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mdeng\Desktop\Dropbox_Free_Zone\EPS\Model Repos\eps-india\"/>
    </mc:Choice>
  </mc:AlternateContent>
  <xr:revisionPtr revIDLastSave="0" documentId="13_ncr:1_{E0FAE6E9-8BA7-40AB-8FC4-F100C96ACEAB}" xr6:coauthVersionLast="47" xr6:coauthVersionMax="47" xr10:uidLastSave="{00000000-0000-0000-0000-000000000000}"/>
  <bookViews>
    <workbookView xWindow="6675" yWindow="1200" windowWidth="20820" windowHeight="13965" activeTab="2" xr2:uid="{00000000-000D-0000-FFFF-FFFF00000000}"/>
  </bookViews>
  <sheets>
    <sheet name="About" sheetId="10" r:id="rId1"/>
    <sheet name="PolicyLevers" sheetId="1" r:id="rId2"/>
    <sheet name="Policy Characteristics" sheetId="20" r:id="rId3"/>
    <sheet name="Guidance" sheetId="25" r:id="rId4"/>
    <sheet name="UnitControlCenter" sheetId="18" r:id="rId5"/>
    <sheet name="Standard Descriptions" sheetId="24" r:id="rId6"/>
    <sheet name="OutputGraphs" sheetId="8" r:id="rId7"/>
    <sheet name="Output Graph Color Key" sheetId="17" r:id="rId8"/>
    <sheet name="ReferenceScenarios" sheetId="9" r:id="rId9"/>
    <sheet name="Targets" sheetId="19" r:id="rId10"/>
    <sheet name="MaxBoundCalculations" sheetId="13" r:id="rId11"/>
  </sheets>
  <definedNames>
    <definedName name="_xlnm._FilterDatabase" localSheetId="1" hidden="1">PolicyLevers!$A$1:$T$753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41" i="1" l="1"/>
  <c r="M142" i="1"/>
  <c r="M143" i="1"/>
  <c r="M144" i="1"/>
  <c r="M145" i="1"/>
  <c r="M146" i="1"/>
  <c r="M147" i="1"/>
  <c r="M148" i="1"/>
  <c r="M149" i="1"/>
  <c r="M150" i="1"/>
  <c r="M151" i="1"/>
  <c r="M152" i="1"/>
  <c r="M153" i="1"/>
  <c r="M154" i="1"/>
  <c r="M155" i="1"/>
  <c r="M156" i="1"/>
  <c r="M157" i="1"/>
  <c r="M158" i="1"/>
  <c r="B260" i="19" l="1"/>
  <c r="E249" i="19"/>
  <c r="E250" i="19" s="1"/>
  <c r="D249" i="19"/>
  <c r="D250" i="19" s="1"/>
  <c r="B249" i="19"/>
  <c r="B250" i="19" s="1"/>
  <c r="B251" i="19" s="1"/>
  <c r="E148" i="19"/>
  <c r="E147" i="19"/>
  <c r="D147" i="19"/>
  <c r="D148" i="19" s="1"/>
  <c r="B147" i="19"/>
  <c r="B148" i="19" s="1"/>
  <c r="B149" i="19" s="1"/>
  <c r="B264" i="19" s="1"/>
  <c r="B265" i="19" s="1"/>
  <c r="U473" i="25"/>
  <c r="U391" i="25"/>
  <c r="R475" i="25"/>
  <c r="R476" i="25"/>
  <c r="R477" i="25"/>
  <c r="R478" i="25"/>
  <c r="R479" i="25"/>
  <c r="R480" i="25"/>
  <c r="R481" i="25"/>
  <c r="R482" i="25"/>
  <c r="R483" i="25"/>
  <c r="R484" i="25"/>
  <c r="R485" i="25"/>
  <c r="R486" i="25"/>
  <c r="R487" i="25"/>
  <c r="R488" i="25"/>
  <c r="R489" i="25"/>
  <c r="R490" i="25"/>
  <c r="R491" i="25"/>
  <c r="R492" i="25"/>
  <c r="R493" i="25"/>
  <c r="R494" i="25"/>
  <c r="R495" i="25"/>
  <c r="R496" i="25"/>
  <c r="R497" i="25"/>
  <c r="R498" i="25"/>
  <c r="R499" i="25"/>
  <c r="R500" i="25"/>
  <c r="R501" i="25"/>
  <c r="R502" i="25"/>
  <c r="R503" i="25"/>
  <c r="R504" i="25"/>
  <c r="R505" i="25"/>
  <c r="R506" i="25"/>
  <c r="R507" i="25"/>
  <c r="R508" i="25"/>
  <c r="R509" i="25"/>
  <c r="R510" i="25"/>
  <c r="R511" i="25"/>
  <c r="R512" i="25"/>
  <c r="R513" i="25"/>
  <c r="R514" i="25"/>
  <c r="R515" i="25"/>
  <c r="R516" i="25"/>
  <c r="R517" i="25"/>
  <c r="R518" i="25"/>
  <c r="R519" i="25"/>
  <c r="R520" i="25"/>
  <c r="R521" i="25"/>
  <c r="R522" i="25"/>
  <c r="R523" i="25"/>
  <c r="R524" i="25"/>
  <c r="R525" i="25"/>
  <c r="R526" i="25"/>
  <c r="R527" i="25"/>
  <c r="R528" i="25"/>
  <c r="R529" i="25"/>
  <c r="R530" i="25"/>
  <c r="R531" i="25"/>
  <c r="R532" i="25"/>
  <c r="R533" i="25"/>
  <c r="R534" i="25"/>
  <c r="R535" i="25"/>
  <c r="R536" i="25"/>
  <c r="R537" i="25"/>
  <c r="R538" i="25"/>
  <c r="R539" i="25"/>
  <c r="R540" i="25"/>
  <c r="R541" i="25"/>
  <c r="R542" i="25"/>
  <c r="R543" i="25"/>
  <c r="R544" i="25"/>
  <c r="R545" i="25"/>
  <c r="R546" i="25"/>
  <c r="R547" i="25"/>
  <c r="R548" i="25"/>
  <c r="R549" i="25"/>
  <c r="R550" i="25"/>
  <c r="R551" i="25"/>
  <c r="R552" i="25"/>
  <c r="R553" i="25"/>
  <c r="R474" i="25"/>
  <c r="R393" i="25"/>
  <c r="R394" i="25"/>
  <c r="R395" i="25"/>
  <c r="R396" i="25"/>
  <c r="R397" i="25"/>
  <c r="R398" i="25"/>
  <c r="R399" i="25"/>
  <c r="R400" i="25"/>
  <c r="R401" i="25"/>
  <c r="R402" i="25"/>
  <c r="R403" i="25"/>
  <c r="R404" i="25"/>
  <c r="R405" i="25"/>
  <c r="R406" i="25"/>
  <c r="R407" i="25"/>
  <c r="R408" i="25"/>
  <c r="R409" i="25"/>
  <c r="R410" i="25"/>
  <c r="R411" i="25"/>
  <c r="R412" i="25"/>
  <c r="R413" i="25"/>
  <c r="R414" i="25"/>
  <c r="R415" i="25"/>
  <c r="R416" i="25"/>
  <c r="R417" i="25"/>
  <c r="R418" i="25"/>
  <c r="R419" i="25"/>
  <c r="R420" i="25"/>
  <c r="R421" i="25"/>
  <c r="R422" i="25"/>
  <c r="R423" i="25"/>
  <c r="R424" i="25"/>
  <c r="R425" i="25"/>
  <c r="R426" i="25"/>
  <c r="R427" i="25"/>
  <c r="R428" i="25"/>
  <c r="R429" i="25"/>
  <c r="R430" i="25"/>
  <c r="R431" i="25"/>
  <c r="R432" i="25"/>
  <c r="R433" i="25"/>
  <c r="R434" i="25"/>
  <c r="R435" i="25"/>
  <c r="R436" i="25"/>
  <c r="R437" i="25"/>
  <c r="R438" i="25"/>
  <c r="R439" i="25"/>
  <c r="R440" i="25"/>
  <c r="R441" i="25"/>
  <c r="R442" i="25"/>
  <c r="R443" i="25"/>
  <c r="R444" i="25"/>
  <c r="R445" i="25"/>
  <c r="R446" i="25"/>
  <c r="R447" i="25"/>
  <c r="R448" i="25"/>
  <c r="R449" i="25"/>
  <c r="R450" i="25"/>
  <c r="R451" i="25"/>
  <c r="R452" i="25"/>
  <c r="R453" i="25"/>
  <c r="R454" i="25"/>
  <c r="R455" i="25"/>
  <c r="R456" i="25"/>
  <c r="R457" i="25"/>
  <c r="R458" i="25"/>
  <c r="R459" i="25"/>
  <c r="R460" i="25"/>
  <c r="R461" i="25"/>
  <c r="R462" i="25"/>
  <c r="R463" i="25"/>
  <c r="R464" i="25"/>
  <c r="R465" i="25"/>
  <c r="R466" i="25"/>
  <c r="R467" i="25"/>
  <c r="R468" i="25"/>
  <c r="R469" i="25"/>
  <c r="R470" i="25"/>
  <c r="R471" i="25"/>
  <c r="R392" i="25"/>
  <c r="U292" i="25"/>
  <c r="U343" i="25"/>
  <c r="B272" i="19" l="1"/>
  <c r="B275" i="19" s="1"/>
  <c r="B278" i="19" s="1"/>
  <c r="C2" i="19" s="1"/>
  <c r="B271" i="19"/>
  <c r="B274" i="19" s="1"/>
  <c r="B277" i="19" s="1"/>
  <c r="D2" i="19" s="1"/>
  <c r="O581" i="25" l="1"/>
  <c r="U581" i="25" s="1"/>
  <c r="T592" i="25"/>
  <c r="F46" i="8" l="1"/>
  <c r="F45" i="8"/>
  <c r="Q62" i="1" l="1"/>
  <c r="R62" i="1"/>
  <c r="S62" i="1"/>
  <c r="T62" i="1"/>
  <c r="Q63" i="1"/>
  <c r="R63" i="1"/>
  <c r="S63" i="1"/>
  <c r="T63" i="1"/>
  <c r="Q64" i="1"/>
  <c r="R64" i="1"/>
  <c r="S64" i="1"/>
  <c r="T64" i="1"/>
  <c r="Q76" i="1"/>
  <c r="R76" i="1"/>
  <c r="S76" i="1"/>
  <c r="T76" i="1"/>
  <c r="Q88" i="1"/>
  <c r="R88" i="1"/>
  <c r="S88" i="1"/>
  <c r="T88" i="1"/>
  <c r="Q89" i="1"/>
  <c r="R89" i="1"/>
  <c r="S89" i="1"/>
  <c r="T89" i="1"/>
  <c r="Q101" i="1"/>
  <c r="R101" i="1"/>
  <c r="S101" i="1"/>
  <c r="T101" i="1"/>
  <c r="Q113" i="1"/>
  <c r="R113" i="1"/>
  <c r="S113" i="1"/>
  <c r="T113" i="1"/>
  <c r="Q114" i="1"/>
  <c r="R114" i="1"/>
  <c r="S114" i="1"/>
  <c r="T114" i="1"/>
  <c r="Q115" i="1"/>
  <c r="R115" i="1"/>
  <c r="S115" i="1"/>
  <c r="T115" i="1"/>
  <c r="Q116" i="1"/>
  <c r="R116" i="1"/>
  <c r="S116" i="1"/>
  <c r="T116" i="1"/>
  <c r="Q117" i="1"/>
  <c r="R117" i="1"/>
  <c r="S117" i="1"/>
  <c r="T117" i="1"/>
  <c r="Q118" i="1"/>
  <c r="R118" i="1"/>
  <c r="S118" i="1"/>
  <c r="T118" i="1"/>
  <c r="Q119" i="1"/>
  <c r="R119" i="1"/>
  <c r="S119" i="1"/>
  <c r="T119" i="1"/>
  <c r="Q120" i="1"/>
  <c r="R120" i="1"/>
  <c r="S120" i="1"/>
  <c r="T120" i="1"/>
  <c r="Q121" i="1"/>
  <c r="R121" i="1"/>
  <c r="S121" i="1"/>
  <c r="T121" i="1"/>
  <c r="Q122" i="1"/>
  <c r="R122" i="1"/>
  <c r="S122" i="1"/>
  <c r="T122" i="1"/>
  <c r="Q123" i="1"/>
  <c r="R123" i="1"/>
  <c r="S123" i="1"/>
  <c r="T123" i="1"/>
  <c r="Q124" i="1"/>
  <c r="R124" i="1"/>
  <c r="S124" i="1"/>
  <c r="T124" i="1"/>
  <c r="Q125" i="1"/>
  <c r="R125" i="1"/>
  <c r="S125" i="1"/>
  <c r="T125" i="1"/>
  <c r="Q126" i="1"/>
  <c r="R126" i="1"/>
  <c r="S126" i="1"/>
  <c r="T126" i="1"/>
  <c r="Q141" i="1"/>
  <c r="R141" i="1"/>
  <c r="S141" i="1"/>
  <c r="T141" i="1"/>
  <c r="Q159" i="1"/>
  <c r="R159" i="1"/>
  <c r="S159" i="1"/>
  <c r="T159" i="1"/>
  <c r="Q160" i="1"/>
  <c r="R160" i="1"/>
  <c r="S160" i="1"/>
  <c r="T160" i="1"/>
  <c r="Q161" i="1"/>
  <c r="R161" i="1"/>
  <c r="S161" i="1"/>
  <c r="T161" i="1"/>
  <c r="Q162" i="1"/>
  <c r="R162" i="1"/>
  <c r="S162" i="1"/>
  <c r="T162" i="1"/>
  <c r="Q163" i="1"/>
  <c r="R163" i="1"/>
  <c r="S163" i="1"/>
  <c r="T163" i="1"/>
  <c r="Q166" i="1"/>
  <c r="R166" i="1"/>
  <c r="S166" i="1"/>
  <c r="T166" i="1"/>
  <c r="Q172" i="1"/>
  <c r="R172" i="1"/>
  <c r="S172" i="1"/>
  <c r="T172" i="1"/>
  <c r="Q188" i="1"/>
  <c r="R188" i="1"/>
  <c r="S188" i="1"/>
  <c r="T188" i="1"/>
  <c r="Q204" i="1"/>
  <c r="R204" i="1"/>
  <c r="S204" i="1"/>
  <c r="T204" i="1"/>
  <c r="Q205" i="1"/>
  <c r="R205" i="1"/>
  <c r="S205" i="1"/>
  <c r="T205" i="1"/>
  <c r="Q206" i="1"/>
  <c r="R206" i="1"/>
  <c r="S206" i="1"/>
  <c r="T206" i="1"/>
  <c r="Q222" i="1"/>
  <c r="R222" i="1"/>
  <c r="S222" i="1"/>
  <c r="T222" i="1"/>
  <c r="Q223" i="1"/>
  <c r="R223" i="1"/>
  <c r="S223" i="1"/>
  <c r="T223" i="1"/>
  <c r="Q224" i="1"/>
  <c r="R224" i="1"/>
  <c r="S224" i="1"/>
  <c r="T224" i="1"/>
  <c r="Q240" i="1"/>
  <c r="R240" i="1"/>
  <c r="S240" i="1"/>
  <c r="T240" i="1"/>
  <c r="Q241" i="1"/>
  <c r="R241" i="1"/>
  <c r="S241" i="1"/>
  <c r="T241" i="1"/>
  <c r="Q242" i="1"/>
  <c r="R242" i="1"/>
  <c r="S242" i="1"/>
  <c r="T242" i="1"/>
  <c r="Q258" i="1"/>
  <c r="R258" i="1"/>
  <c r="S258" i="1"/>
  <c r="T258" i="1"/>
  <c r="Q274" i="1"/>
  <c r="R274" i="1"/>
  <c r="S274" i="1"/>
  <c r="T274" i="1"/>
  <c r="Q275" i="1"/>
  <c r="R275" i="1"/>
  <c r="S275" i="1"/>
  <c r="T275" i="1"/>
  <c r="Q276" i="1"/>
  <c r="R276" i="1"/>
  <c r="S276" i="1"/>
  <c r="T276" i="1"/>
  <c r="Q321" i="1"/>
  <c r="R321" i="1"/>
  <c r="S321" i="1"/>
  <c r="T321" i="1"/>
  <c r="Q324" i="1"/>
  <c r="R324" i="1"/>
  <c r="S324" i="1"/>
  <c r="T324" i="1"/>
  <c r="Q325" i="1"/>
  <c r="R325" i="1"/>
  <c r="S325" i="1"/>
  <c r="T325" i="1"/>
  <c r="Q338" i="1"/>
  <c r="R338" i="1"/>
  <c r="S338" i="1"/>
  <c r="T338" i="1"/>
  <c r="Q351" i="1"/>
  <c r="R351" i="1"/>
  <c r="S351" i="1"/>
  <c r="T351" i="1"/>
  <c r="Q367" i="1"/>
  <c r="R367" i="1"/>
  <c r="S367" i="1"/>
  <c r="T367" i="1"/>
  <c r="Q368" i="1"/>
  <c r="R368" i="1"/>
  <c r="S368" i="1"/>
  <c r="T368" i="1"/>
  <c r="Q369" i="1"/>
  <c r="R369" i="1"/>
  <c r="S369" i="1"/>
  <c r="T369" i="1"/>
  <c r="Q370" i="1"/>
  <c r="R370" i="1"/>
  <c r="S370" i="1"/>
  <c r="T370" i="1"/>
  <c r="Q450" i="1"/>
  <c r="R450" i="1"/>
  <c r="S450" i="1"/>
  <c r="T450" i="1"/>
  <c r="Q451" i="1"/>
  <c r="R451" i="1"/>
  <c r="S451" i="1"/>
  <c r="T451" i="1"/>
  <c r="Q531" i="1"/>
  <c r="R531" i="1"/>
  <c r="S531" i="1"/>
  <c r="T531" i="1"/>
  <c r="Q532" i="1"/>
  <c r="R532" i="1"/>
  <c r="S532" i="1"/>
  <c r="T532" i="1"/>
  <c r="Q533" i="1"/>
  <c r="R533" i="1"/>
  <c r="S533" i="1"/>
  <c r="T533" i="1"/>
  <c r="Q534" i="1"/>
  <c r="R534" i="1"/>
  <c r="S534" i="1"/>
  <c r="T534" i="1"/>
  <c r="Q535" i="1"/>
  <c r="R535" i="1"/>
  <c r="S535" i="1"/>
  <c r="T535" i="1"/>
  <c r="Q538" i="1"/>
  <c r="R538" i="1"/>
  <c r="S538" i="1"/>
  <c r="T538" i="1"/>
  <c r="Q541" i="1"/>
  <c r="R541" i="1"/>
  <c r="S541" i="1"/>
  <c r="T541" i="1"/>
  <c r="Q544" i="1"/>
  <c r="R544" i="1"/>
  <c r="S544" i="1"/>
  <c r="T544" i="1"/>
  <c r="Q553" i="1"/>
  <c r="R553" i="1"/>
  <c r="S553" i="1"/>
  <c r="T553" i="1"/>
  <c r="Q554" i="1"/>
  <c r="R554" i="1"/>
  <c r="S554" i="1"/>
  <c r="T554" i="1"/>
  <c r="Q555" i="1"/>
  <c r="R555" i="1"/>
  <c r="S555" i="1"/>
  <c r="T555" i="1"/>
  <c r="Q556" i="1"/>
  <c r="R556" i="1"/>
  <c r="S556" i="1"/>
  <c r="T556" i="1"/>
  <c r="Q557" i="1"/>
  <c r="R557" i="1"/>
  <c r="S557" i="1"/>
  <c r="T557" i="1"/>
  <c r="Q558" i="1"/>
  <c r="R558" i="1"/>
  <c r="S558" i="1"/>
  <c r="T558" i="1"/>
  <c r="Q559" i="1"/>
  <c r="R559" i="1"/>
  <c r="S559" i="1"/>
  <c r="T559" i="1"/>
  <c r="Q560" i="1"/>
  <c r="R560" i="1"/>
  <c r="S560" i="1"/>
  <c r="T560" i="1"/>
  <c r="Q561" i="1"/>
  <c r="R561" i="1"/>
  <c r="S561" i="1"/>
  <c r="T561" i="1"/>
  <c r="Q562" i="1"/>
  <c r="R562" i="1"/>
  <c r="S562" i="1"/>
  <c r="T562" i="1"/>
  <c r="Q563" i="1"/>
  <c r="R563" i="1"/>
  <c r="S563" i="1"/>
  <c r="T563" i="1"/>
  <c r="Q564" i="1"/>
  <c r="R564" i="1"/>
  <c r="S564" i="1"/>
  <c r="T564" i="1"/>
  <c r="Q565" i="1"/>
  <c r="R565" i="1"/>
  <c r="S565" i="1"/>
  <c r="T565" i="1"/>
  <c r="Q571" i="1"/>
  <c r="R571" i="1"/>
  <c r="S571" i="1"/>
  <c r="T571" i="1"/>
  <c r="Q592" i="1"/>
  <c r="R592" i="1"/>
  <c r="S592" i="1"/>
  <c r="T592" i="1"/>
  <c r="Q593" i="1"/>
  <c r="R593" i="1"/>
  <c r="S593" i="1"/>
  <c r="T593" i="1"/>
  <c r="Q594" i="1"/>
  <c r="R594" i="1"/>
  <c r="S594" i="1"/>
  <c r="T594" i="1"/>
  <c r="Q597" i="1"/>
  <c r="R597" i="1"/>
  <c r="S597" i="1"/>
  <c r="T597" i="1"/>
  <c r="Q609" i="1"/>
  <c r="R609" i="1"/>
  <c r="S609" i="1"/>
  <c r="T609" i="1"/>
  <c r="Q624" i="1"/>
  <c r="R624" i="1"/>
  <c r="S624" i="1"/>
  <c r="T624" i="1"/>
  <c r="Q641" i="1"/>
  <c r="R641" i="1"/>
  <c r="S641" i="1"/>
  <c r="T641" i="1"/>
  <c r="Q647" i="1"/>
  <c r="R647" i="1"/>
  <c r="S647" i="1"/>
  <c r="T647" i="1"/>
  <c r="Q648" i="1"/>
  <c r="R648" i="1"/>
  <c r="S648" i="1"/>
  <c r="T648" i="1"/>
  <c r="Q659" i="1"/>
  <c r="R659" i="1"/>
  <c r="S659" i="1"/>
  <c r="T659" i="1"/>
  <c r="Q667" i="1"/>
  <c r="R667" i="1"/>
  <c r="S667" i="1"/>
  <c r="T667" i="1"/>
  <c r="Q674" i="1"/>
  <c r="R674" i="1"/>
  <c r="S674" i="1"/>
  <c r="T674" i="1"/>
  <c r="Q675" i="1"/>
  <c r="R675" i="1"/>
  <c r="S675" i="1"/>
  <c r="T675" i="1"/>
  <c r="Q681" i="1"/>
  <c r="R681" i="1"/>
  <c r="S681" i="1"/>
  <c r="T681" i="1"/>
  <c r="Q682" i="1"/>
  <c r="R682" i="1"/>
  <c r="S682" i="1"/>
  <c r="T682" i="1"/>
  <c r="Q693" i="1"/>
  <c r="R693" i="1"/>
  <c r="S693" i="1"/>
  <c r="T693" i="1"/>
  <c r="Q701" i="1"/>
  <c r="R701" i="1"/>
  <c r="S701" i="1"/>
  <c r="T701" i="1"/>
  <c r="Q708" i="1"/>
  <c r="R708" i="1"/>
  <c r="S708" i="1"/>
  <c r="T708" i="1"/>
  <c r="Q709" i="1"/>
  <c r="R709" i="1"/>
  <c r="S709" i="1"/>
  <c r="T709" i="1"/>
  <c r="Q714" i="1"/>
  <c r="R714" i="1"/>
  <c r="S714" i="1"/>
  <c r="T714" i="1"/>
  <c r="Q719" i="1"/>
  <c r="R719" i="1"/>
  <c r="S719" i="1"/>
  <c r="T719" i="1"/>
  <c r="Q724" i="1"/>
  <c r="R724" i="1"/>
  <c r="S724" i="1"/>
  <c r="T724" i="1"/>
  <c r="Q729" i="1"/>
  <c r="R729" i="1"/>
  <c r="S729" i="1"/>
  <c r="T729" i="1"/>
  <c r="Q734" i="1"/>
  <c r="R734" i="1"/>
  <c r="S734" i="1"/>
  <c r="T734" i="1"/>
  <c r="Q739" i="1"/>
  <c r="R739" i="1"/>
  <c r="S739" i="1"/>
  <c r="T739" i="1"/>
  <c r="Q744" i="1"/>
  <c r="R744" i="1"/>
  <c r="S744" i="1"/>
  <c r="T744" i="1"/>
  <c r="Q749" i="1"/>
  <c r="R749" i="1"/>
  <c r="S749" i="1"/>
  <c r="T749" i="1"/>
  <c r="Q2" i="1"/>
  <c r="R2" i="1"/>
  <c r="S2" i="1"/>
  <c r="T2" i="1"/>
  <c r="K62" i="1"/>
  <c r="L62" i="1"/>
  <c r="M62" i="1"/>
  <c r="N62" i="1"/>
  <c r="O62" i="1"/>
  <c r="K63" i="1"/>
  <c r="L63" i="1"/>
  <c r="M63" i="1"/>
  <c r="N63" i="1"/>
  <c r="O63" i="1"/>
  <c r="K64" i="1"/>
  <c r="L64" i="1"/>
  <c r="M64" i="1"/>
  <c r="N64" i="1"/>
  <c r="O64" i="1"/>
  <c r="K76" i="1"/>
  <c r="L76" i="1"/>
  <c r="M76" i="1"/>
  <c r="N76" i="1"/>
  <c r="O76" i="1"/>
  <c r="K88" i="1"/>
  <c r="L88" i="1"/>
  <c r="M88" i="1"/>
  <c r="N88" i="1"/>
  <c r="O88" i="1"/>
  <c r="K89" i="1"/>
  <c r="L89" i="1"/>
  <c r="M89" i="1"/>
  <c r="N89" i="1"/>
  <c r="O89" i="1"/>
  <c r="K101" i="1"/>
  <c r="L101" i="1"/>
  <c r="M101" i="1"/>
  <c r="N101" i="1"/>
  <c r="O101" i="1"/>
  <c r="K113" i="1"/>
  <c r="L113" i="1"/>
  <c r="M113" i="1"/>
  <c r="N113" i="1"/>
  <c r="O113" i="1"/>
  <c r="K114" i="1"/>
  <c r="L114" i="1"/>
  <c r="M114" i="1"/>
  <c r="N114" i="1"/>
  <c r="O114" i="1"/>
  <c r="K115" i="1"/>
  <c r="L115" i="1"/>
  <c r="M115" i="1"/>
  <c r="N115" i="1"/>
  <c r="O115" i="1"/>
  <c r="K116" i="1"/>
  <c r="L116" i="1"/>
  <c r="M116" i="1"/>
  <c r="N116" i="1"/>
  <c r="O116" i="1"/>
  <c r="K117" i="1"/>
  <c r="L117" i="1"/>
  <c r="M117" i="1"/>
  <c r="N117" i="1"/>
  <c r="O117" i="1"/>
  <c r="K118" i="1"/>
  <c r="L118" i="1"/>
  <c r="M118" i="1"/>
  <c r="N118" i="1"/>
  <c r="O118" i="1"/>
  <c r="K119" i="1"/>
  <c r="L119" i="1"/>
  <c r="M119" i="1"/>
  <c r="N119" i="1"/>
  <c r="O119" i="1"/>
  <c r="K120" i="1"/>
  <c r="L120" i="1"/>
  <c r="M120" i="1"/>
  <c r="N120" i="1"/>
  <c r="O120" i="1"/>
  <c r="K121" i="1"/>
  <c r="L121" i="1"/>
  <c r="M121" i="1"/>
  <c r="N121" i="1"/>
  <c r="O121" i="1"/>
  <c r="K122" i="1"/>
  <c r="L122" i="1"/>
  <c r="M122" i="1"/>
  <c r="N122" i="1"/>
  <c r="O122" i="1"/>
  <c r="K123" i="1"/>
  <c r="L123" i="1"/>
  <c r="M123" i="1"/>
  <c r="N123" i="1"/>
  <c r="O123" i="1"/>
  <c r="K124" i="1"/>
  <c r="L124" i="1"/>
  <c r="M124" i="1"/>
  <c r="N124" i="1"/>
  <c r="O124" i="1"/>
  <c r="K125" i="1"/>
  <c r="L125" i="1"/>
  <c r="M125" i="1"/>
  <c r="N125" i="1"/>
  <c r="O125" i="1"/>
  <c r="K126" i="1"/>
  <c r="L126" i="1"/>
  <c r="M126" i="1"/>
  <c r="N126" i="1"/>
  <c r="O126" i="1"/>
  <c r="K141" i="1"/>
  <c r="L141" i="1"/>
  <c r="N141" i="1"/>
  <c r="O141" i="1"/>
  <c r="K159" i="1"/>
  <c r="L159" i="1"/>
  <c r="M159" i="1"/>
  <c r="N159" i="1"/>
  <c r="O159" i="1"/>
  <c r="K160" i="1"/>
  <c r="L160" i="1"/>
  <c r="M160" i="1"/>
  <c r="N160" i="1"/>
  <c r="O160" i="1"/>
  <c r="K161" i="1"/>
  <c r="L161" i="1"/>
  <c r="M161" i="1"/>
  <c r="N161" i="1"/>
  <c r="O161" i="1"/>
  <c r="K162" i="1"/>
  <c r="L162" i="1"/>
  <c r="M162" i="1"/>
  <c r="N162" i="1"/>
  <c r="O162" i="1"/>
  <c r="K163" i="1"/>
  <c r="L163" i="1"/>
  <c r="M163" i="1"/>
  <c r="N163" i="1"/>
  <c r="O163" i="1"/>
  <c r="K166" i="1"/>
  <c r="L166" i="1"/>
  <c r="M166" i="1"/>
  <c r="N166" i="1"/>
  <c r="O166" i="1"/>
  <c r="K172" i="1"/>
  <c r="L172" i="1"/>
  <c r="M172" i="1"/>
  <c r="N172" i="1"/>
  <c r="O172" i="1"/>
  <c r="K188" i="1"/>
  <c r="L188" i="1"/>
  <c r="M188" i="1"/>
  <c r="N188" i="1"/>
  <c r="O188" i="1"/>
  <c r="K204" i="1"/>
  <c r="L204" i="1"/>
  <c r="M204" i="1"/>
  <c r="N204" i="1"/>
  <c r="O204" i="1"/>
  <c r="K205" i="1"/>
  <c r="L205" i="1"/>
  <c r="M205" i="1"/>
  <c r="N205" i="1"/>
  <c r="O205" i="1"/>
  <c r="K206" i="1"/>
  <c r="L206" i="1"/>
  <c r="M206" i="1"/>
  <c r="N206" i="1"/>
  <c r="O206" i="1"/>
  <c r="K222" i="1"/>
  <c r="L222" i="1"/>
  <c r="M222" i="1"/>
  <c r="N222" i="1"/>
  <c r="O222" i="1"/>
  <c r="K223" i="1"/>
  <c r="L223" i="1"/>
  <c r="M223" i="1"/>
  <c r="N223" i="1"/>
  <c r="O223" i="1"/>
  <c r="K224" i="1"/>
  <c r="L224" i="1"/>
  <c r="M224" i="1"/>
  <c r="N224" i="1"/>
  <c r="O224" i="1"/>
  <c r="K240" i="1"/>
  <c r="L240" i="1"/>
  <c r="M240" i="1"/>
  <c r="N240" i="1"/>
  <c r="O240" i="1"/>
  <c r="K241" i="1"/>
  <c r="L241" i="1"/>
  <c r="M241" i="1"/>
  <c r="N241" i="1"/>
  <c r="O241" i="1"/>
  <c r="K242" i="1"/>
  <c r="L242" i="1"/>
  <c r="M242" i="1"/>
  <c r="N242" i="1"/>
  <c r="O242" i="1"/>
  <c r="K258" i="1"/>
  <c r="L258" i="1"/>
  <c r="M258" i="1"/>
  <c r="N258" i="1"/>
  <c r="O258" i="1"/>
  <c r="K274" i="1"/>
  <c r="L274" i="1"/>
  <c r="M274" i="1"/>
  <c r="N274" i="1"/>
  <c r="O274" i="1"/>
  <c r="K275" i="1"/>
  <c r="L275" i="1"/>
  <c r="M275" i="1"/>
  <c r="N275" i="1"/>
  <c r="O275" i="1"/>
  <c r="K276" i="1"/>
  <c r="L276" i="1"/>
  <c r="M276" i="1"/>
  <c r="N276" i="1"/>
  <c r="O276" i="1"/>
  <c r="K321" i="1"/>
  <c r="L321" i="1"/>
  <c r="M321" i="1"/>
  <c r="N321" i="1"/>
  <c r="O321" i="1"/>
  <c r="K324" i="1"/>
  <c r="L324" i="1"/>
  <c r="M324" i="1"/>
  <c r="N324" i="1"/>
  <c r="O324" i="1"/>
  <c r="K325" i="1"/>
  <c r="L325" i="1"/>
  <c r="M325" i="1"/>
  <c r="N325" i="1"/>
  <c r="O325" i="1"/>
  <c r="K338" i="1"/>
  <c r="L338" i="1"/>
  <c r="M338" i="1"/>
  <c r="N338" i="1"/>
  <c r="O338" i="1"/>
  <c r="K351" i="1"/>
  <c r="L351" i="1"/>
  <c r="M351" i="1"/>
  <c r="N351" i="1"/>
  <c r="O351" i="1"/>
  <c r="K367" i="1"/>
  <c r="L367" i="1"/>
  <c r="M367" i="1"/>
  <c r="N367" i="1"/>
  <c r="O367" i="1"/>
  <c r="K368" i="1"/>
  <c r="L368" i="1"/>
  <c r="M368" i="1"/>
  <c r="N368" i="1"/>
  <c r="O368" i="1"/>
  <c r="K369" i="1"/>
  <c r="L369" i="1"/>
  <c r="M369" i="1"/>
  <c r="N369" i="1"/>
  <c r="O369" i="1"/>
  <c r="K370" i="1"/>
  <c r="L370" i="1"/>
  <c r="M370" i="1"/>
  <c r="N370" i="1"/>
  <c r="O370" i="1"/>
  <c r="K450" i="1"/>
  <c r="L450" i="1"/>
  <c r="M450" i="1"/>
  <c r="N450" i="1"/>
  <c r="O450" i="1"/>
  <c r="K451" i="1"/>
  <c r="L451" i="1"/>
  <c r="M451" i="1"/>
  <c r="N451" i="1"/>
  <c r="O451" i="1"/>
  <c r="K531" i="1"/>
  <c r="L531" i="1"/>
  <c r="M531" i="1"/>
  <c r="N531" i="1"/>
  <c r="O531" i="1"/>
  <c r="K532" i="1"/>
  <c r="L532" i="1"/>
  <c r="M532" i="1"/>
  <c r="N532" i="1"/>
  <c r="O532" i="1"/>
  <c r="K533" i="1"/>
  <c r="L533" i="1"/>
  <c r="M533" i="1"/>
  <c r="N533" i="1"/>
  <c r="O533" i="1"/>
  <c r="K534" i="1"/>
  <c r="L534" i="1"/>
  <c r="M534" i="1"/>
  <c r="N534" i="1"/>
  <c r="O534" i="1"/>
  <c r="K535" i="1"/>
  <c r="L535" i="1"/>
  <c r="M535" i="1"/>
  <c r="N535" i="1"/>
  <c r="O535" i="1"/>
  <c r="K538" i="1"/>
  <c r="L538" i="1"/>
  <c r="M538" i="1"/>
  <c r="N538" i="1"/>
  <c r="O538" i="1"/>
  <c r="K541" i="1"/>
  <c r="L541" i="1"/>
  <c r="M541" i="1"/>
  <c r="N541" i="1"/>
  <c r="O541" i="1"/>
  <c r="K544" i="1"/>
  <c r="L544" i="1"/>
  <c r="M544" i="1"/>
  <c r="N544" i="1"/>
  <c r="O544" i="1"/>
  <c r="K553" i="1"/>
  <c r="L553" i="1"/>
  <c r="M553" i="1"/>
  <c r="N553" i="1"/>
  <c r="O553" i="1"/>
  <c r="K554" i="1"/>
  <c r="L554" i="1"/>
  <c r="M554" i="1"/>
  <c r="N554" i="1"/>
  <c r="O554" i="1"/>
  <c r="K555" i="1"/>
  <c r="L555" i="1"/>
  <c r="M555" i="1"/>
  <c r="N555" i="1"/>
  <c r="O555" i="1"/>
  <c r="K556" i="1"/>
  <c r="L556" i="1"/>
  <c r="M556" i="1"/>
  <c r="N556" i="1"/>
  <c r="O556" i="1"/>
  <c r="K557" i="1"/>
  <c r="L557" i="1"/>
  <c r="M557" i="1"/>
  <c r="N557" i="1"/>
  <c r="O557" i="1"/>
  <c r="K558" i="1"/>
  <c r="L558" i="1"/>
  <c r="M558" i="1"/>
  <c r="N558" i="1"/>
  <c r="O558" i="1"/>
  <c r="K559" i="1"/>
  <c r="L559" i="1"/>
  <c r="M559" i="1"/>
  <c r="N559" i="1"/>
  <c r="O559" i="1"/>
  <c r="K560" i="1"/>
  <c r="L560" i="1"/>
  <c r="M560" i="1"/>
  <c r="N560" i="1"/>
  <c r="O560" i="1"/>
  <c r="K561" i="1"/>
  <c r="L561" i="1"/>
  <c r="M561" i="1"/>
  <c r="N561" i="1"/>
  <c r="O561" i="1"/>
  <c r="K562" i="1"/>
  <c r="L562" i="1"/>
  <c r="M562" i="1"/>
  <c r="N562" i="1"/>
  <c r="O562" i="1"/>
  <c r="K563" i="1"/>
  <c r="L563" i="1"/>
  <c r="M563" i="1"/>
  <c r="N563" i="1"/>
  <c r="O563" i="1"/>
  <c r="K564" i="1"/>
  <c r="L564" i="1"/>
  <c r="M564" i="1"/>
  <c r="N564" i="1"/>
  <c r="O564" i="1"/>
  <c r="K565" i="1"/>
  <c r="L565" i="1"/>
  <c r="M565" i="1"/>
  <c r="N565" i="1"/>
  <c r="O565" i="1"/>
  <c r="K571" i="1"/>
  <c r="L571" i="1"/>
  <c r="M571" i="1"/>
  <c r="N571" i="1"/>
  <c r="O571" i="1"/>
  <c r="K592" i="1"/>
  <c r="L592" i="1"/>
  <c r="M592" i="1"/>
  <c r="N592" i="1"/>
  <c r="O592" i="1"/>
  <c r="K593" i="1"/>
  <c r="L593" i="1"/>
  <c r="M593" i="1"/>
  <c r="N593" i="1"/>
  <c r="O593" i="1"/>
  <c r="K594" i="1"/>
  <c r="L594" i="1"/>
  <c r="M594" i="1"/>
  <c r="N594" i="1"/>
  <c r="O594" i="1"/>
  <c r="K597" i="1"/>
  <c r="L597" i="1"/>
  <c r="M597" i="1"/>
  <c r="N597" i="1"/>
  <c r="O597" i="1"/>
  <c r="K609" i="1"/>
  <c r="L609" i="1"/>
  <c r="M609" i="1"/>
  <c r="N609" i="1"/>
  <c r="O609" i="1"/>
  <c r="K624" i="1"/>
  <c r="L624" i="1"/>
  <c r="M624" i="1"/>
  <c r="N624" i="1"/>
  <c r="O624" i="1"/>
  <c r="K641" i="1"/>
  <c r="L641" i="1"/>
  <c r="M641" i="1"/>
  <c r="N641" i="1"/>
  <c r="O641" i="1"/>
  <c r="K647" i="1"/>
  <c r="L647" i="1"/>
  <c r="M647" i="1"/>
  <c r="N647" i="1"/>
  <c r="O647" i="1"/>
  <c r="K648" i="1"/>
  <c r="L648" i="1"/>
  <c r="M648" i="1"/>
  <c r="N648" i="1"/>
  <c r="O648" i="1"/>
  <c r="K659" i="1"/>
  <c r="L659" i="1"/>
  <c r="M659" i="1"/>
  <c r="N659" i="1"/>
  <c r="O659" i="1"/>
  <c r="K667" i="1"/>
  <c r="L667" i="1"/>
  <c r="M667" i="1"/>
  <c r="N667" i="1"/>
  <c r="O667" i="1"/>
  <c r="K674" i="1"/>
  <c r="L674" i="1"/>
  <c r="M674" i="1"/>
  <c r="N674" i="1"/>
  <c r="O674" i="1"/>
  <c r="K675" i="1"/>
  <c r="L675" i="1"/>
  <c r="M675" i="1"/>
  <c r="N675" i="1"/>
  <c r="O675" i="1"/>
  <c r="K681" i="1"/>
  <c r="L681" i="1"/>
  <c r="M681" i="1"/>
  <c r="N681" i="1"/>
  <c r="O681" i="1"/>
  <c r="K682" i="1"/>
  <c r="L682" i="1"/>
  <c r="M682" i="1"/>
  <c r="N682" i="1"/>
  <c r="O682" i="1"/>
  <c r="K693" i="1"/>
  <c r="L693" i="1"/>
  <c r="M693" i="1"/>
  <c r="N693" i="1"/>
  <c r="O693" i="1"/>
  <c r="K701" i="1"/>
  <c r="L701" i="1"/>
  <c r="M701" i="1"/>
  <c r="N701" i="1"/>
  <c r="O701" i="1"/>
  <c r="K708" i="1"/>
  <c r="L708" i="1"/>
  <c r="M708" i="1"/>
  <c r="N708" i="1"/>
  <c r="O708" i="1"/>
  <c r="K709" i="1"/>
  <c r="L709" i="1"/>
  <c r="M709" i="1"/>
  <c r="N709" i="1"/>
  <c r="O709" i="1"/>
  <c r="K714" i="1"/>
  <c r="L714" i="1"/>
  <c r="M714" i="1"/>
  <c r="N714" i="1"/>
  <c r="O714" i="1"/>
  <c r="K719" i="1"/>
  <c r="L719" i="1"/>
  <c r="M719" i="1"/>
  <c r="N719" i="1"/>
  <c r="O719" i="1"/>
  <c r="K724" i="1"/>
  <c r="L724" i="1"/>
  <c r="M724" i="1"/>
  <c r="N724" i="1"/>
  <c r="O724" i="1"/>
  <c r="K729" i="1"/>
  <c r="L729" i="1"/>
  <c r="M729" i="1"/>
  <c r="N729" i="1"/>
  <c r="O729" i="1"/>
  <c r="K734" i="1"/>
  <c r="L734" i="1"/>
  <c r="M734" i="1"/>
  <c r="N734" i="1"/>
  <c r="O734" i="1"/>
  <c r="K739" i="1"/>
  <c r="L739" i="1"/>
  <c r="M739" i="1"/>
  <c r="N739" i="1"/>
  <c r="O739" i="1"/>
  <c r="K744" i="1"/>
  <c r="L744" i="1"/>
  <c r="M744" i="1"/>
  <c r="N744" i="1"/>
  <c r="O744" i="1"/>
  <c r="K749" i="1"/>
  <c r="L749" i="1"/>
  <c r="M749" i="1"/>
  <c r="N749" i="1"/>
  <c r="O749" i="1"/>
  <c r="L2" i="1"/>
  <c r="M2" i="1"/>
  <c r="N2" i="1"/>
  <c r="O2" i="1"/>
  <c r="K2" i="1"/>
  <c r="J62" i="1"/>
  <c r="J63" i="1"/>
  <c r="J64" i="1"/>
  <c r="J76" i="1"/>
  <c r="J88" i="1"/>
  <c r="J89" i="1"/>
  <c r="J101" i="1"/>
  <c r="J113" i="1"/>
  <c r="J114" i="1"/>
  <c r="J115" i="1"/>
  <c r="J116" i="1"/>
  <c r="J117" i="1"/>
  <c r="J118" i="1"/>
  <c r="J119" i="1"/>
  <c r="J120" i="1"/>
  <c r="J121" i="1"/>
  <c r="J122" i="1"/>
  <c r="J123" i="1"/>
  <c r="J124" i="1"/>
  <c r="J125" i="1"/>
  <c r="J126" i="1"/>
  <c r="J141" i="1"/>
  <c r="J159" i="1"/>
  <c r="J160" i="1"/>
  <c r="J161" i="1"/>
  <c r="J162" i="1"/>
  <c r="J163" i="1"/>
  <c r="J166" i="1"/>
  <c r="J172" i="1"/>
  <c r="J188" i="1"/>
  <c r="J204" i="1"/>
  <c r="J205" i="1"/>
  <c r="J206" i="1"/>
  <c r="J222" i="1"/>
  <c r="J223" i="1"/>
  <c r="J224" i="1"/>
  <c r="J240" i="1"/>
  <c r="J241" i="1"/>
  <c r="J242" i="1"/>
  <c r="J258" i="1"/>
  <c r="J274" i="1"/>
  <c r="J275" i="1"/>
  <c r="J276" i="1"/>
  <c r="J321" i="1"/>
  <c r="J324" i="1"/>
  <c r="J325" i="1"/>
  <c r="J338" i="1"/>
  <c r="J351" i="1"/>
  <c r="J367" i="1"/>
  <c r="J368" i="1"/>
  <c r="J369" i="1"/>
  <c r="J370" i="1"/>
  <c r="J450" i="1"/>
  <c r="J451" i="1"/>
  <c r="J531" i="1"/>
  <c r="J532" i="1"/>
  <c r="J533" i="1"/>
  <c r="J534" i="1"/>
  <c r="J535" i="1"/>
  <c r="J538" i="1"/>
  <c r="J541" i="1"/>
  <c r="J544" i="1"/>
  <c r="J553" i="1"/>
  <c r="J554" i="1"/>
  <c r="J555" i="1"/>
  <c r="J556" i="1"/>
  <c r="J557" i="1"/>
  <c r="J558" i="1"/>
  <c r="J559" i="1"/>
  <c r="J560" i="1"/>
  <c r="J561" i="1"/>
  <c r="J562" i="1"/>
  <c r="J563" i="1"/>
  <c r="J564" i="1"/>
  <c r="J565" i="1"/>
  <c r="J571" i="1"/>
  <c r="J592" i="1"/>
  <c r="J593" i="1"/>
  <c r="J594" i="1"/>
  <c r="J597" i="1"/>
  <c r="J609" i="1"/>
  <c r="J624" i="1"/>
  <c r="J641" i="1"/>
  <c r="J647" i="1"/>
  <c r="J648" i="1"/>
  <c r="J659" i="1"/>
  <c r="J667" i="1"/>
  <c r="J674" i="1"/>
  <c r="J675" i="1"/>
  <c r="J681" i="1"/>
  <c r="J682" i="1"/>
  <c r="J693" i="1"/>
  <c r="J701" i="1"/>
  <c r="J2" i="1"/>
  <c r="E798" i="25"/>
  <c r="E792" i="25"/>
  <c r="O792" i="25" s="1"/>
  <c r="E786" i="25"/>
  <c r="O786" i="25" s="1"/>
  <c r="E780" i="25"/>
  <c r="O780" i="25" s="1"/>
  <c r="E774" i="25"/>
  <c r="O774" i="25" s="1"/>
  <c r="E768" i="25"/>
  <c r="E762" i="25"/>
  <c r="O762" i="25" s="1"/>
  <c r="E756" i="25"/>
  <c r="E750" i="25"/>
  <c r="E656" i="25"/>
  <c r="O656" i="25" s="1"/>
  <c r="O627" i="25"/>
  <c r="E640" i="25"/>
  <c r="O640" i="25" s="1"/>
  <c r="E627" i="25"/>
  <c r="E623" i="25"/>
  <c r="E599" i="25"/>
  <c r="O599" i="25" s="1"/>
  <c r="E592" i="25"/>
  <c r="O592" i="25" s="1"/>
  <c r="U592" i="25" s="1"/>
  <c r="E570" i="25"/>
  <c r="E566" i="25"/>
  <c r="E562" i="25"/>
  <c r="O562" i="25" s="1"/>
  <c r="E558" i="25"/>
  <c r="O558" i="25" s="1"/>
  <c r="U558" i="25" s="1"/>
  <c r="E473" i="25"/>
  <c r="E391" i="25"/>
  <c r="E371" i="25"/>
  <c r="E357" i="25"/>
  <c r="E343" i="25"/>
  <c r="E338" i="25"/>
  <c r="E292" i="25"/>
  <c r="O292" i="25" s="1"/>
  <c r="E258" i="25"/>
  <c r="O258" i="25" s="1"/>
  <c r="E238" i="25"/>
  <c r="O238" i="25" s="1"/>
  <c r="E219" i="25"/>
  <c r="E200" i="25"/>
  <c r="O200" i="25" s="1"/>
  <c r="E183" i="25"/>
  <c r="O183" i="25" s="1"/>
  <c r="E176" i="25"/>
  <c r="E172" i="25"/>
  <c r="E149" i="25"/>
  <c r="O149" i="25" s="1"/>
  <c r="E133" i="25"/>
  <c r="O133" i="25" s="1"/>
  <c r="E120" i="25"/>
  <c r="O120" i="25" s="1"/>
  <c r="E106" i="25"/>
  <c r="O106" i="25" s="1"/>
  <c r="E93" i="25"/>
  <c r="E79" i="25"/>
  <c r="E66" i="25"/>
  <c r="O4" i="25"/>
  <c r="O5" i="25"/>
  <c r="O6" i="25"/>
  <c r="O7" i="25"/>
  <c r="O8" i="25"/>
  <c r="O9" i="25"/>
  <c r="O10" i="25"/>
  <c r="O11" i="25"/>
  <c r="O12" i="25"/>
  <c r="O13" i="25"/>
  <c r="O14" i="25"/>
  <c r="O15" i="25"/>
  <c r="O16" i="25"/>
  <c r="O17" i="25"/>
  <c r="O18" i="25"/>
  <c r="O19" i="25"/>
  <c r="O20" i="25"/>
  <c r="O21" i="25"/>
  <c r="O22" i="25"/>
  <c r="O23" i="25"/>
  <c r="O24" i="25"/>
  <c r="O25" i="25"/>
  <c r="O26" i="25"/>
  <c r="O27" i="25"/>
  <c r="O28" i="25"/>
  <c r="O29" i="25"/>
  <c r="O30" i="25"/>
  <c r="O31" i="25"/>
  <c r="O32" i="25"/>
  <c r="O33" i="25"/>
  <c r="O34" i="25"/>
  <c r="O35" i="25"/>
  <c r="O36" i="25"/>
  <c r="O37" i="25"/>
  <c r="O38" i="25"/>
  <c r="O39" i="25"/>
  <c r="O40" i="25"/>
  <c r="O41" i="25"/>
  <c r="O42" i="25"/>
  <c r="O43" i="25"/>
  <c r="O44" i="25"/>
  <c r="O45" i="25"/>
  <c r="O46" i="25"/>
  <c r="O47" i="25"/>
  <c r="O48" i="25"/>
  <c r="O49" i="25"/>
  <c r="O50" i="25"/>
  <c r="O51" i="25"/>
  <c r="O52" i="25"/>
  <c r="O53" i="25"/>
  <c r="O54" i="25"/>
  <c r="O55" i="25"/>
  <c r="O56" i="25"/>
  <c r="O57" i="25"/>
  <c r="O58" i="25"/>
  <c r="O59" i="25"/>
  <c r="O60" i="25"/>
  <c r="O61" i="25"/>
  <c r="O62" i="25"/>
  <c r="O63" i="25"/>
  <c r="O64" i="25"/>
  <c r="O65" i="25"/>
  <c r="O66" i="25"/>
  <c r="O67" i="25"/>
  <c r="O68" i="25"/>
  <c r="O69" i="25"/>
  <c r="O70" i="25"/>
  <c r="O71" i="25"/>
  <c r="O72" i="25"/>
  <c r="O73" i="25"/>
  <c r="O74" i="25"/>
  <c r="O75" i="25"/>
  <c r="O76" i="25"/>
  <c r="O77" i="25"/>
  <c r="O78" i="25"/>
  <c r="O79" i="25"/>
  <c r="O80" i="25"/>
  <c r="O81" i="25"/>
  <c r="O82" i="25"/>
  <c r="O83" i="25"/>
  <c r="O84" i="25"/>
  <c r="O85" i="25"/>
  <c r="O86" i="25"/>
  <c r="O87" i="25"/>
  <c r="O88" i="25"/>
  <c r="O89" i="25"/>
  <c r="O90" i="25"/>
  <c r="O91" i="25"/>
  <c r="O92" i="25"/>
  <c r="O93" i="25"/>
  <c r="O94" i="25"/>
  <c r="O95" i="25"/>
  <c r="O96" i="25"/>
  <c r="O97" i="25"/>
  <c r="O98" i="25"/>
  <c r="O99" i="25"/>
  <c r="O100" i="25"/>
  <c r="O101" i="25"/>
  <c r="O102" i="25"/>
  <c r="O103" i="25"/>
  <c r="O104" i="25"/>
  <c r="O105" i="25"/>
  <c r="O107" i="25"/>
  <c r="O108" i="25"/>
  <c r="O109" i="25"/>
  <c r="O110" i="25"/>
  <c r="O111" i="25"/>
  <c r="O112" i="25"/>
  <c r="O113" i="25"/>
  <c r="O114" i="25"/>
  <c r="O115" i="25"/>
  <c r="O116" i="25"/>
  <c r="O117" i="25"/>
  <c r="O118" i="25"/>
  <c r="O119" i="25"/>
  <c r="O121" i="25"/>
  <c r="O122" i="25"/>
  <c r="O123" i="25"/>
  <c r="O124" i="25"/>
  <c r="O125" i="25"/>
  <c r="O126" i="25"/>
  <c r="O127" i="25"/>
  <c r="O128" i="25"/>
  <c r="O129" i="25"/>
  <c r="O130" i="25"/>
  <c r="O131" i="25"/>
  <c r="O132" i="25"/>
  <c r="O134" i="25"/>
  <c r="O135" i="25"/>
  <c r="O136" i="25"/>
  <c r="O137" i="25"/>
  <c r="O138" i="25"/>
  <c r="O139" i="25"/>
  <c r="O140" i="25"/>
  <c r="O141" i="25"/>
  <c r="O142" i="25"/>
  <c r="O143" i="25"/>
  <c r="O144" i="25"/>
  <c r="O145" i="25"/>
  <c r="O146" i="25"/>
  <c r="O147" i="25"/>
  <c r="O148" i="25"/>
  <c r="O150" i="25"/>
  <c r="O151" i="25"/>
  <c r="O152" i="25"/>
  <c r="O153" i="25"/>
  <c r="O154" i="25"/>
  <c r="O155" i="25"/>
  <c r="O156" i="25"/>
  <c r="O157" i="25"/>
  <c r="O158" i="25"/>
  <c r="O159" i="25"/>
  <c r="O160" i="25"/>
  <c r="O161" i="25"/>
  <c r="O162" i="25"/>
  <c r="O163" i="25"/>
  <c r="O164" i="25"/>
  <c r="O165" i="25"/>
  <c r="O166" i="25"/>
  <c r="O167" i="25"/>
  <c r="O168" i="25"/>
  <c r="O169" i="25"/>
  <c r="O170" i="25"/>
  <c r="O171" i="25"/>
  <c r="O172" i="25"/>
  <c r="O173" i="25"/>
  <c r="O174" i="25"/>
  <c r="O175" i="25"/>
  <c r="O176" i="25"/>
  <c r="O177" i="25"/>
  <c r="O178" i="25"/>
  <c r="O179" i="25"/>
  <c r="O180" i="25"/>
  <c r="O181" i="25"/>
  <c r="O182" i="25"/>
  <c r="O184" i="25"/>
  <c r="O185" i="25"/>
  <c r="O186" i="25"/>
  <c r="O187" i="25"/>
  <c r="O188" i="25"/>
  <c r="O189" i="25"/>
  <c r="O190" i="25"/>
  <c r="O191" i="25"/>
  <c r="O192" i="25"/>
  <c r="O193" i="25"/>
  <c r="O194" i="25"/>
  <c r="O195" i="25"/>
  <c r="O196" i="25"/>
  <c r="O197" i="25"/>
  <c r="O198" i="25"/>
  <c r="O199" i="25"/>
  <c r="O201" i="25"/>
  <c r="O202" i="25"/>
  <c r="O203" i="25"/>
  <c r="O204" i="25"/>
  <c r="O205" i="25"/>
  <c r="O206" i="25"/>
  <c r="O207" i="25"/>
  <c r="O208" i="25"/>
  <c r="O209" i="25"/>
  <c r="O210" i="25"/>
  <c r="O211" i="25"/>
  <c r="O212" i="25"/>
  <c r="O213" i="25"/>
  <c r="O214" i="25"/>
  <c r="O215" i="25"/>
  <c r="O216" i="25"/>
  <c r="O217" i="25"/>
  <c r="O218" i="25"/>
  <c r="O219" i="25"/>
  <c r="O220" i="25"/>
  <c r="O221" i="25"/>
  <c r="O222" i="25"/>
  <c r="O223" i="25"/>
  <c r="O224" i="25"/>
  <c r="O225" i="25"/>
  <c r="O226" i="25"/>
  <c r="O227" i="25"/>
  <c r="O228" i="25"/>
  <c r="O229" i="25"/>
  <c r="O230" i="25"/>
  <c r="O231" i="25"/>
  <c r="O232" i="25"/>
  <c r="O233" i="25"/>
  <c r="O234" i="25"/>
  <c r="O235" i="25"/>
  <c r="O236" i="25"/>
  <c r="O237" i="25"/>
  <c r="O239" i="25"/>
  <c r="O240" i="25"/>
  <c r="O241" i="25"/>
  <c r="O242" i="25"/>
  <c r="O243" i="25"/>
  <c r="O244" i="25"/>
  <c r="O245" i="25"/>
  <c r="O246" i="25"/>
  <c r="O247" i="25"/>
  <c r="O248" i="25"/>
  <c r="O249" i="25"/>
  <c r="O250" i="25"/>
  <c r="O251" i="25"/>
  <c r="O252" i="25"/>
  <c r="O253" i="25"/>
  <c r="O254" i="25"/>
  <c r="O255" i="25"/>
  <c r="O256" i="25"/>
  <c r="O257" i="25"/>
  <c r="O259" i="25"/>
  <c r="O260" i="25"/>
  <c r="O261" i="25"/>
  <c r="O262" i="25"/>
  <c r="O263" i="25"/>
  <c r="O264" i="25"/>
  <c r="O265" i="25"/>
  <c r="O266" i="25"/>
  <c r="O267" i="25"/>
  <c r="O268" i="25"/>
  <c r="O269" i="25"/>
  <c r="O270" i="25"/>
  <c r="O271" i="25"/>
  <c r="O272" i="25"/>
  <c r="O273" i="25"/>
  <c r="O274" i="25"/>
  <c r="O275" i="25"/>
  <c r="O276" i="25"/>
  <c r="O277" i="25"/>
  <c r="O278" i="25"/>
  <c r="O279" i="25"/>
  <c r="O280" i="25"/>
  <c r="O281" i="25"/>
  <c r="O282" i="25"/>
  <c r="O283" i="25"/>
  <c r="O284" i="25"/>
  <c r="O285" i="25"/>
  <c r="O286" i="25"/>
  <c r="O287" i="25"/>
  <c r="O288" i="25"/>
  <c r="O289" i="25"/>
  <c r="O290" i="25"/>
  <c r="O291" i="25"/>
  <c r="O293" i="25"/>
  <c r="O294" i="25"/>
  <c r="O295" i="25"/>
  <c r="O296" i="25"/>
  <c r="O297" i="25"/>
  <c r="O298" i="25"/>
  <c r="O299" i="25"/>
  <c r="O300" i="25"/>
  <c r="O301" i="25"/>
  <c r="O302" i="25"/>
  <c r="O303" i="25"/>
  <c r="O304" i="25"/>
  <c r="O305" i="25"/>
  <c r="O306" i="25"/>
  <c r="O307" i="25"/>
  <c r="O308" i="25"/>
  <c r="O309" i="25"/>
  <c r="O310" i="25"/>
  <c r="O311" i="25"/>
  <c r="O312" i="25"/>
  <c r="O313" i="25"/>
  <c r="O314" i="25"/>
  <c r="O315" i="25"/>
  <c r="O316" i="25"/>
  <c r="O317" i="25"/>
  <c r="O318" i="25"/>
  <c r="O319" i="25"/>
  <c r="O320" i="25"/>
  <c r="O321" i="25"/>
  <c r="O322" i="25"/>
  <c r="O323" i="25"/>
  <c r="O324" i="25"/>
  <c r="O325" i="25"/>
  <c r="O326" i="25"/>
  <c r="O327" i="25"/>
  <c r="O328" i="25"/>
  <c r="O329" i="25"/>
  <c r="O330" i="25"/>
  <c r="O331" i="25"/>
  <c r="O332" i="25"/>
  <c r="O333" i="25"/>
  <c r="O334" i="25"/>
  <c r="O335" i="25"/>
  <c r="O336" i="25"/>
  <c r="O337" i="25"/>
  <c r="O338" i="25"/>
  <c r="O339" i="25"/>
  <c r="O340" i="25"/>
  <c r="O341" i="25"/>
  <c r="O342" i="25"/>
  <c r="O343" i="25"/>
  <c r="O344" i="25"/>
  <c r="O345" i="25"/>
  <c r="O346" i="25"/>
  <c r="O347" i="25"/>
  <c r="O348" i="25"/>
  <c r="O349" i="25"/>
  <c r="O350" i="25"/>
  <c r="O351" i="25"/>
  <c r="O352" i="25"/>
  <c r="O353" i="25"/>
  <c r="O354" i="25"/>
  <c r="O355" i="25"/>
  <c r="O356" i="25"/>
  <c r="O357" i="25"/>
  <c r="O358" i="25"/>
  <c r="O359" i="25"/>
  <c r="O360" i="25"/>
  <c r="O361" i="25"/>
  <c r="O362" i="25"/>
  <c r="O363" i="25"/>
  <c r="O364" i="25"/>
  <c r="O365" i="25"/>
  <c r="O366" i="25"/>
  <c r="O367" i="25"/>
  <c r="O368" i="25"/>
  <c r="O369" i="25"/>
  <c r="O370" i="25"/>
  <c r="O371" i="25"/>
  <c r="O372" i="25"/>
  <c r="O373" i="25"/>
  <c r="O374" i="25"/>
  <c r="O375" i="25"/>
  <c r="O376" i="25"/>
  <c r="O377" i="25"/>
  <c r="O378" i="25"/>
  <c r="O379" i="25"/>
  <c r="O380" i="25"/>
  <c r="O381" i="25"/>
  <c r="O382" i="25"/>
  <c r="O383" i="25"/>
  <c r="O384" i="25"/>
  <c r="O385" i="25"/>
  <c r="O386" i="25"/>
  <c r="O387" i="25"/>
  <c r="O388" i="25"/>
  <c r="O389" i="25"/>
  <c r="O390" i="25"/>
  <c r="O391" i="25"/>
  <c r="O392" i="25"/>
  <c r="O393" i="25"/>
  <c r="O394" i="25"/>
  <c r="O395" i="25"/>
  <c r="O396" i="25"/>
  <c r="O397" i="25"/>
  <c r="O398" i="25"/>
  <c r="O399" i="25"/>
  <c r="O400" i="25"/>
  <c r="O401" i="25"/>
  <c r="O402" i="25"/>
  <c r="O403" i="25"/>
  <c r="O404" i="25"/>
  <c r="O405" i="25"/>
  <c r="O406" i="25"/>
  <c r="O407" i="25"/>
  <c r="O408" i="25"/>
  <c r="O409" i="25"/>
  <c r="O410" i="25"/>
  <c r="O411" i="25"/>
  <c r="O412" i="25"/>
  <c r="O413" i="25"/>
  <c r="O414" i="25"/>
  <c r="O415" i="25"/>
  <c r="O416" i="25"/>
  <c r="O417" i="25"/>
  <c r="O418" i="25"/>
  <c r="O419" i="25"/>
  <c r="O420" i="25"/>
  <c r="O421" i="25"/>
  <c r="O422" i="25"/>
  <c r="O423" i="25"/>
  <c r="O424" i="25"/>
  <c r="O425" i="25"/>
  <c r="O426" i="25"/>
  <c r="O427" i="25"/>
  <c r="O428" i="25"/>
  <c r="O429" i="25"/>
  <c r="O430" i="25"/>
  <c r="O431" i="25"/>
  <c r="O432" i="25"/>
  <c r="O433" i="25"/>
  <c r="O434" i="25"/>
  <c r="O435" i="25"/>
  <c r="O436" i="25"/>
  <c r="O437" i="25"/>
  <c r="O438" i="25"/>
  <c r="O439" i="25"/>
  <c r="O440" i="25"/>
  <c r="O441" i="25"/>
  <c r="O442" i="25"/>
  <c r="O443" i="25"/>
  <c r="O444" i="25"/>
  <c r="O445" i="25"/>
  <c r="O446" i="25"/>
  <c r="O447" i="25"/>
  <c r="O448" i="25"/>
  <c r="O449" i="25"/>
  <c r="O450" i="25"/>
  <c r="O451" i="25"/>
  <c r="O452" i="25"/>
  <c r="O453" i="25"/>
  <c r="O454" i="25"/>
  <c r="O455" i="25"/>
  <c r="O456" i="25"/>
  <c r="O457" i="25"/>
  <c r="O458" i="25"/>
  <c r="O459" i="25"/>
  <c r="O460" i="25"/>
  <c r="O461" i="25"/>
  <c r="O462" i="25"/>
  <c r="O463" i="25"/>
  <c r="O464" i="25"/>
  <c r="O465" i="25"/>
  <c r="O466" i="25"/>
  <c r="O467" i="25"/>
  <c r="O468" i="25"/>
  <c r="O469" i="25"/>
  <c r="O470" i="25"/>
  <c r="O471" i="25"/>
  <c r="O472" i="25"/>
  <c r="O473" i="25"/>
  <c r="O474" i="25"/>
  <c r="O475" i="25"/>
  <c r="O476" i="25"/>
  <c r="O477" i="25"/>
  <c r="O478" i="25"/>
  <c r="O479" i="25"/>
  <c r="O480" i="25"/>
  <c r="O481" i="25"/>
  <c r="O482" i="25"/>
  <c r="O483" i="25"/>
  <c r="O484" i="25"/>
  <c r="O485" i="25"/>
  <c r="O486" i="25"/>
  <c r="O487" i="25"/>
  <c r="O488" i="25"/>
  <c r="O489" i="25"/>
  <c r="O490" i="25"/>
  <c r="O491" i="25"/>
  <c r="O492" i="25"/>
  <c r="O493" i="25"/>
  <c r="O494" i="25"/>
  <c r="O495" i="25"/>
  <c r="O496" i="25"/>
  <c r="O497" i="25"/>
  <c r="O498" i="25"/>
  <c r="O499" i="25"/>
  <c r="O500" i="25"/>
  <c r="O501" i="25"/>
  <c r="O502" i="25"/>
  <c r="O503" i="25"/>
  <c r="O504" i="25"/>
  <c r="O505" i="25"/>
  <c r="O506" i="25"/>
  <c r="O507" i="25"/>
  <c r="O508" i="25"/>
  <c r="O509" i="25"/>
  <c r="O510" i="25"/>
  <c r="O511" i="25"/>
  <c r="O512" i="25"/>
  <c r="O513" i="25"/>
  <c r="O514" i="25"/>
  <c r="O515" i="25"/>
  <c r="O516" i="25"/>
  <c r="O517" i="25"/>
  <c r="O518" i="25"/>
  <c r="O519" i="25"/>
  <c r="O520" i="25"/>
  <c r="O521" i="25"/>
  <c r="O522" i="25"/>
  <c r="O523" i="25"/>
  <c r="O524" i="25"/>
  <c r="O525" i="25"/>
  <c r="O526" i="25"/>
  <c r="O527" i="25"/>
  <c r="O528" i="25"/>
  <c r="O529" i="25"/>
  <c r="O530" i="25"/>
  <c r="O531" i="25"/>
  <c r="O532" i="25"/>
  <c r="O533" i="25"/>
  <c r="O534" i="25"/>
  <c r="O535" i="25"/>
  <c r="O536" i="25"/>
  <c r="O537" i="25"/>
  <c r="O538" i="25"/>
  <c r="O539" i="25"/>
  <c r="O540" i="25"/>
  <c r="O541" i="25"/>
  <c r="O542" i="25"/>
  <c r="O543" i="25"/>
  <c r="O544" i="25"/>
  <c r="O545" i="25"/>
  <c r="O546" i="25"/>
  <c r="O547" i="25"/>
  <c r="O548" i="25"/>
  <c r="O549" i="25"/>
  <c r="O550" i="25"/>
  <c r="O551" i="25"/>
  <c r="O552" i="25"/>
  <c r="O553" i="25"/>
  <c r="O554" i="25"/>
  <c r="O555" i="25"/>
  <c r="O556" i="25"/>
  <c r="O557" i="25"/>
  <c r="O559" i="25"/>
  <c r="O560" i="25"/>
  <c r="O561" i="25"/>
  <c r="O563" i="25"/>
  <c r="O564" i="25"/>
  <c r="O565" i="25"/>
  <c r="O566" i="25"/>
  <c r="O567" i="25"/>
  <c r="O568" i="25"/>
  <c r="O569" i="25"/>
  <c r="O570" i="25"/>
  <c r="U570" i="25" s="1"/>
  <c r="O571" i="25"/>
  <c r="O572" i="25"/>
  <c r="O573" i="25"/>
  <c r="O574" i="25"/>
  <c r="O575" i="25"/>
  <c r="O576" i="25"/>
  <c r="O577" i="25"/>
  <c r="O578" i="25"/>
  <c r="O579" i="25"/>
  <c r="O580" i="25"/>
  <c r="O582" i="25"/>
  <c r="O583" i="25"/>
  <c r="O584" i="25"/>
  <c r="O585" i="25"/>
  <c r="O586" i="25"/>
  <c r="O587" i="25"/>
  <c r="O588" i="25"/>
  <c r="O589" i="25"/>
  <c r="O590" i="25"/>
  <c r="O591" i="25"/>
  <c r="O593" i="25"/>
  <c r="O594" i="25"/>
  <c r="O595" i="25"/>
  <c r="O596" i="25"/>
  <c r="O597" i="25"/>
  <c r="O598" i="25"/>
  <c r="O600" i="25"/>
  <c r="O601" i="25"/>
  <c r="O602" i="25"/>
  <c r="O603" i="25"/>
  <c r="O604" i="25"/>
  <c r="O605" i="25"/>
  <c r="O606" i="25"/>
  <c r="O607" i="25"/>
  <c r="O608" i="25"/>
  <c r="O609" i="25"/>
  <c r="O610" i="25"/>
  <c r="O611" i="25"/>
  <c r="O612" i="25"/>
  <c r="O613" i="25"/>
  <c r="O614" i="25"/>
  <c r="O615" i="25"/>
  <c r="O616" i="25"/>
  <c r="O617" i="25"/>
  <c r="O618" i="25"/>
  <c r="O619" i="25"/>
  <c r="O620" i="25"/>
  <c r="O621" i="25"/>
  <c r="O622" i="25"/>
  <c r="O623" i="25"/>
  <c r="O624" i="25"/>
  <c r="O625" i="25"/>
  <c r="O626" i="25"/>
  <c r="O628" i="25"/>
  <c r="O629" i="25"/>
  <c r="O630" i="25"/>
  <c r="O631" i="25"/>
  <c r="O632" i="25"/>
  <c r="O633" i="25"/>
  <c r="O634" i="25"/>
  <c r="O635" i="25"/>
  <c r="O636" i="25"/>
  <c r="O637" i="25"/>
  <c r="O638" i="25"/>
  <c r="O639" i="25"/>
  <c r="O641" i="25"/>
  <c r="O642" i="25"/>
  <c r="O643" i="25"/>
  <c r="O644" i="25"/>
  <c r="O645" i="25"/>
  <c r="O646" i="25"/>
  <c r="O647" i="25"/>
  <c r="O648" i="25"/>
  <c r="O649" i="25"/>
  <c r="O650" i="25"/>
  <c r="O651" i="25"/>
  <c r="O652" i="25"/>
  <c r="O653" i="25"/>
  <c r="O654" i="25"/>
  <c r="O655" i="25"/>
  <c r="O657" i="25"/>
  <c r="O658" i="25"/>
  <c r="O659" i="25"/>
  <c r="O660" i="25"/>
  <c r="O661" i="25"/>
  <c r="O662" i="25"/>
  <c r="O663" i="25"/>
  <c r="O664" i="25"/>
  <c r="O665" i="25"/>
  <c r="O666" i="25"/>
  <c r="O667" i="25"/>
  <c r="O668" i="25"/>
  <c r="O669" i="25"/>
  <c r="O670" i="25"/>
  <c r="O671" i="25"/>
  <c r="O672" i="25"/>
  <c r="O673" i="25"/>
  <c r="O674" i="25"/>
  <c r="O675" i="25"/>
  <c r="O676" i="25"/>
  <c r="O677" i="25"/>
  <c r="O678" i="25"/>
  <c r="O679" i="25"/>
  <c r="O680" i="25"/>
  <c r="O681" i="25"/>
  <c r="O682" i="25"/>
  <c r="O683" i="25"/>
  <c r="O684" i="25"/>
  <c r="O685" i="25"/>
  <c r="O686" i="25"/>
  <c r="O687" i="25"/>
  <c r="O688" i="25"/>
  <c r="O689" i="25"/>
  <c r="O690" i="25"/>
  <c r="O691" i="25"/>
  <c r="O692" i="25"/>
  <c r="O693" i="25"/>
  <c r="O694" i="25"/>
  <c r="O695" i="25"/>
  <c r="O696" i="25"/>
  <c r="O697" i="25"/>
  <c r="O698" i="25"/>
  <c r="O699" i="25"/>
  <c r="O700" i="25"/>
  <c r="O701" i="25"/>
  <c r="O702" i="25"/>
  <c r="O703" i="25"/>
  <c r="O704" i="25"/>
  <c r="O705" i="25"/>
  <c r="O706" i="25"/>
  <c r="O707" i="25"/>
  <c r="O708" i="25"/>
  <c r="O709" i="25"/>
  <c r="O710" i="25"/>
  <c r="O711" i="25"/>
  <c r="O712" i="25"/>
  <c r="O713" i="25"/>
  <c r="O714" i="25"/>
  <c r="O715" i="25"/>
  <c r="O716" i="25"/>
  <c r="O717" i="25"/>
  <c r="O718" i="25"/>
  <c r="O719" i="25"/>
  <c r="O720" i="25"/>
  <c r="O721" i="25"/>
  <c r="O722" i="25"/>
  <c r="O723" i="25"/>
  <c r="O724" i="25"/>
  <c r="O725" i="25"/>
  <c r="O726" i="25"/>
  <c r="O727" i="25"/>
  <c r="O728" i="25"/>
  <c r="O729" i="25"/>
  <c r="O730" i="25"/>
  <c r="O731" i="25"/>
  <c r="O732" i="25"/>
  <c r="O733" i="25"/>
  <c r="O734" i="25"/>
  <c r="O735" i="25"/>
  <c r="O736" i="25"/>
  <c r="O737" i="25"/>
  <c r="O738" i="25"/>
  <c r="O739" i="25"/>
  <c r="O740" i="25"/>
  <c r="O741" i="25"/>
  <c r="O742" i="25"/>
  <c r="O743" i="25"/>
  <c r="O744" i="25"/>
  <c r="O745" i="25"/>
  <c r="O746" i="25"/>
  <c r="O747" i="25"/>
  <c r="O748" i="25"/>
  <c r="O749" i="25"/>
  <c r="O750" i="25"/>
  <c r="O751" i="25"/>
  <c r="O752" i="25"/>
  <c r="O753" i="25"/>
  <c r="O754" i="25"/>
  <c r="O755" i="25"/>
  <c r="O756" i="25"/>
  <c r="O757" i="25"/>
  <c r="O758" i="25"/>
  <c r="O759" i="25"/>
  <c r="O760" i="25"/>
  <c r="O761" i="25"/>
  <c r="O763" i="25"/>
  <c r="O764" i="25"/>
  <c r="O765" i="25"/>
  <c r="O766" i="25"/>
  <c r="O767" i="25"/>
  <c r="O768" i="25"/>
  <c r="O769" i="25"/>
  <c r="O770" i="25"/>
  <c r="O771" i="25"/>
  <c r="O772" i="25"/>
  <c r="O773" i="25"/>
  <c r="O775" i="25"/>
  <c r="O776" i="25"/>
  <c r="O777" i="25"/>
  <c r="O778" i="25"/>
  <c r="O779" i="25"/>
  <c r="O781" i="25"/>
  <c r="O782" i="25"/>
  <c r="O783" i="25"/>
  <c r="O784" i="25"/>
  <c r="O785" i="25"/>
  <c r="O787" i="25"/>
  <c r="O788" i="25"/>
  <c r="O789" i="25"/>
  <c r="O790" i="25"/>
  <c r="O791" i="25"/>
  <c r="O793" i="25"/>
  <c r="O794" i="25"/>
  <c r="O795" i="25"/>
  <c r="O796" i="25"/>
  <c r="O797" i="25"/>
  <c r="O798" i="25"/>
  <c r="O799" i="25"/>
  <c r="O800" i="25"/>
  <c r="O801" i="25"/>
  <c r="O802" i="25"/>
  <c r="O803" i="25"/>
  <c r="E3" i="25"/>
  <c r="J74" i="20" s="1"/>
  <c r="O3" i="25" l="1"/>
  <c r="P609" i="1"/>
  <c r="B62" i="1"/>
  <c r="B63" i="1"/>
  <c r="B64" i="1"/>
  <c r="B76" i="1"/>
  <c r="B88" i="1"/>
  <c r="B89" i="1"/>
  <c r="B101" i="1"/>
  <c r="B113" i="1"/>
  <c r="B114" i="1"/>
  <c r="B115" i="1"/>
  <c r="B116" i="1"/>
  <c r="B117" i="1"/>
  <c r="B118" i="1"/>
  <c r="B119" i="1"/>
  <c r="B120" i="1"/>
  <c r="B121" i="1"/>
  <c r="B122" i="1"/>
  <c r="B123" i="1"/>
  <c r="B124" i="1"/>
  <c r="B125" i="1"/>
  <c r="B126" i="1"/>
  <c r="B141" i="1"/>
  <c r="B159" i="1"/>
  <c r="B160" i="1"/>
  <c r="B161" i="1"/>
  <c r="B162" i="1"/>
  <c r="B163" i="1"/>
  <c r="B166" i="1"/>
  <c r="B172" i="1"/>
  <c r="B188" i="1"/>
  <c r="B204" i="1"/>
  <c r="B205" i="1"/>
  <c r="B206" i="1"/>
  <c r="B222" i="1"/>
  <c r="B223" i="1"/>
  <c r="B224" i="1"/>
  <c r="B240" i="1"/>
  <c r="B241" i="1"/>
  <c r="B242" i="1"/>
  <c r="B258" i="1"/>
  <c r="B274" i="1"/>
  <c r="B275" i="1"/>
  <c r="B276" i="1"/>
  <c r="B321" i="1"/>
  <c r="B324" i="1"/>
  <c r="B325" i="1"/>
  <c r="B338" i="1"/>
  <c r="B351" i="1"/>
  <c r="B367" i="1"/>
  <c r="B368" i="1"/>
  <c r="B369" i="1"/>
  <c r="B370" i="1"/>
  <c r="B450" i="1"/>
  <c r="B451" i="1"/>
  <c r="B531" i="1"/>
  <c r="B532" i="1"/>
  <c r="B533" i="1"/>
  <c r="B534" i="1"/>
  <c r="B535" i="1"/>
  <c r="B538" i="1"/>
  <c r="B541" i="1"/>
  <c r="B544" i="1"/>
  <c r="B553" i="1"/>
  <c r="B554" i="1"/>
  <c r="B555" i="1"/>
  <c r="B556" i="1"/>
  <c r="B557" i="1"/>
  <c r="B558" i="1"/>
  <c r="B559" i="1"/>
  <c r="B560" i="1"/>
  <c r="B561" i="1"/>
  <c r="B562" i="1"/>
  <c r="B563" i="1"/>
  <c r="B564" i="1"/>
  <c r="B565" i="1"/>
  <c r="B571" i="1"/>
  <c r="B592" i="1"/>
  <c r="B593" i="1"/>
  <c r="B594" i="1"/>
  <c r="B597" i="1"/>
  <c r="B609" i="1"/>
  <c r="B624" i="1"/>
  <c r="B641" i="1"/>
  <c r="B647" i="1"/>
  <c r="B648" i="1"/>
  <c r="B659" i="1"/>
  <c r="B667" i="1"/>
  <c r="B674" i="1"/>
  <c r="B675" i="1"/>
  <c r="B681" i="1"/>
  <c r="B682" i="1"/>
  <c r="B693" i="1"/>
  <c r="B701" i="1"/>
  <c r="B708" i="1"/>
  <c r="B709" i="1"/>
  <c r="B714" i="1"/>
  <c r="B719" i="1"/>
  <c r="B724" i="1"/>
  <c r="B729" i="1"/>
  <c r="B734" i="1"/>
  <c r="B739" i="1"/>
  <c r="B744" i="1"/>
  <c r="B749" i="1"/>
  <c r="B2" i="1"/>
  <c r="A62" i="1"/>
  <c r="A63" i="1"/>
  <c r="A64" i="1"/>
  <c r="A76" i="1"/>
  <c r="A88" i="1"/>
  <c r="A89" i="1"/>
  <c r="A101" i="1"/>
  <c r="A113" i="1"/>
  <c r="A114" i="1"/>
  <c r="A115" i="1"/>
  <c r="A116" i="1"/>
  <c r="A117" i="1"/>
  <c r="A118" i="1"/>
  <c r="A119" i="1"/>
  <c r="A120" i="1"/>
  <c r="A121" i="1"/>
  <c r="A122" i="1"/>
  <c r="A123" i="1"/>
  <c r="A124" i="1"/>
  <c r="A125" i="1"/>
  <c r="A126" i="1"/>
  <c r="A141" i="1"/>
  <c r="A159" i="1"/>
  <c r="A160" i="1"/>
  <c r="A161" i="1"/>
  <c r="A162" i="1"/>
  <c r="A163" i="1"/>
  <c r="A166" i="1"/>
  <c r="A172" i="1"/>
  <c r="A188" i="1"/>
  <c r="A204" i="1"/>
  <c r="A205" i="1"/>
  <c r="A206" i="1"/>
  <c r="A222" i="1"/>
  <c r="A223" i="1"/>
  <c r="A224" i="1"/>
  <c r="A240" i="1"/>
  <c r="A241" i="1"/>
  <c r="A242" i="1"/>
  <c r="A258" i="1"/>
  <c r="A274" i="1"/>
  <c r="A275" i="1"/>
  <c r="A276" i="1"/>
  <c r="A321" i="1"/>
  <c r="A324" i="1"/>
  <c r="A325" i="1"/>
  <c r="A338" i="1"/>
  <c r="A351" i="1"/>
  <c r="A367" i="1"/>
  <c r="A368" i="1"/>
  <c r="A369" i="1"/>
  <c r="A370" i="1"/>
  <c r="A450" i="1"/>
  <c r="A451" i="1"/>
  <c r="A531" i="1"/>
  <c r="A532" i="1"/>
  <c r="A533" i="1"/>
  <c r="A534" i="1"/>
  <c r="A535" i="1"/>
  <c r="A538" i="1"/>
  <c r="A541" i="1"/>
  <c r="A544" i="1"/>
  <c r="A553" i="1"/>
  <c r="A554" i="1"/>
  <c r="A555" i="1"/>
  <c r="A556" i="1"/>
  <c r="A557" i="1"/>
  <c r="A558" i="1"/>
  <c r="A559" i="1"/>
  <c r="A560" i="1"/>
  <c r="A561" i="1"/>
  <c r="A562" i="1"/>
  <c r="A563" i="1"/>
  <c r="A564" i="1"/>
  <c r="A565" i="1"/>
  <c r="A571" i="1"/>
  <c r="A592" i="1"/>
  <c r="A593" i="1"/>
  <c r="A594" i="1"/>
  <c r="A597" i="1"/>
  <c r="A609" i="1"/>
  <c r="A624" i="1"/>
  <c r="A641" i="1"/>
  <c r="A647" i="1"/>
  <c r="A648" i="1"/>
  <c r="A659" i="1"/>
  <c r="A667" i="1"/>
  <c r="A674" i="1"/>
  <c r="A675" i="1"/>
  <c r="A681" i="1"/>
  <c r="A682" i="1"/>
  <c r="A693" i="1"/>
  <c r="A701" i="1"/>
  <c r="A708" i="1"/>
  <c r="A709" i="1"/>
  <c r="A714" i="1"/>
  <c r="A719" i="1"/>
  <c r="A724" i="1"/>
  <c r="A729" i="1"/>
  <c r="A734" i="1"/>
  <c r="A739" i="1"/>
  <c r="A744" i="1"/>
  <c r="A749" i="1"/>
  <c r="A2" i="1"/>
  <c r="T168" i="25" l="1"/>
  <c r="R63" i="25"/>
  <c r="S63" i="25" s="1"/>
  <c r="T342" i="25"/>
  <c r="T343" i="25"/>
  <c r="S169" i="25"/>
  <c r="T169" i="25" s="1"/>
  <c r="R4" i="25"/>
  <c r="S4" i="25" s="1"/>
  <c r="T4" i="25" s="1"/>
  <c r="S119" i="25" l="1"/>
  <c r="T119" i="25" s="1"/>
  <c r="U119" i="25" s="1"/>
  <c r="J12" i="20" s="1"/>
  <c r="P113" i="1" s="1"/>
  <c r="T39" i="25"/>
  <c r="T42" i="25"/>
  <c r="T43" i="25"/>
  <c r="T49" i="25"/>
  <c r="T52" i="25"/>
  <c r="T53" i="25"/>
  <c r="T59" i="25"/>
  <c r="T62" i="25"/>
  <c r="T63" i="25"/>
  <c r="T66" i="25"/>
  <c r="T71" i="25"/>
  <c r="T72" i="25"/>
  <c r="T75" i="25"/>
  <c r="T76" i="25"/>
  <c r="T79" i="25"/>
  <c r="T83" i="25"/>
  <c r="T84" i="25"/>
  <c r="T85" i="25"/>
  <c r="T86" i="25"/>
  <c r="T87" i="25"/>
  <c r="T88" i="25"/>
  <c r="T89" i="25"/>
  <c r="T93" i="25"/>
  <c r="T98" i="25"/>
  <c r="T99" i="25"/>
  <c r="T106" i="25"/>
  <c r="T117" i="25"/>
  <c r="T118" i="25"/>
  <c r="T120" i="25"/>
  <c r="T122" i="25"/>
  <c r="T124" i="25"/>
  <c r="T125" i="25"/>
  <c r="T126" i="25"/>
  <c r="T127" i="25"/>
  <c r="T129" i="25"/>
  <c r="T130" i="25"/>
  <c r="T131" i="25"/>
  <c r="T132" i="25"/>
  <c r="T133" i="25"/>
  <c r="T134" i="25"/>
  <c r="T135" i="25"/>
  <c r="T136" i="25"/>
  <c r="T138" i="25"/>
  <c r="T139" i="25"/>
  <c r="T140" i="25"/>
  <c r="T143" i="25"/>
  <c r="T144" i="25"/>
  <c r="T145" i="25"/>
  <c r="T148" i="25"/>
  <c r="T149" i="25"/>
  <c r="T150" i="25"/>
  <c r="T156" i="25"/>
  <c r="T157" i="25"/>
  <c r="T158" i="25"/>
  <c r="T159" i="25"/>
  <c r="T160" i="25"/>
  <c r="T161" i="25"/>
  <c r="T162" i="25"/>
  <c r="T172" i="25"/>
  <c r="T174" i="25"/>
  <c r="T176" i="25"/>
  <c r="T177" i="25"/>
  <c r="T179" i="25"/>
  <c r="T180" i="25"/>
  <c r="T182" i="25"/>
  <c r="T183" i="25"/>
  <c r="T188" i="25"/>
  <c r="T189" i="25"/>
  <c r="T190" i="25"/>
  <c r="T191" i="25"/>
  <c r="T192" i="25"/>
  <c r="T193" i="25"/>
  <c r="T194" i="25"/>
  <c r="T196" i="25"/>
  <c r="T197" i="25"/>
  <c r="T198" i="25"/>
  <c r="T199" i="25"/>
  <c r="T200" i="25"/>
  <c r="T203" i="25"/>
  <c r="T204" i="25"/>
  <c r="T205" i="25"/>
  <c r="T206" i="25"/>
  <c r="T207" i="25"/>
  <c r="T209" i="25"/>
  <c r="T213" i="25"/>
  <c r="T214" i="25"/>
  <c r="T215" i="25"/>
  <c r="T217" i="25"/>
  <c r="T219" i="25"/>
  <c r="T220" i="25"/>
  <c r="T221" i="25"/>
  <c r="T222" i="25"/>
  <c r="T224" i="25"/>
  <c r="T225" i="25"/>
  <c r="T226" i="25"/>
  <c r="T227" i="25"/>
  <c r="T228" i="25"/>
  <c r="T229" i="25"/>
  <c r="T230" i="25"/>
  <c r="T231" i="25"/>
  <c r="T232" i="25"/>
  <c r="T233" i="25"/>
  <c r="T234" i="25"/>
  <c r="T235" i="25"/>
  <c r="T236" i="25"/>
  <c r="T238" i="25"/>
  <c r="T240" i="25"/>
  <c r="T242" i="25"/>
  <c r="T243" i="25"/>
  <c r="T244" i="25"/>
  <c r="T245" i="25"/>
  <c r="T246" i="25"/>
  <c r="T247" i="25"/>
  <c r="T248" i="25"/>
  <c r="T249" i="25"/>
  <c r="T250" i="25"/>
  <c r="T251" i="25"/>
  <c r="T252" i="25"/>
  <c r="T253" i="25"/>
  <c r="T254" i="25"/>
  <c r="T256" i="25"/>
  <c r="T257" i="25"/>
  <c r="T258" i="25"/>
  <c r="T259" i="25"/>
  <c r="T260" i="25"/>
  <c r="T261" i="25"/>
  <c r="T262" i="25"/>
  <c r="T263" i="25"/>
  <c r="T264" i="25"/>
  <c r="T265" i="25"/>
  <c r="T266" i="25"/>
  <c r="T267" i="25"/>
  <c r="T268" i="25"/>
  <c r="T269" i="25"/>
  <c r="T270" i="25"/>
  <c r="T271" i="25"/>
  <c r="T272" i="25"/>
  <c r="T273" i="25"/>
  <c r="T274" i="25"/>
  <c r="T275" i="25"/>
  <c r="T276" i="25"/>
  <c r="T277" i="25"/>
  <c r="T278" i="25"/>
  <c r="T279" i="25"/>
  <c r="T280" i="25"/>
  <c r="T281" i="25"/>
  <c r="T282" i="25"/>
  <c r="T283" i="25"/>
  <c r="T284" i="25"/>
  <c r="T285" i="25"/>
  <c r="T286" i="25"/>
  <c r="T287" i="25"/>
  <c r="T288" i="25"/>
  <c r="T289" i="25"/>
  <c r="T291" i="25"/>
  <c r="T292" i="25"/>
  <c r="T293" i="25"/>
  <c r="T294" i="25"/>
  <c r="T295" i="25"/>
  <c r="T297" i="25"/>
  <c r="T298" i="25"/>
  <c r="T299" i="25"/>
  <c r="T300" i="25"/>
  <c r="T301" i="25"/>
  <c r="T302" i="25"/>
  <c r="T303" i="25"/>
  <c r="T304" i="25"/>
  <c r="T305" i="25"/>
  <c r="T306" i="25"/>
  <c r="T308" i="25"/>
  <c r="T309" i="25"/>
  <c r="T311" i="25"/>
  <c r="T312" i="25"/>
  <c r="T313" i="25"/>
  <c r="T314" i="25"/>
  <c r="T315" i="25"/>
  <c r="T316" i="25"/>
  <c r="T317" i="25"/>
  <c r="T318" i="25"/>
  <c r="T319" i="25"/>
  <c r="T320" i="25"/>
  <c r="T321" i="25"/>
  <c r="T322" i="25"/>
  <c r="T323" i="25"/>
  <c r="T324" i="25"/>
  <c r="T325" i="25"/>
  <c r="T326" i="25"/>
  <c r="T327" i="25"/>
  <c r="T329" i="25"/>
  <c r="T330" i="25"/>
  <c r="T331" i="25"/>
  <c r="T332" i="25"/>
  <c r="T333" i="25"/>
  <c r="T334" i="25"/>
  <c r="T335" i="25"/>
  <c r="T336" i="25"/>
  <c r="T337" i="25"/>
  <c r="T338" i="25"/>
  <c r="T344" i="25"/>
  <c r="J39" i="20" s="1"/>
  <c r="T345" i="25"/>
  <c r="T346" i="25"/>
  <c r="T347" i="25"/>
  <c r="T352" i="25"/>
  <c r="T354" i="25"/>
  <c r="T355" i="25"/>
  <c r="T356" i="25"/>
  <c r="T357" i="25"/>
  <c r="T358" i="25"/>
  <c r="T359" i="25"/>
  <c r="T360" i="25"/>
  <c r="T361" i="25"/>
  <c r="T366" i="25"/>
  <c r="T368" i="25"/>
  <c r="T369" i="25"/>
  <c r="T370" i="25"/>
  <c r="T371" i="25"/>
  <c r="T380" i="25"/>
  <c r="T381" i="25"/>
  <c r="T382" i="25"/>
  <c r="T383" i="25"/>
  <c r="T384" i="25"/>
  <c r="T385" i="25"/>
  <c r="T391" i="25"/>
  <c r="T394" i="25"/>
  <c r="T397" i="25"/>
  <c r="T398" i="25"/>
  <c r="T401" i="25"/>
  <c r="T403" i="25"/>
  <c r="T406" i="25"/>
  <c r="T407" i="25"/>
  <c r="T409" i="25"/>
  <c r="T410" i="25"/>
  <c r="T411" i="25"/>
  <c r="T415" i="25"/>
  <c r="T417" i="25"/>
  <c r="T418" i="25"/>
  <c r="T421" i="25"/>
  <c r="T425" i="25"/>
  <c r="T427" i="25"/>
  <c r="T428" i="25"/>
  <c r="T431" i="25"/>
  <c r="T433" i="25"/>
  <c r="T434" i="25"/>
  <c r="T435" i="25"/>
  <c r="T436" i="25"/>
  <c r="T437" i="25"/>
  <c r="T438" i="25"/>
  <c r="T441" i="25"/>
  <c r="T444" i="25"/>
  <c r="T445" i="25"/>
  <c r="T446" i="25"/>
  <c r="T447" i="25"/>
  <c r="T448" i="25"/>
  <c r="T449" i="25"/>
  <c r="T450" i="25"/>
  <c r="T451" i="25"/>
  <c r="T453" i="25"/>
  <c r="T454" i="25"/>
  <c r="T455" i="25"/>
  <c r="T457" i="25"/>
  <c r="T458" i="25"/>
  <c r="T461" i="25"/>
  <c r="T465" i="25"/>
  <c r="T467" i="25"/>
  <c r="T468" i="25"/>
  <c r="T471" i="25"/>
  <c r="T473" i="25"/>
  <c r="T474" i="25"/>
  <c r="T479" i="25"/>
  <c r="T480" i="25"/>
  <c r="T483" i="25"/>
  <c r="T484" i="25"/>
  <c r="T488" i="25"/>
  <c r="T489" i="25"/>
  <c r="T491" i="25"/>
  <c r="T492" i="25"/>
  <c r="T493" i="25"/>
  <c r="T494" i="25"/>
  <c r="T497" i="25"/>
  <c r="T499" i="25"/>
  <c r="T500" i="25"/>
  <c r="T503" i="25"/>
  <c r="T504" i="25"/>
  <c r="T507" i="25"/>
  <c r="T509" i="25"/>
  <c r="T510" i="25"/>
  <c r="T513" i="25"/>
  <c r="T514" i="25"/>
  <c r="T517" i="25"/>
  <c r="T519" i="25"/>
  <c r="T520" i="25"/>
  <c r="T522" i="25"/>
  <c r="T523" i="25"/>
  <c r="T524" i="25"/>
  <c r="T525" i="25"/>
  <c r="T526" i="25"/>
  <c r="T527" i="25"/>
  <c r="T528" i="25"/>
  <c r="T529" i="25"/>
  <c r="T530" i="25"/>
  <c r="T531" i="25"/>
  <c r="T532" i="25"/>
  <c r="T533" i="25"/>
  <c r="T534" i="25"/>
  <c r="T535" i="25"/>
  <c r="T537" i="25"/>
  <c r="T539" i="25"/>
  <c r="T540" i="25"/>
  <c r="T543" i="25"/>
  <c r="T544" i="25"/>
  <c r="T547" i="25"/>
  <c r="T549" i="25"/>
  <c r="T550" i="25"/>
  <c r="T553" i="25"/>
  <c r="T558" i="25"/>
  <c r="T562" i="25"/>
  <c r="T566" i="25"/>
  <c r="T570" i="25"/>
  <c r="T571" i="25"/>
  <c r="J55" i="20" s="1"/>
  <c r="T572" i="25"/>
  <c r="T576" i="25"/>
  <c r="T577" i="25"/>
  <c r="T579" i="25"/>
  <c r="T583" i="25"/>
  <c r="T585" i="25"/>
  <c r="T587" i="25"/>
  <c r="T588" i="25"/>
  <c r="T589" i="25"/>
  <c r="T590" i="25"/>
  <c r="T599" i="25"/>
  <c r="T600" i="25"/>
  <c r="T601" i="25"/>
  <c r="T603" i="25"/>
  <c r="T604" i="25"/>
  <c r="T605" i="25"/>
  <c r="T606" i="25"/>
  <c r="T607" i="25"/>
  <c r="T608" i="25"/>
  <c r="T609" i="25"/>
  <c r="T610" i="25"/>
  <c r="T611" i="25"/>
  <c r="T612" i="25"/>
  <c r="T613" i="25"/>
  <c r="T614" i="25"/>
  <c r="T615" i="25"/>
  <c r="T616" i="25"/>
  <c r="T617" i="25"/>
  <c r="T619" i="25"/>
  <c r="T620" i="25"/>
  <c r="T621" i="25"/>
  <c r="T623" i="25"/>
  <c r="T624" i="25"/>
  <c r="T625" i="25"/>
  <c r="T626" i="25"/>
  <c r="T627" i="25"/>
  <c r="T628" i="25"/>
  <c r="T629" i="25"/>
  <c r="T630" i="25"/>
  <c r="T631" i="25"/>
  <c r="T632" i="25"/>
  <c r="T633" i="25"/>
  <c r="T634" i="25"/>
  <c r="T635" i="25"/>
  <c r="T636" i="25"/>
  <c r="T637" i="25"/>
  <c r="T638" i="25"/>
  <c r="T639" i="25"/>
  <c r="T640" i="25"/>
  <c r="T641" i="25"/>
  <c r="T642" i="25"/>
  <c r="T643" i="25"/>
  <c r="T644" i="25"/>
  <c r="T645" i="25"/>
  <c r="T646" i="25"/>
  <c r="T647" i="25"/>
  <c r="T648" i="25"/>
  <c r="T649" i="25"/>
  <c r="T650" i="25"/>
  <c r="T651" i="25"/>
  <c r="T652" i="25"/>
  <c r="T653" i="25"/>
  <c r="T654" i="25"/>
  <c r="T655" i="25"/>
  <c r="T656" i="25"/>
  <c r="T660" i="25"/>
  <c r="T661" i="25"/>
  <c r="T664" i="25"/>
  <c r="T665" i="25"/>
  <c r="T667" i="25"/>
  <c r="T672" i="25"/>
  <c r="T673" i="25"/>
  <c r="T674" i="25"/>
  <c r="T675" i="25"/>
  <c r="T682" i="25"/>
  <c r="T694" i="25"/>
  <c r="T703" i="25"/>
  <c r="T712" i="25"/>
  <c r="T713" i="25"/>
  <c r="U712" i="25" s="1"/>
  <c r="J82" i="20" s="1"/>
  <c r="T715" i="25"/>
  <c r="T720" i="25"/>
  <c r="T724" i="25"/>
  <c r="T725" i="25"/>
  <c r="T726" i="25"/>
  <c r="T727" i="25"/>
  <c r="T731" i="25"/>
  <c r="T732" i="25"/>
  <c r="T741" i="25"/>
  <c r="T750" i="25"/>
  <c r="T756" i="25"/>
  <c r="T762" i="25"/>
  <c r="T768" i="25"/>
  <c r="T774" i="25"/>
  <c r="T780" i="25"/>
  <c r="T786" i="25"/>
  <c r="T792" i="25"/>
  <c r="T798" i="25"/>
  <c r="T33" i="25"/>
  <c r="T9" i="25"/>
  <c r="T12" i="25"/>
  <c r="T13" i="25"/>
  <c r="T19" i="25"/>
  <c r="T22" i="25"/>
  <c r="T23" i="25"/>
  <c r="T25" i="25"/>
  <c r="T27" i="25"/>
  <c r="T28" i="25"/>
  <c r="T29" i="25"/>
  <c r="T30" i="25"/>
  <c r="T31" i="25"/>
  <c r="T32" i="25"/>
  <c r="S64" i="25"/>
  <c r="T64" i="25" s="1"/>
  <c r="S65" i="25"/>
  <c r="T65" i="25" s="1"/>
  <c r="S66" i="25"/>
  <c r="S79" i="25"/>
  <c r="S92" i="25"/>
  <c r="T92" i="25" s="1"/>
  <c r="S93" i="25"/>
  <c r="S106" i="25"/>
  <c r="S120" i="25"/>
  <c r="S133" i="25"/>
  <c r="S149" i="25"/>
  <c r="S172" i="25"/>
  <c r="S176" i="25"/>
  <c r="S183" i="25"/>
  <c r="S200" i="25"/>
  <c r="S219" i="25"/>
  <c r="T255" i="25"/>
  <c r="U255" i="25" s="1"/>
  <c r="J30" i="20" s="1"/>
  <c r="P240" i="1" s="1"/>
  <c r="S258" i="25"/>
  <c r="S338" i="25"/>
  <c r="S357" i="25"/>
  <c r="S371" i="25"/>
  <c r="S473" i="25"/>
  <c r="S562" i="25"/>
  <c r="S566" i="25"/>
  <c r="S570" i="25"/>
  <c r="S592" i="25"/>
  <c r="S599" i="25"/>
  <c r="S623" i="25"/>
  <c r="S627" i="25"/>
  <c r="S640" i="25"/>
  <c r="S656" i="25"/>
  <c r="S674" i="25"/>
  <c r="S682" i="25"/>
  <c r="S694" i="25"/>
  <c r="S703" i="25"/>
  <c r="S712" i="25"/>
  <c r="S720" i="25"/>
  <c r="S732" i="25"/>
  <c r="S741" i="25"/>
  <c r="S750" i="25"/>
  <c r="S756" i="25"/>
  <c r="S762" i="25"/>
  <c r="S768" i="25"/>
  <c r="S774" i="25"/>
  <c r="S780" i="25"/>
  <c r="S786" i="25"/>
  <c r="S792" i="25"/>
  <c r="S798" i="25"/>
  <c r="U64" i="25"/>
  <c r="J5" i="20" s="1"/>
  <c r="P62" i="1" s="1"/>
  <c r="U65" i="25"/>
  <c r="J6" i="20" s="1"/>
  <c r="P63" i="1" s="1"/>
  <c r="U92" i="25"/>
  <c r="J9" i="20" s="1"/>
  <c r="P88" i="1" s="1"/>
  <c r="U120" i="25"/>
  <c r="J13" i="20" s="1"/>
  <c r="U168" i="25"/>
  <c r="J16" i="20" s="1"/>
  <c r="P159" i="1" s="1"/>
  <c r="U169" i="25"/>
  <c r="J17" i="20" s="1"/>
  <c r="P160" i="1" s="1"/>
  <c r="U171" i="25"/>
  <c r="J19" i="20" s="1"/>
  <c r="P162" i="1" s="1"/>
  <c r="U172" i="25"/>
  <c r="J20" i="20" s="1"/>
  <c r="U176" i="25"/>
  <c r="J21" i="20" s="1"/>
  <c r="U183" i="25"/>
  <c r="J22" i="20" s="1"/>
  <c r="U217" i="25"/>
  <c r="J24" i="20" s="1"/>
  <c r="P204" i="1" s="1"/>
  <c r="U236" i="25"/>
  <c r="J27" i="20" s="1"/>
  <c r="P222" i="1" s="1"/>
  <c r="U256" i="25"/>
  <c r="J31" i="20" s="1"/>
  <c r="P241" i="1" s="1"/>
  <c r="U257" i="25"/>
  <c r="J32" i="20" s="1"/>
  <c r="P242" i="1" s="1"/>
  <c r="U258" i="25"/>
  <c r="J33" i="20" s="1"/>
  <c r="U291" i="25"/>
  <c r="J35" i="20" s="1"/>
  <c r="P275" i="1" s="1"/>
  <c r="J36" i="20"/>
  <c r="U338" i="25"/>
  <c r="J37" i="20" s="1"/>
  <c r="U342" i="25"/>
  <c r="J38" i="20" s="1"/>
  <c r="P324" i="1" s="1"/>
  <c r="U472" i="25"/>
  <c r="J46" i="20" s="1"/>
  <c r="P450" i="1" s="1"/>
  <c r="U562" i="25"/>
  <c r="J53" i="20" s="1"/>
  <c r="U566" i="25"/>
  <c r="J54" i="20" s="1"/>
  <c r="U583" i="25"/>
  <c r="J59" i="20" s="1"/>
  <c r="P556" i="1" s="1"/>
  <c r="U585" i="25"/>
  <c r="J61" i="20" s="1"/>
  <c r="P558" i="1" s="1"/>
  <c r="U587" i="25"/>
  <c r="J63" i="20" s="1"/>
  <c r="P560" i="1" s="1"/>
  <c r="U588" i="25"/>
  <c r="J64" i="20" s="1"/>
  <c r="P561" i="1" s="1"/>
  <c r="U589" i="25"/>
  <c r="J65" i="20" s="1"/>
  <c r="P562" i="1" s="1"/>
  <c r="U590" i="25"/>
  <c r="J66" i="20" s="1"/>
  <c r="P563" i="1" s="1"/>
  <c r="J68" i="20"/>
  <c r="U621" i="25"/>
  <c r="J70" i="20" s="1"/>
  <c r="P592" i="1" s="1"/>
  <c r="U622" i="25"/>
  <c r="J71" i="20" s="1"/>
  <c r="P593" i="1" s="1"/>
  <c r="U623" i="25"/>
  <c r="U627" i="25"/>
  <c r="U749" i="25"/>
  <c r="J87" i="20" s="1"/>
  <c r="P708" i="1" s="1"/>
  <c r="S168" i="25"/>
  <c r="S170" i="25"/>
  <c r="T170" i="25" s="1"/>
  <c r="U170" i="25" s="1"/>
  <c r="J18" i="20" s="1"/>
  <c r="P161" i="1" s="1"/>
  <c r="S171" i="25"/>
  <c r="T171" i="25" s="1"/>
  <c r="R173" i="25"/>
  <c r="S173" i="25" s="1"/>
  <c r="T173" i="25" s="1"/>
  <c r="R174" i="25"/>
  <c r="S174" i="25" s="1"/>
  <c r="R175" i="25"/>
  <c r="S175" i="25" s="1"/>
  <c r="T175" i="25" s="1"/>
  <c r="R177" i="25"/>
  <c r="S177" i="25" s="1"/>
  <c r="R178" i="25"/>
  <c r="S178" i="25" s="1"/>
  <c r="T178" i="25" s="1"/>
  <c r="R179" i="25"/>
  <c r="S179" i="25" s="1"/>
  <c r="R180" i="25"/>
  <c r="S180" i="25" s="1"/>
  <c r="R181" i="25"/>
  <c r="S181" i="25" s="1"/>
  <c r="T181" i="25" s="1"/>
  <c r="R182" i="25"/>
  <c r="S182" i="25" s="1"/>
  <c r="R184" i="25"/>
  <c r="S184" i="25" s="1"/>
  <c r="T184" i="25" s="1"/>
  <c r="R185" i="25"/>
  <c r="S185" i="25" s="1"/>
  <c r="T185" i="25" s="1"/>
  <c r="R186" i="25"/>
  <c r="S186" i="25" s="1"/>
  <c r="T186" i="25" s="1"/>
  <c r="R187" i="25"/>
  <c r="S187" i="25" s="1"/>
  <c r="T187" i="25" s="1"/>
  <c r="R188" i="25"/>
  <c r="S188" i="25" s="1"/>
  <c r="R189" i="25"/>
  <c r="S189" i="25" s="1"/>
  <c r="R190" i="25"/>
  <c r="S190" i="25" s="1"/>
  <c r="R191" i="25"/>
  <c r="S191" i="25" s="1"/>
  <c r="R192" i="25"/>
  <c r="S192" i="25" s="1"/>
  <c r="R193" i="25"/>
  <c r="S193" i="25" s="1"/>
  <c r="R194" i="25"/>
  <c r="S194" i="25" s="1"/>
  <c r="R195" i="25"/>
  <c r="S195" i="25" s="1"/>
  <c r="T195" i="25" s="1"/>
  <c r="R196" i="25"/>
  <c r="S196" i="25" s="1"/>
  <c r="R197" i="25"/>
  <c r="S197" i="25" s="1"/>
  <c r="R198" i="25"/>
  <c r="S198" i="25" s="1"/>
  <c r="R199" i="25"/>
  <c r="S199" i="25" s="1"/>
  <c r="R201" i="25"/>
  <c r="S201" i="25" s="1"/>
  <c r="T201" i="25" s="1"/>
  <c r="U200" i="25" s="1"/>
  <c r="J23" i="20" s="1"/>
  <c r="R202" i="25"/>
  <c r="S202" i="25" s="1"/>
  <c r="T202" i="25" s="1"/>
  <c r="R203" i="25"/>
  <c r="S203" i="25" s="1"/>
  <c r="R204" i="25"/>
  <c r="S204" i="25" s="1"/>
  <c r="R205" i="25"/>
  <c r="S205" i="25" s="1"/>
  <c r="R206" i="25"/>
  <c r="S206" i="25" s="1"/>
  <c r="R207" i="25"/>
  <c r="S207" i="25" s="1"/>
  <c r="R208" i="25"/>
  <c r="S208" i="25" s="1"/>
  <c r="T208" i="25" s="1"/>
  <c r="R209" i="25"/>
  <c r="S209" i="25" s="1"/>
  <c r="R210" i="25"/>
  <c r="S210" i="25" s="1"/>
  <c r="T210" i="25" s="1"/>
  <c r="R211" i="25"/>
  <c r="S211" i="25" s="1"/>
  <c r="T211" i="25" s="1"/>
  <c r="R212" i="25"/>
  <c r="S212" i="25" s="1"/>
  <c r="T212" i="25" s="1"/>
  <c r="R213" i="25"/>
  <c r="S213" i="25" s="1"/>
  <c r="R214" i="25"/>
  <c r="S214" i="25" s="1"/>
  <c r="R215" i="25"/>
  <c r="S215" i="25" s="1"/>
  <c r="R216" i="25"/>
  <c r="S216" i="25" s="1"/>
  <c r="T216" i="25" s="1"/>
  <c r="R217" i="25"/>
  <c r="R218" i="25"/>
  <c r="T218" i="25" s="1"/>
  <c r="U218" i="25" s="1"/>
  <c r="J25" i="20" s="1"/>
  <c r="P205" i="1" s="1"/>
  <c r="R220" i="25"/>
  <c r="S220" i="25" s="1"/>
  <c r="R221" i="25"/>
  <c r="S221" i="25" s="1"/>
  <c r="R222" i="25"/>
  <c r="S222" i="25" s="1"/>
  <c r="R223" i="25"/>
  <c r="S223" i="25" s="1"/>
  <c r="T223" i="25" s="1"/>
  <c r="U219" i="25" s="1"/>
  <c r="J26" i="20" s="1"/>
  <c r="R224" i="25"/>
  <c r="S224" i="25" s="1"/>
  <c r="R225" i="25"/>
  <c r="S225" i="25" s="1"/>
  <c r="R226" i="25"/>
  <c r="S226" i="25" s="1"/>
  <c r="R227" i="25"/>
  <c r="S227" i="25" s="1"/>
  <c r="R228" i="25"/>
  <c r="S228" i="25" s="1"/>
  <c r="R229" i="25"/>
  <c r="S229" i="25" s="1"/>
  <c r="R230" i="25"/>
  <c r="S230" i="25" s="1"/>
  <c r="R231" i="25"/>
  <c r="S231" i="25" s="1"/>
  <c r="R232" i="25"/>
  <c r="S232" i="25" s="1"/>
  <c r="R233" i="25"/>
  <c r="S233" i="25" s="1"/>
  <c r="R234" i="25"/>
  <c r="S234" i="25" s="1"/>
  <c r="R235" i="25"/>
  <c r="S235" i="25" s="1"/>
  <c r="R236" i="25"/>
  <c r="R237" i="25"/>
  <c r="T237" i="25" s="1"/>
  <c r="U237" i="25" s="1"/>
  <c r="J28" i="20" s="1"/>
  <c r="P223" i="1" s="1"/>
  <c r="R239" i="25"/>
  <c r="S239" i="25" s="1"/>
  <c r="T239" i="25" s="1"/>
  <c r="U238" i="25" s="1"/>
  <c r="J29" i="20" s="1"/>
  <c r="R240" i="25"/>
  <c r="S240" i="25" s="1"/>
  <c r="R241" i="25"/>
  <c r="S241" i="25" s="1"/>
  <c r="T241" i="25" s="1"/>
  <c r="R242" i="25"/>
  <c r="S242" i="25" s="1"/>
  <c r="R243" i="25"/>
  <c r="S243" i="25" s="1"/>
  <c r="R244" i="25"/>
  <c r="S244" i="25" s="1"/>
  <c r="R245" i="25"/>
  <c r="S245" i="25" s="1"/>
  <c r="R246" i="25"/>
  <c r="S246" i="25" s="1"/>
  <c r="R247" i="25"/>
  <c r="S247" i="25" s="1"/>
  <c r="R248" i="25"/>
  <c r="S248" i="25" s="1"/>
  <c r="R249" i="25"/>
  <c r="S249" i="25" s="1"/>
  <c r="R250" i="25"/>
  <c r="S250" i="25" s="1"/>
  <c r="R251" i="25"/>
  <c r="S251" i="25" s="1"/>
  <c r="R252" i="25"/>
  <c r="S252" i="25" s="1"/>
  <c r="R253" i="25"/>
  <c r="S253" i="25" s="1"/>
  <c r="R254" i="25"/>
  <c r="S254" i="25" s="1"/>
  <c r="R255" i="25"/>
  <c r="R256" i="25"/>
  <c r="R257" i="25"/>
  <c r="S257" i="25" s="1"/>
  <c r="R259" i="25"/>
  <c r="S259" i="25" s="1"/>
  <c r="R260" i="25"/>
  <c r="S260" i="25" s="1"/>
  <c r="R261" i="25"/>
  <c r="S261" i="25" s="1"/>
  <c r="R262" i="25"/>
  <c r="S262" i="25" s="1"/>
  <c r="R263" i="25"/>
  <c r="S263" i="25" s="1"/>
  <c r="R264" i="25"/>
  <c r="S264" i="25" s="1"/>
  <c r="R265" i="25"/>
  <c r="S265" i="25" s="1"/>
  <c r="R266" i="25"/>
  <c r="S266" i="25" s="1"/>
  <c r="R267" i="25"/>
  <c r="S267" i="25" s="1"/>
  <c r="R268" i="25"/>
  <c r="S268" i="25" s="1"/>
  <c r="R269" i="25"/>
  <c r="S269" i="25" s="1"/>
  <c r="R270" i="25"/>
  <c r="S270" i="25" s="1"/>
  <c r="R271" i="25"/>
  <c r="S271" i="25" s="1"/>
  <c r="R272" i="25"/>
  <c r="S272" i="25" s="1"/>
  <c r="R273" i="25"/>
  <c r="S273" i="25" s="1"/>
  <c r="R274" i="25"/>
  <c r="S274" i="25" s="1"/>
  <c r="R275" i="25"/>
  <c r="S275" i="25" s="1"/>
  <c r="R276" i="25"/>
  <c r="S276" i="25" s="1"/>
  <c r="R277" i="25"/>
  <c r="S277" i="25" s="1"/>
  <c r="R278" i="25"/>
  <c r="S278" i="25" s="1"/>
  <c r="R279" i="25"/>
  <c r="S279" i="25" s="1"/>
  <c r="R280" i="25"/>
  <c r="S280" i="25" s="1"/>
  <c r="R281" i="25"/>
  <c r="S281" i="25" s="1"/>
  <c r="R282" i="25"/>
  <c r="S282" i="25" s="1"/>
  <c r="R283" i="25"/>
  <c r="S283" i="25" s="1"/>
  <c r="R284" i="25"/>
  <c r="S284" i="25" s="1"/>
  <c r="R285" i="25"/>
  <c r="S285" i="25" s="1"/>
  <c r="R286" i="25"/>
  <c r="S286" i="25" s="1"/>
  <c r="R287" i="25"/>
  <c r="S287" i="25" s="1"/>
  <c r="R288" i="25"/>
  <c r="S288" i="25" s="1"/>
  <c r="R289" i="25"/>
  <c r="S289" i="25" s="1"/>
  <c r="R290" i="25"/>
  <c r="T290" i="25" s="1"/>
  <c r="U290" i="25" s="1"/>
  <c r="J34" i="20" s="1"/>
  <c r="P274" i="1" s="1"/>
  <c r="R291" i="25"/>
  <c r="R293" i="25"/>
  <c r="R294" i="25"/>
  <c r="R295" i="25"/>
  <c r="R296" i="25"/>
  <c r="S296" i="25" s="1"/>
  <c r="T296" i="25" s="1"/>
  <c r="R297" i="25"/>
  <c r="R298" i="25"/>
  <c r="R299" i="25"/>
  <c r="R300" i="25"/>
  <c r="R301" i="25"/>
  <c r="R302" i="25"/>
  <c r="R303" i="25"/>
  <c r="R304" i="25"/>
  <c r="R305" i="25"/>
  <c r="R306" i="25"/>
  <c r="R307" i="25"/>
  <c r="S307" i="25" s="1"/>
  <c r="T307" i="25" s="1"/>
  <c r="R308" i="25"/>
  <c r="R309" i="25"/>
  <c r="R310" i="25"/>
  <c r="S310" i="25" s="1"/>
  <c r="T310" i="25" s="1"/>
  <c r="R311" i="25"/>
  <c r="R312" i="25"/>
  <c r="R313" i="25"/>
  <c r="R314" i="25"/>
  <c r="R315" i="25"/>
  <c r="R316" i="25"/>
  <c r="R317" i="25"/>
  <c r="R318" i="25"/>
  <c r="R319" i="25"/>
  <c r="R320" i="25"/>
  <c r="R321" i="25"/>
  <c r="R322" i="25"/>
  <c r="R323" i="25"/>
  <c r="R324" i="25"/>
  <c r="R325" i="25"/>
  <c r="R326" i="25"/>
  <c r="R327" i="25"/>
  <c r="R328" i="25"/>
  <c r="S328" i="25" s="1"/>
  <c r="T328" i="25" s="1"/>
  <c r="R329" i="25"/>
  <c r="R330" i="25"/>
  <c r="R331" i="25"/>
  <c r="R332" i="25"/>
  <c r="R333" i="25"/>
  <c r="R334" i="25"/>
  <c r="R335" i="25"/>
  <c r="R336" i="25"/>
  <c r="R337" i="25"/>
  <c r="R339" i="25"/>
  <c r="S339" i="25" s="1"/>
  <c r="T339" i="25" s="1"/>
  <c r="R340" i="25"/>
  <c r="S340" i="25" s="1"/>
  <c r="T340" i="25" s="1"/>
  <c r="R341" i="25"/>
  <c r="S341" i="25" s="1"/>
  <c r="T341" i="25" s="1"/>
  <c r="R342" i="25"/>
  <c r="R344" i="25"/>
  <c r="S344" i="25" s="1"/>
  <c r="R345" i="25"/>
  <c r="S345" i="25" s="1"/>
  <c r="R346" i="25"/>
  <c r="S346" i="25" s="1"/>
  <c r="R347" i="25"/>
  <c r="S347" i="25" s="1"/>
  <c r="R348" i="25"/>
  <c r="S348" i="25" s="1"/>
  <c r="T348" i="25" s="1"/>
  <c r="R349" i="25"/>
  <c r="S349" i="25" s="1"/>
  <c r="T349" i="25" s="1"/>
  <c r="R350" i="25"/>
  <c r="S350" i="25" s="1"/>
  <c r="T350" i="25" s="1"/>
  <c r="R351" i="25"/>
  <c r="S351" i="25" s="1"/>
  <c r="T351" i="25" s="1"/>
  <c r="R352" i="25"/>
  <c r="S352" i="25" s="1"/>
  <c r="R353" i="25"/>
  <c r="S353" i="25" s="1"/>
  <c r="T353" i="25" s="1"/>
  <c r="R354" i="25"/>
  <c r="S354" i="25" s="1"/>
  <c r="R355" i="25"/>
  <c r="S355" i="25" s="1"/>
  <c r="R356" i="25"/>
  <c r="S356" i="25" s="1"/>
  <c r="R358" i="25"/>
  <c r="S358" i="25" s="1"/>
  <c r="R359" i="25"/>
  <c r="S359" i="25" s="1"/>
  <c r="R360" i="25"/>
  <c r="S360" i="25" s="1"/>
  <c r="R361" i="25"/>
  <c r="S361" i="25" s="1"/>
  <c r="R362" i="25"/>
  <c r="S362" i="25" s="1"/>
  <c r="T362" i="25" s="1"/>
  <c r="U357" i="25" s="1"/>
  <c r="J40" i="20" s="1"/>
  <c r="R363" i="25"/>
  <c r="S363" i="25" s="1"/>
  <c r="T363" i="25" s="1"/>
  <c r="R364" i="25"/>
  <c r="S364" i="25" s="1"/>
  <c r="T364" i="25" s="1"/>
  <c r="R365" i="25"/>
  <c r="S365" i="25" s="1"/>
  <c r="T365" i="25" s="1"/>
  <c r="R366" i="25"/>
  <c r="S366" i="25" s="1"/>
  <c r="R367" i="25"/>
  <c r="S367" i="25" s="1"/>
  <c r="T367" i="25" s="1"/>
  <c r="R368" i="25"/>
  <c r="S368" i="25" s="1"/>
  <c r="R369" i="25"/>
  <c r="S369" i="25" s="1"/>
  <c r="R370" i="25"/>
  <c r="S370" i="25" s="1"/>
  <c r="R372" i="25"/>
  <c r="S372" i="25" s="1"/>
  <c r="T372" i="25" s="1"/>
  <c r="R373" i="25"/>
  <c r="S373" i="25" s="1"/>
  <c r="T373" i="25" s="1"/>
  <c r="R374" i="25"/>
  <c r="S374" i="25" s="1"/>
  <c r="T374" i="25" s="1"/>
  <c r="R375" i="25"/>
  <c r="S375" i="25" s="1"/>
  <c r="T375" i="25" s="1"/>
  <c r="R376" i="25"/>
  <c r="S376" i="25" s="1"/>
  <c r="T376" i="25" s="1"/>
  <c r="R377" i="25"/>
  <c r="S377" i="25" s="1"/>
  <c r="T377" i="25" s="1"/>
  <c r="R378" i="25"/>
  <c r="S378" i="25" s="1"/>
  <c r="T378" i="25" s="1"/>
  <c r="R379" i="25"/>
  <c r="S379" i="25" s="1"/>
  <c r="T379" i="25" s="1"/>
  <c r="R380" i="25"/>
  <c r="S380" i="25" s="1"/>
  <c r="R381" i="25"/>
  <c r="S381" i="25" s="1"/>
  <c r="R382" i="25"/>
  <c r="S382" i="25" s="1"/>
  <c r="R383" i="25"/>
  <c r="S383" i="25" s="1"/>
  <c r="R384" i="25"/>
  <c r="S384" i="25" s="1"/>
  <c r="R385" i="25"/>
  <c r="S385" i="25" s="1"/>
  <c r="R386" i="25"/>
  <c r="S386" i="25" s="1"/>
  <c r="T386" i="25" s="1"/>
  <c r="R387" i="25"/>
  <c r="S387" i="25" s="1"/>
  <c r="T387" i="25" s="1"/>
  <c r="R388" i="25"/>
  <c r="T388" i="25" s="1"/>
  <c r="U388" i="25" s="1"/>
  <c r="J42" i="20" s="1"/>
  <c r="P367" i="1" s="1"/>
  <c r="R389" i="25"/>
  <c r="T389" i="25" s="1"/>
  <c r="U389" i="25" s="1"/>
  <c r="J43" i="20" s="1"/>
  <c r="P368" i="1" s="1"/>
  <c r="R390" i="25"/>
  <c r="T390" i="25" s="1"/>
  <c r="U390" i="25" s="1"/>
  <c r="J44" i="20" s="1"/>
  <c r="P369" i="1" s="1"/>
  <c r="S392" i="25"/>
  <c r="T392" i="25" s="1"/>
  <c r="S393" i="25"/>
  <c r="T393" i="25" s="1"/>
  <c r="S394" i="25"/>
  <c r="S395" i="25"/>
  <c r="T395" i="25" s="1"/>
  <c r="S396" i="25"/>
  <c r="T396" i="25" s="1"/>
  <c r="S397" i="25"/>
  <c r="S398" i="25"/>
  <c r="S399" i="25"/>
  <c r="T399" i="25" s="1"/>
  <c r="S400" i="25"/>
  <c r="T400" i="25" s="1"/>
  <c r="S401" i="25"/>
  <c r="S402" i="25"/>
  <c r="T402" i="25" s="1"/>
  <c r="S403" i="25"/>
  <c r="S404" i="25"/>
  <c r="T404" i="25" s="1"/>
  <c r="S405" i="25"/>
  <c r="T405" i="25" s="1"/>
  <c r="S406" i="25"/>
  <c r="S407" i="25"/>
  <c r="S408" i="25"/>
  <c r="T408" i="25" s="1"/>
  <c r="S409" i="25"/>
  <c r="S410" i="25"/>
  <c r="S411" i="25"/>
  <c r="S412" i="25"/>
  <c r="T412" i="25" s="1"/>
  <c r="S413" i="25"/>
  <c r="T413" i="25" s="1"/>
  <c r="S414" i="25"/>
  <c r="T414" i="25" s="1"/>
  <c r="S415" i="25"/>
  <c r="S416" i="25"/>
  <c r="T416" i="25" s="1"/>
  <c r="S417" i="25"/>
  <c r="S418" i="25"/>
  <c r="S419" i="25"/>
  <c r="T419" i="25" s="1"/>
  <c r="S420" i="25"/>
  <c r="T420" i="25" s="1"/>
  <c r="S421" i="25"/>
  <c r="S422" i="25"/>
  <c r="T422" i="25" s="1"/>
  <c r="S423" i="25"/>
  <c r="T423" i="25" s="1"/>
  <c r="S424" i="25"/>
  <c r="T424" i="25" s="1"/>
  <c r="S425" i="25"/>
  <c r="S426" i="25"/>
  <c r="T426" i="25" s="1"/>
  <c r="S427" i="25"/>
  <c r="S428" i="25"/>
  <c r="S429" i="25"/>
  <c r="T429" i="25" s="1"/>
  <c r="S430" i="25"/>
  <c r="T430" i="25" s="1"/>
  <c r="S431" i="25"/>
  <c r="S432" i="25"/>
  <c r="T432" i="25" s="1"/>
  <c r="S433" i="25"/>
  <c r="S434" i="25"/>
  <c r="S435" i="25"/>
  <c r="S436" i="25"/>
  <c r="S437" i="25"/>
  <c r="S438" i="25"/>
  <c r="S439" i="25"/>
  <c r="T439" i="25" s="1"/>
  <c r="S440" i="25"/>
  <c r="T440" i="25" s="1"/>
  <c r="S441" i="25"/>
  <c r="S442" i="25"/>
  <c r="T442" i="25" s="1"/>
  <c r="S443" i="25"/>
  <c r="T443" i="25" s="1"/>
  <c r="S444" i="25"/>
  <c r="S445" i="25"/>
  <c r="S446" i="25"/>
  <c r="S447" i="25"/>
  <c r="S448" i="25"/>
  <c r="S449" i="25"/>
  <c r="S450" i="25"/>
  <c r="S451" i="25"/>
  <c r="S452" i="25"/>
  <c r="T452" i="25" s="1"/>
  <c r="S453" i="25"/>
  <c r="S454" i="25"/>
  <c r="S455" i="25"/>
  <c r="S456" i="25"/>
  <c r="T456" i="25" s="1"/>
  <c r="S457" i="25"/>
  <c r="S458" i="25"/>
  <c r="S459" i="25"/>
  <c r="T459" i="25" s="1"/>
  <c r="S460" i="25"/>
  <c r="T460" i="25" s="1"/>
  <c r="S461" i="25"/>
  <c r="S462" i="25"/>
  <c r="T462" i="25" s="1"/>
  <c r="S463" i="25"/>
  <c r="T463" i="25" s="1"/>
  <c r="S464" i="25"/>
  <c r="T464" i="25" s="1"/>
  <c r="S465" i="25"/>
  <c r="S466" i="25"/>
  <c r="T466" i="25" s="1"/>
  <c r="S467" i="25"/>
  <c r="S468" i="25"/>
  <c r="S469" i="25"/>
  <c r="T469" i="25" s="1"/>
  <c r="S470" i="25"/>
  <c r="T470" i="25" s="1"/>
  <c r="S471" i="25"/>
  <c r="R472" i="25"/>
  <c r="T472" i="25" s="1"/>
  <c r="S474" i="25"/>
  <c r="S475" i="25"/>
  <c r="T475" i="25" s="1"/>
  <c r="S476" i="25"/>
  <c r="T476" i="25" s="1"/>
  <c r="S477" i="25"/>
  <c r="T477" i="25" s="1"/>
  <c r="S478" i="25"/>
  <c r="T478" i="25" s="1"/>
  <c r="S479" i="25"/>
  <c r="S480" i="25"/>
  <c r="S481" i="25"/>
  <c r="T481" i="25" s="1"/>
  <c r="S482" i="25"/>
  <c r="T482" i="25" s="1"/>
  <c r="S483" i="25"/>
  <c r="S484" i="25"/>
  <c r="S485" i="25"/>
  <c r="T485" i="25" s="1"/>
  <c r="S486" i="25"/>
  <c r="T486" i="25" s="1"/>
  <c r="S487" i="25"/>
  <c r="T487" i="25" s="1"/>
  <c r="S488" i="25"/>
  <c r="S489" i="25"/>
  <c r="S490" i="25"/>
  <c r="T490" i="25" s="1"/>
  <c r="S491" i="25"/>
  <c r="S492" i="25"/>
  <c r="S493" i="25"/>
  <c r="S494" i="25"/>
  <c r="S495" i="25"/>
  <c r="T495" i="25" s="1"/>
  <c r="S496" i="25"/>
  <c r="T496" i="25" s="1"/>
  <c r="S497" i="25"/>
  <c r="S498" i="25"/>
  <c r="T498" i="25" s="1"/>
  <c r="S499" i="25"/>
  <c r="S500" i="25"/>
  <c r="S501" i="25"/>
  <c r="T501" i="25" s="1"/>
  <c r="S502" i="25"/>
  <c r="T502" i="25" s="1"/>
  <c r="S503" i="25"/>
  <c r="S504" i="25"/>
  <c r="S505" i="25"/>
  <c r="T505" i="25" s="1"/>
  <c r="S506" i="25"/>
  <c r="T506" i="25" s="1"/>
  <c r="S507" i="25"/>
  <c r="S508" i="25"/>
  <c r="T508" i="25" s="1"/>
  <c r="S509" i="25"/>
  <c r="S510" i="25"/>
  <c r="S511" i="25"/>
  <c r="T511" i="25" s="1"/>
  <c r="S512" i="25"/>
  <c r="T512" i="25" s="1"/>
  <c r="S513" i="25"/>
  <c r="S514" i="25"/>
  <c r="S515" i="25"/>
  <c r="T515" i="25" s="1"/>
  <c r="S516" i="25"/>
  <c r="T516" i="25" s="1"/>
  <c r="S517" i="25"/>
  <c r="S518" i="25"/>
  <c r="T518" i="25" s="1"/>
  <c r="S519" i="25"/>
  <c r="S520" i="25"/>
  <c r="S521" i="25"/>
  <c r="T521" i="25" s="1"/>
  <c r="S522" i="25"/>
  <c r="S523" i="25"/>
  <c r="S524" i="25"/>
  <c r="S525" i="25"/>
  <c r="S526" i="25"/>
  <c r="S527" i="25"/>
  <c r="S528" i="25"/>
  <c r="S529" i="25"/>
  <c r="S530" i="25"/>
  <c r="S531" i="25"/>
  <c r="S532" i="25"/>
  <c r="S533" i="25"/>
  <c r="S534" i="25"/>
  <c r="S535" i="25"/>
  <c r="S536" i="25"/>
  <c r="T536" i="25" s="1"/>
  <c r="S537" i="25"/>
  <c r="S538" i="25"/>
  <c r="T538" i="25" s="1"/>
  <c r="S539" i="25"/>
  <c r="S540" i="25"/>
  <c r="S541" i="25"/>
  <c r="T541" i="25" s="1"/>
  <c r="S542" i="25"/>
  <c r="T542" i="25" s="1"/>
  <c r="S543" i="25"/>
  <c r="S544" i="25"/>
  <c r="S545" i="25"/>
  <c r="T545" i="25" s="1"/>
  <c r="S546" i="25"/>
  <c r="T546" i="25" s="1"/>
  <c r="S547" i="25"/>
  <c r="S548" i="25"/>
  <c r="T548" i="25" s="1"/>
  <c r="S549" i="25"/>
  <c r="S550" i="25"/>
  <c r="S551" i="25"/>
  <c r="T551" i="25" s="1"/>
  <c r="S552" i="25"/>
  <c r="T552" i="25" s="1"/>
  <c r="S553" i="25"/>
  <c r="R554" i="25"/>
  <c r="T554" i="25" s="1"/>
  <c r="U554" i="25" s="1"/>
  <c r="J48" i="20" s="1"/>
  <c r="P531" i="1" s="1"/>
  <c r="R555" i="25"/>
  <c r="T555" i="25" s="1"/>
  <c r="U555" i="25" s="1"/>
  <c r="J49" i="20" s="1"/>
  <c r="P532" i="1" s="1"/>
  <c r="R556" i="25"/>
  <c r="T556" i="25" s="1"/>
  <c r="U556" i="25" s="1"/>
  <c r="J50" i="20" s="1"/>
  <c r="P533" i="1" s="1"/>
  <c r="R557" i="25"/>
  <c r="T557" i="25" s="1"/>
  <c r="U557" i="25" s="1"/>
  <c r="J51" i="20" s="1"/>
  <c r="P534" i="1" s="1"/>
  <c r="R559" i="25"/>
  <c r="S559" i="25" s="1"/>
  <c r="T559" i="25" s="1"/>
  <c r="J52" i="20" s="1"/>
  <c r="R560" i="25"/>
  <c r="S560" i="25" s="1"/>
  <c r="T560" i="25" s="1"/>
  <c r="R561" i="25"/>
  <c r="S561" i="25" s="1"/>
  <c r="T561" i="25" s="1"/>
  <c r="R563" i="25"/>
  <c r="S563" i="25" s="1"/>
  <c r="T563" i="25" s="1"/>
  <c r="R564" i="25"/>
  <c r="S564" i="25" s="1"/>
  <c r="T564" i="25" s="1"/>
  <c r="R565" i="25"/>
  <c r="S565" i="25" s="1"/>
  <c r="T565" i="25" s="1"/>
  <c r="R567" i="25"/>
  <c r="S567" i="25" s="1"/>
  <c r="T567" i="25" s="1"/>
  <c r="R568" i="25"/>
  <c r="S568" i="25" s="1"/>
  <c r="T568" i="25" s="1"/>
  <c r="R569" i="25"/>
  <c r="S569" i="25" s="1"/>
  <c r="T569" i="25" s="1"/>
  <c r="R571" i="25"/>
  <c r="S571" i="25" s="1"/>
  <c r="R572" i="25"/>
  <c r="S572" i="25" s="1"/>
  <c r="R573" i="25"/>
  <c r="S573" i="25" s="1"/>
  <c r="T573" i="25" s="1"/>
  <c r="R574" i="25"/>
  <c r="S574" i="25" s="1"/>
  <c r="T574" i="25" s="1"/>
  <c r="R575" i="25"/>
  <c r="S575" i="25" s="1"/>
  <c r="T575" i="25" s="1"/>
  <c r="R576" i="25"/>
  <c r="S576" i="25" s="1"/>
  <c r="R577" i="25"/>
  <c r="S577" i="25" s="1"/>
  <c r="R578" i="25"/>
  <c r="S578" i="25" s="1"/>
  <c r="T578" i="25" s="1"/>
  <c r="R579" i="25"/>
  <c r="S579" i="25" s="1"/>
  <c r="R580" i="25"/>
  <c r="T580" i="25" s="1"/>
  <c r="U580" i="25" s="1"/>
  <c r="J56" i="20" s="1"/>
  <c r="P553" i="1" s="1"/>
  <c r="R581" i="25"/>
  <c r="T581" i="25" s="1"/>
  <c r="R582" i="25"/>
  <c r="T582" i="25" s="1"/>
  <c r="R583" i="25"/>
  <c r="R584" i="25"/>
  <c r="T584" i="25" s="1"/>
  <c r="U584" i="25" s="1"/>
  <c r="J60" i="20" s="1"/>
  <c r="P557" i="1" s="1"/>
  <c r="R585" i="25"/>
  <c r="R586" i="25"/>
  <c r="T586" i="25" s="1"/>
  <c r="U586" i="25" s="1"/>
  <c r="J62" i="20" s="1"/>
  <c r="P559" i="1" s="1"/>
  <c r="R587" i="25"/>
  <c r="R588" i="25"/>
  <c r="R589" i="25"/>
  <c r="R590" i="25"/>
  <c r="R591" i="25"/>
  <c r="T591" i="25" s="1"/>
  <c r="U591" i="25" s="1"/>
  <c r="J67" i="20" s="1"/>
  <c r="P564" i="1" s="1"/>
  <c r="R593" i="25"/>
  <c r="S593" i="25" s="1"/>
  <c r="T593" i="25" s="1"/>
  <c r="R594" i="25"/>
  <c r="S594" i="25" s="1"/>
  <c r="T594" i="25" s="1"/>
  <c r="R595" i="25"/>
  <c r="S595" i="25" s="1"/>
  <c r="T595" i="25" s="1"/>
  <c r="R596" i="25"/>
  <c r="S596" i="25" s="1"/>
  <c r="T596" i="25" s="1"/>
  <c r="R597" i="25"/>
  <c r="S597" i="25" s="1"/>
  <c r="T597" i="25" s="1"/>
  <c r="R598" i="25"/>
  <c r="S598" i="25" s="1"/>
  <c r="T598" i="25" s="1"/>
  <c r="R600" i="25"/>
  <c r="S600" i="25" s="1"/>
  <c r="R601" i="25"/>
  <c r="S601" i="25" s="1"/>
  <c r="R602" i="25"/>
  <c r="S602" i="25" s="1"/>
  <c r="T602" i="25" s="1"/>
  <c r="U599" i="25" s="1"/>
  <c r="J69" i="20" s="1"/>
  <c r="R603" i="25"/>
  <c r="S603" i="25" s="1"/>
  <c r="R604" i="25"/>
  <c r="S604" i="25" s="1"/>
  <c r="R605" i="25"/>
  <c r="S605" i="25" s="1"/>
  <c r="R606" i="25"/>
  <c r="S606" i="25" s="1"/>
  <c r="R607" i="25"/>
  <c r="S607" i="25" s="1"/>
  <c r="R608" i="25"/>
  <c r="S608" i="25" s="1"/>
  <c r="R609" i="25"/>
  <c r="S609" i="25" s="1"/>
  <c r="R610" i="25"/>
  <c r="S610" i="25" s="1"/>
  <c r="R611" i="25"/>
  <c r="S611" i="25" s="1"/>
  <c r="R612" i="25"/>
  <c r="S612" i="25" s="1"/>
  <c r="R613" i="25"/>
  <c r="S613" i="25" s="1"/>
  <c r="R614" i="25"/>
  <c r="S614" i="25" s="1"/>
  <c r="R615" i="25"/>
  <c r="S615" i="25" s="1"/>
  <c r="R616" i="25"/>
  <c r="S616" i="25" s="1"/>
  <c r="R617" i="25"/>
  <c r="S617" i="25" s="1"/>
  <c r="R618" i="25"/>
  <c r="S618" i="25" s="1"/>
  <c r="T618" i="25" s="1"/>
  <c r="R619" i="25"/>
  <c r="S619" i="25" s="1"/>
  <c r="R620" i="25"/>
  <c r="S620" i="25" s="1"/>
  <c r="R621" i="25"/>
  <c r="R622" i="25"/>
  <c r="T622" i="25" s="1"/>
  <c r="R624" i="25"/>
  <c r="S624" i="25" s="1"/>
  <c r="R625" i="25"/>
  <c r="S625" i="25" s="1"/>
  <c r="R626" i="25"/>
  <c r="S626" i="25" s="1"/>
  <c r="R628" i="25"/>
  <c r="S628" i="25" s="1"/>
  <c r="R629" i="25"/>
  <c r="S629" i="25" s="1"/>
  <c r="R630" i="25"/>
  <c r="S630" i="25" s="1"/>
  <c r="R631" i="25"/>
  <c r="S631" i="25" s="1"/>
  <c r="R632" i="25"/>
  <c r="S632" i="25" s="1"/>
  <c r="R633" i="25"/>
  <c r="S633" i="25" s="1"/>
  <c r="R634" i="25"/>
  <c r="S634" i="25" s="1"/>
  <c r="R635" i="25"/>
  <c r="S635" i="25" s="1"/>
  <c r="R636" i="25"/>
  <c r="S636" i="25" s="1"/>
  <c r="R637" i="25"/>
  <c r="S637" i="25" s="1"/>
  <c r="R638" i="25"/>
  <c r="S638" i="25" s="1"/>
  <c r="R639" i="25"/>
  <c r="S639" i="25" s="1"/>
  <c r="R641" i="25"/>
  <c r="S641" i="25" s="1"/>
  <c r="R642" i="25"/>
  <c r="S642" i="25" s="1"/>
  <c r="R643" i="25"/>
  <c r="S643" i="25" s="1"/>
  <c r="R644" i="25"/>
  <c r="S644" i="25" s="1"/>
  <c r="R645" i="25"/>
  <c r="S645" i="25" s="1"/>
  <c r="R646" i="25"/>
  <c r="S646" i="25" s="1"/>
  <c r="R647" i="25"/>
  <c r="S647" i="25" s="1"/>
  <c r="R648" i="25"/>
  <c r="S648" i="25" s="1"/>
  <c r="R649" i="25"/>
  <c r="S649" i="25" s="1"/>
  <c r="R650" i="25"/>
  <c r="S650" i="25" s="1"/>
  <c r="R651" i="25"/>
  <c r="S651" i="25" s="1"/>
  <c r="R652" i="25"/>
  <c r="S652" i="25" s="1"/>
  <c r="R653" i="25"/>
  <c r="S653" i="25" s="1"/>
  <c r="R654" i="25"/>
  <c r="S654" i="25" s="1"/>
  <c r="R655" i="25"/>
  <c r="S655" i="25" s="1"/>
  <c r="R657" i="25"/>
  <c r="S657" i="25" s="1"/>
  <c r="T657" i="25" s="1"/>
  <c r="U656" i="25" s="1"/>
  <c r="J75" i="20" s="1"/>
  <c r="R658" i="25"/>
  <c r="S658" i="25" s="1"/>
  <c r="T658" i="25" s="1"/>
  <c r="R659" i="25"/>
  <c r="S659" i="25" s="1"/>
  <c r="T659" i="25" s="1"/>
  <c r="R660" i="25"/>
  <c r="S660" i="25" s="1"/>
  <c r="R661" i="25"/>
  <c r="S661" i="25" s="1"/>
  <c r="R662" i="25"/>
  <c r="S662" i="25" s="1"/>
  <c r="T662" i="25" s="1"/>
  <c r="R663" i="25"/>
  <c r="S663" i="25" s="1"/>
  <c r="T663" i="25" s="1"/>
  <c r="R664" i="25"/>
  <c r="S664" i="25" s="1"/>
  <c r="R665" i="25"/>
  <c r="S665" i="25" s="1"/>
  <c r="R666" i="25"/>
  <c r="S666" i="25" s="1"/>
  <c r="T666" i="25" s="1"/>
  <c r="R667" i="25"/>
  <c r="S667" i="25" s="1"/>
  <c r="R668" i="25"/>
  <c r="S668" i="25" s="1"/>
  <c r="T668" i="25" s="1"/>
  <c r="R669" i="25"/>
  <c r="S669" i="25" s="1"/>
  <c r="T669" i="25" s="1"/>
  <c r="R670" i="25"/>
  <c r="S670" i="25" s="1"/>
  <c r="T670" i="25" s="1"/>
  <c r="R671" i="25"/>
  <c r="S671" i="25" s="1"/>
  <c r="T671" i="25" s="1"/>
  <c r="R672" i="25"/>
  <c r="S672" i="25" s="1"/>
  <c r="R673" i="25"/>
  <c r="S673" i="25" s="1"/>
  <c r="R675" i="25"/>
  <c r="S675" i="25" s="1"/>
  <c r="R676" i="25"/>
  <c r="S676" i="25" s="1"/>
  <c r="T676" i="25" s="1"/>
  <c r="U674" i="25" s="1"/>
  <c r="J76" i="20" s="1"/>
  <c r="R677" i="25"/>
  <c r="S677" i="25" s="1"/>
  <c r="T677" i="25" s="1"/>
  <c r="R678" i="25"/>
  <c r="S678" i="25" s="1"/>
  <c r="T678" i="25" s="1"/>
  <c r="R679" i="25"/>
  <c r="S679" i="25" s="1"/>
  <c r="T679" i="25" s="1"/>
  <c r="R680" i="25"/>
  <c r="S680" i="25" s="1"/>
  <c r="T680" i="25" s="1"/>
  <c r="R681" i="25"/>
  <c r="S681" i="25" s="1"/>
  <c r="T681" i="25" s="1"/>
  <c r="U681" i="25" s="1"/>
  <c r="J77" i="20" s="1"/>
  <c r="P647" i="1" s="1"/>
  <c r="R683" i="25"/>
  <c r="S683" i="25" s="1"/>
  <c r="T683" i="25" s="1"/>
  <c r="U682" i="25" s="1"/>
  <c r="J78" i="20" s="1"/>
  <c r="R684" i="25"/>
  <c r="S684" i="25" s="1"/>
  <c r="T684" i="25" s="1"/>
  <c r="R685" i="25"/>
  <c r="S685" i="25" s="1"/>
  <c r="T685" i="25" s="1"/>
  <c r="R686" i="25"/>
  <c r="S686" i="25" s="1"/>
  <c r="T686" i="25" s="1"/>
  <c r="R687" i="25"/>
  <c r="S687" i="25" s="1"/>
  <c r="T687" i="25" s="1"/>
  <c r="R688" i="25"/>
  <c r="S688" i="25" s="1"/>
  <c r="T688" i="25" s="1"/>
  <c r="R689" i="25"/>
  <c r="S689" i="25" s="1"/>
  <c r="T689" i="25" s="1"/>
  <c r="R690" i="25"/>
  <c r="S690" i="25" s="1"/>
  <c r="T690" i="25" s="1"/>
  <c r="R691" i="25"/>
  <c r="S691" i="25" s="1"/>
  <c r="T691" i="25" s="1"/>
  <c r="R692" i="25"/>
  <c r="S692" i="25" s="1"/>
  <c r="T692" i="25" s="1"/>
  <c r="R693" i="25"/>
  <c r="S693" i="25" s="1"/>
  <c r="T693" i="25" s="1"/>
  <c r="R695" i="25"/>
  <c r="S695" i="25" s="1"/>
  <c r="T695" i="25" s="1"/>
  <c r="R696" i="25"/>
  <c r="S696" i="25" s="1"/>
  <c r="T696" i="25" s="1"/>
  <c r="R697" i="25"/>
  <c r="S697" i="25" s="1"/>
  <c r="T697" i="25" s="1"/>
  <c r="R698" i="25"/>
  <c r="S698" i="25" s="1"/>
  <c r="T698" i="25" s="1"/>
  <c r="R699" i="25"/>
  <c r="S699" i="25" s="1"/>
  <c r="T699" i="25" s="1"/>
  <c r="U694" i="25" s="1"/>
  <c r="J79" i="20" s="1"/>
  <c r="R700" i="25"/>
  <c r="S700" i="25" s="1"/>
  <c r="T700" i="25" s="1"/>
  <c r="R701" i="25"/>
  <c r="S701" i="25" s="1"/>
  <c r="T701" i="25" s="1"/>
  <c r="R702" i="25"/>
  <c r="S702" i="25" s="1"/>
  <c r="T702" i="25" s="1"/>
  <c r="R704" i="25"/>
  <c r="S704" i="25" s="1"/>
  <c r="T704" i="25" s="1"/>
  <c r="R705" i="25"/>
  <c r="S705" i="25" s="1"/>
  <c r="T705" i="25" s="1"/>
  <c r="R706" i="25"/>
  <c r="S706" i="25" s="1"/>
  <c r="T706" i="25" s="1"/>
  <c r="R707" i="25"/>
  <c r="S707" i="25" s="1"/>
  <c r="T707" i="25" s="1"/>
  <c r="R708" i="25"/>
  <c r="S708" i="25" s="1"/>
  <c r="T708" i="25" s="1"/>
  <c r="R709" i="25"/>
  <c r="S709" i="25" s="1"/>
  <c r="T709" i="25" s="1"/>
  <c r="U703" i="25" s="1"/>
  <c r="J80" i="20" s="1"/>
  <c r="R710" i="25"/>
  <c r="S710" i="25" s="1"/>
  <c r="T710" i="25" s="1"/>
  <c r="R711" i="25"/>
  <c r="T711" i="25" s="1"/>
  <c r="U711" i="25" s="1"/>
  <c r="J81" i="20" s="1"/>
  <c r="P674" i="1" s="1"/>
  <c r="R713" i="25"/>
  <c r="S713" i="25" s="1"/>
  <c r="R714" i="25"/>
  <c r="S714" i="25" s="1"/>
  <c r="T714" i="25" s="1"/>
  <c r="R715" i="25"/>
  <c r="S715" i="25" s="1"/>
  <c r="R716" i="25"/>
  <c r="S716" i="25" s="1"/>
  <c r="T716" i="25" s="1"/>
  <c r="R717" i="25"/>
  <c r="S717" i="25" s="1"/>
  <c r="T717" i="25" s="1"/>
  <c r="R718" i="25"/>
  <c r="S718" i="25" s="1"/>
  <c r="T718" i="25" s="1"/>
  <c r="R719" i="25"/>
  <c r="S719" i="25" s="1"/>
  <c r="T719" i="25" s="1"/>
  <c r="U719" i="25" s="1"/>
  <c r="J83" i="20" s="1"/>
  <c r="P681" i="1" s="1"/>
  <c r="R721" i="25"/>
  <c r="S721" i="25" s="1"/>
  <c r="T721" i="25" s="1"/>
  <c r="U720" i="25" s="1"/>
  <c r="J84" i="20" s="1"/>
  <c r="R722" i="25"/>
  <c r="S722" i="25" s="1"/>
  <c r="T722" i="25" s="1"/>
  <c r="R723" i="25"/>
  <c r="S723" i="25" s="1"/>
  <c r="T723" i="25" s="1"/>
  <c r="R724" i="25"/>
  <c r="S724" i="25" s="1"/>
  <c r="R725" i="25"/>
  <c r="S725" i="25" s="1"/>
  <c r="R726" i="25"/>
  <c r="S726" i="25" s="1"/>
  <c r="R727" i="25"/>
  <c r="S727" i="25" s="1"/>
  <c r="R728" i="25"/>
  <c r="S728" i="25" s="1"/>
  <c r="T728" i="25" s="1"/>
  <c r="R729" i="25"/>
  <c r="S729" i="25" s="1"/>
  <c r="T729" i="25" s="1"/>
  <c r="R730" i="25"/>
  <c r="S730" i="25" s="1"/>
  <c r="T730" i="25" s="1"/>
  <c r="R731" i="25"/>
  <c r="S731" i="25" s="1"/>
  <c r="R733" i="25"/>
  <c r="S733" i="25" s="1"/>
  <c r="T733" i="25" s="1"/>
  <c r="U732" i="25" s="1"/>
  <c r="J85" i="20" s="1"/>
  <c r="R734" i="25"/>
  <c r="S734" i="25" s="1"/>
  <c r="T734" i="25" s="1"/>
  <c r="R735" i="25"/>
  <c r="S735" i="25" s="1"/>
  <c r="T735" i="25" s="1"/>
  <c r="R736" i="25"/>
  <c r="S736" i="25" s="1"/>
  <c r="T736" i="25" s="1"/>
  <c r="R737" i="25"/>
  <c r="S737" i="25" s="1"/>
  <c r="T737" i="25" s="1"/>
  <c r="R738" i="25"/>
  <c r="S738" i="25" s="1"/>
  <c r="T738" i="25" s="1"/>
  <c r="R739" i="25"/>
  <c r="S739" i="25" s="1"/>
  <c r="T739" i="25" s="1"/>
  <c r="R740" i="25"/>
  <c r="S740" i="25" s="1"/>
  <c r="T740" i="25" s="1"/>
  <c r="R742" i="25"/>
  <c r="S742" i="25" s="1"/>
  <c r="T742" i="25" s="1"/>
  <c r="U741" i="25" s="1"/>
  <c r="J86" i="20" s="1"/>
  <c r="R743" i="25"/>
  <c r="S743" i="25" s="1"/>
  <c r="T743" i="25" s="1"/>
  <c r="R744" i="25"/>
  <c r="S744" i="25" s="1"/>
  <c r="T744" i="25" s="1"/>
  <c r="R745" i="25"/>
  <c r="S745" i="25" s="1"/>
  <c r="T745" i="25" s="1"/>
  <c r="R746" i="25"/>
  <c r="S746" i="25" s="1"/>
  <c r="T746" i="25" s="1"/>
  <c r="R747" i="25"/>
  <c r="S747" i="25" s="1"/>
  <c r="T747" i="25" s="1"/>
  <c r="R748" i="25"/>
  <c r="S748" i="25" s="1"/>
  <c r="T748" i="25" s="1"/>
  <c r="R749" i="25"/>
  <c r="T749" i="25" s="1"/>
  <c r="R751" i="25"/>
  <c r="S751" i="25" s="1"/>
  <c r="T751" i="25" s="1"/>
  <c r="R752" i="25"/>
  <c r="S752" i="25" s="1"/>
  <c r="T752" i="25" s="1"/>
  <c r="R753" i="25"/>
  <c r="S753" i="25" s="1"/>
  <c r="T753" i="25" s="1"/>
  <c r="R754" i="25"/>
  <c r="S754" i="25" s="1"/>
  <c r="T754" i="25" s="1"/>
  <c r="U750" i="25" s="1"/>
  <c r="J88" i="20" s="1"/>
  <c r="R755" i="25"/>
  <c r="S755" i="25" s="1"/>
  <c r="T755" i="25" s="1"/>
  <c r="R757" i="25"/>
  <c r="S757" i="25" s="1"/>
  <c r="T757" i="25" s="1"/>
  <c r="U756" i="25" s="1"/>
  <c r="J89" i="20" s="1"/>
  <c r="R758" i="25"/>
  <c r="S758" i="25" s="1"/>
  <c r="T758" i="25" s="1"/>
  <c r="R759" i="25"/>
  <c r="S759" i="25" s="1"/>
  <c r="T759" i="25" s="1"/>
  <c r="R760" i="25"/>
  <c r="S760" i="25" s="1"/>
  <c r="T760" i="25" s="1"/>
  <c r="R761" i="25"/>
  <c r="S761" i="25" s="1"/>
  <c r="T761" i="25" s="1"/>
  <c r="R763" i="25"/>
  <c r="S763" i="25" s="1"/>
  <c r="T763" i="25" s="1"/>
  <c r="U762" i="25" s="1"/>
  <c r="J90" i="20" s="1"/>
  <c r="R764" i="25"/>
  <c r="S764" i="25" s="1"/>
  <c r="T764" i="25" s="1"/>
  <c r="R765" i="25"/>
  <c r="S765" i="25" s="1"/>
  <c r="T765" i="25" s="1"/>
  <c r="R766" i="25"/>
  <c r="S766" i="25" s="1"/>
  <c r="T766" i="25" s="1"/>
  <c r="R767" i="25"/>
  <c r="S767" i="25" s="1"/>
  <c r="T767" i="25" s="1"/>
  <c r="R769" i="25"/>
  <c r="S769" i="25" s="1"/>
  <c r="T769" i="25" s="1"/>
  <c r="U768" i="25" s="1"/>
  <c r="J91" i="20" s="1"/>
  <c r="R770" i="25"/>
  <c r="S770" i="25" s="1"/>
  <c r="T770" i="25" s="1"/>
  <c r="R771" i="25"/>
  <c r="S771" i="25" s="1"/>
  <c r="T771" i="25" s="1"/>
  <c r="R772" i="25"/>
  <c r="S772" i="25" s="1"/>
  <c r="T772" i="25" s="1"/>
  <c r="R773" i="25"/>
  <c r="S773" i="25" s="1"/>
  <c r="T773" i="25" s="1"/>
  <c r="R775" i="25"/>
  <c r="S775" i="25" s="1"/>
  <c r="T775" i="25" s="1"/>
  <c r="R776" i="25"/>
  <c r="S776" i="25" s="1"/>
  <c r="T776" i="25" s="1"/>
  <c r="R777" i="25"/>
  <c r="S777" i="25" s="1"/>
  <c r="T777" i="25" s="1"/>
  <c r="R778" i="25"/>
  <c r="S778" i="25" s="1"/>
  <c r="T778" i="25" s="1"/>
  <c r="R779" i="25"/>
  <c r="S779" i="25" s="1"/>
  <c r="T779" i="25" s="1"/>
  <c r="R781" i="25"/>
  <c r="S781" i="25" s="1"/>
  <c r="T781" i="25" s="1"/>
  <c r="U780" i="25" s="1"/>
  <c r="J93" i="20" s="1"/>
  <c r="R782" i="25"/>
  <c r="S782" i="25" s="1"/>
  <c r="T782" i="25" s="1"/>
  <c r="R783" i="25"/>
  <c r="S783" i="25" s="1"/>
  <c r="T783" i="25" s="1"/>
  <c r="R784" i="25"/>
  <c r="S784" i="25" s="1"/>
  <c r="T784" i="25" s="1"/>
  <c r="R785" i="25"/>
  <c r="S785" i="25" s="1"/>
  <c r="T785" i="25" s="1"/>
  <c r="R787" i="25"/>
  <c r="S787" i="25" s="1"/>
  <c r="T787" i="25" s="1"/>
  <c r="U786" i="25" s="1"/>
  <c r="J94" i="20" s="1"/>
  <c r="R788" i="25"/>
  <c r="S788" i="25" s="1"/>
  <c r="T788" i="25" s="1"/>
  <c r="R789" i="25"/>
  <c r="S789" i="25" s="1"/>
  <c r="T789" i="25" s="1"/>
  <c r="R790" i="25"/>
  <c r="S790" i="25" s="1"/>
  <c r="T790" i="25" s="1"/>
  <c r="R791" i="25"/>
  <c r="S791" i="25" s="1"/>
  <c r="T791" i="25" s="1"/>
  <c r="R793" i="25"/>
  <c r="S793" i="25" s="1"/>
  <c r="T793" i="25" s="1"/>
  <c r="U792" i="25" s="1"/>
  <c r="J95" i="20" s="1"/>
  <c r="R794" i="25"/>
  <c r="S794" i="25" s="1"/>
  <c r="T794" i="25" s="1"/>
  <c r="R795" i="25"/>
  <c r="S795" i="25" s="1"/>
  <c r="T795" i="25" s="1"/>
  <c r="R796" i="25"/>
  <c r="S796" i="25" s="1"/>
  <c r="T796" i="25" s="1"/>
  <c r="R797" i="25"/>
  <c r="S797" i="25" s="1"/>
  <c r="T797" i="25" s="1"/>
  <c r="R799" i="25"/>
  <c r="S799" i="25" s="1"/>
  <c r="T799" i="25" s="1"/>
  <c r="R800" i="25"/>
  <c r="S800" i="25" s="1"/>
  <c r="T800" i="25" s="1"/>
  <c r="R801" i="25"/>
  <c r="S801" i="25" s="1"/>
  <c r="T801" i="25" s="1"/>
  <c r="U798" i="25" s="1"/>
  <c r="J96" i="20" s="1"/>
  <c r="R802" i="25"/>
  <c r="S802" i="25" s="1"/>
  <c r="T802" i="25" s="1"/>
  <c r="R803" i="25"/>
  <c r="S803" i="25" s="1"/>
  <c r="T803" i="25" s="1"/>
  <c r="R134" i="25"/>
  <c r="S134" i="25" s="1"/>
  <c r="R135" i="25"/>
  <c r="S135" i="25" s="1"/>
  <c r="R136" i="25"/>
  <c r="S136" i="25" s="1"/>
  <c r="R137" i="25"/>
  <c r="S137" i="25" s="1"/>
  <c r="T137" i="25" s="1"/>
  <c r="R138" i="25"/>
  <c r="S138" i="25" s="1"/>
  <c r="R139" i="25"/>
  <c r="S139" i="25" s="1"/>
  <c r="R140" i="25"/>
  <c r="S140" i="25" s="1"/>
  <c r="R141" i="25"/>
  <c r="S141" i="25" s="1"/>
  <c r="T141" i="25" s="1"/>
  <c r="R142" i="25"/>
  <c r="S142" i="25" s="1"/>
  <c r="T142" i="25" s="1"/>
  <c r="R143" i="25"/>
  <c r="S143" i="25" s="1"/>
  <c r="R144" i="25"/>
  <c r="S144" i="25" s="1"/>
  <c r="R145" i="25"/>
  <c r="S145" i="25" s="1"/>
  <c r="R146" i="25"/>
  <c r="S146" i="25" s="1"/>
  <c r="T146" i="25" s="1"/>
  <c r="R147" i="25"/>
  <c r="S147" i="25" s="1"/>
  <c r="T147" i="25" s="1"/>
  <c r="R148" i="25"/>
  <c r="S148" i="25" s="1"/>
  <c r="R150" i="25"/>
  <c r="S150" i="25" s="1"/>
  <c r="R151" i="25"/>
  <c r="S151" i="25" s="1"/>
  <c r="T151" i="25" s="1"/>
  <c r="U149" i="25" s="1"/>
  <c r="J15" i="20" s="1"/>
  <c r="R152" i="25"/>
  <c r="S152" i="25" s="1"/>
  <c r="T152" i="25" s="1"/>
  <c r="R153" i="25"/>
  <c r="S153" i="25" s="1"/>
  <c r="T153" i="25" s="1"/>
  <c r="R154" i="25"/>
  <c r="S154" i="25" s="1"/>
  <c r="T154" i="25" s="1"/>
  <c r="R155" i="25"/>
  <c r="S155" i="25" s="1"/>
  <c r="T155" i="25" s="1"/>
  <c r="R156" i="25"/>
  <c r="S156" i="25" s="1"/>
  <c r="R157" i="25"/>
  <c r="S157" i="25" s="1"/>
  <c r="R158" i="25"/>
  <c r="S158" i="25" s="1"/>
  <c r="R159" i="25"/>
  <c r="S159" i="25" s="1"/>
  <c r="R160" i="25"/>
  <c r="S160" i="25" s="1"/>
  <c r="R161" i="25"/>
  <c r="S161" i="25" s="1"/>
  <c r="R162" i="25"/>
  <c r="S162" i="25" s="1"/>
  <c r="R163" i="25"/>
  <c r="S163" i="25" s="1"/>
  <c r="T163" i="25" s="1"/>
  <c r="R164" i="25"/>
  <c r="S164" i="25" s="1"/>
  <c r="T164" i="25" s="1"/>
  <c r="R165" i="25"/>
  <c r="S165" i="25" s="1"/>
  <c r="T165" i="25" s="1"/>
  <c r="R166" i="25"/>
  <c r="S166" i="25" s="1"/>
  <c r="T166" i="25" s="1"/>
  <c r="R167" i="25"/>
  <c r="S167" i="25" s="1"/>
  <c r="T167" i="25" s="1"/>
  <c r="R122" i="25"/>
  <c r="S122" i="25" s="1"/>
  <c r="R123" i="25"/>
  <c r="S123" i="25" s="1"/>
  <c r="T123" i="25" s="1"/>
  <c r="R124" i="25"/>
  <c r="S124" i="25" s="1"/>
  <c r="R125" i="25"/>
  <c r="S125" i="25" s="1"/>
  <c r="R126" i="25"/>
  <c r="S126" i="25" s="1"/>
  <c r="R127" i="25"/>
  <c r="S127" i="25" s="1"/>
  <c r="R128" i="25"/>
  <c r="S128" i="25" s="1"/>
  <c r="T128" i="25" s="1"/>
  <c r="R129" i="25"/>
  <c r="S129" i="25" s="1"/>
  <c r="R130" i="25"/>
  <c r="S130" i="25" s="1"/>
  <c r="R131" i="25"/>
  <c r="S131" i="25" s="1"/>
  <c r="R132" i="25"/>
  <c r="S132" i="25" s="1"/>
  <c r="R121" i="25"/>
  <c r="S121" i="25" s="1"/>
  <c r="T121" i="25" s="1"/>
  <c r="R95" i="25"/>
  <c r="S95" i="25" s="1"/>
  <c r="T95" i="25" s="1"/>
  <c r="R96" i="25"/>
  <c r="S96" i="25" s="1"/>
  <c r="T96" i="25" s="1"/>
  <c r="R97" i="25"/>
  <c r="S97" i="25" s="1"/>
  <c r="T97" i="25" s="1"/>
  <c r="R98" i="25"/>
  <c r="S98" i="25" s="1"/>
  <c r="R99" i="25"/>
  <c r="S99" i="25" s="1"/>
  <c r="R100" i="25"/>
  <c r="S100" i="25" s="1"/>
  <c r="T100" i="25" s="1"/>
  <c r="R101" i="25"/>
  <c r="S101" i="25" s="1"/>
  <c r="T101" i="25" s="1"/>
  <c r="R102" i="25"/>
  <c r="S102" i="25" s="1"/>
  <c r="T102" i="25" s="1"/>
  <c r="R103" i="25"/>
  <c r="S103" i="25" s="1"/>
  <c r="T103" i="25" s="1"/>
  <c r="R104" i="25"/>
  <c r="S104" i="25" s="1"/>
  <c r="T104" i="25" s="1"/>
  <c r="R105" i="25"/>
  <c r="S105" i="25" s="1"/>
  <c r="T105" i="25" s="1"/>
  <c r="R107" i="25"/>
  <c r="S107" i="25" s="1"/>
  <c r="T107" i="25" s="1"/>
  <c r="U106" i="25" s="1"/>
  <c r="J11" i="20" s="1"/>
  <c r="R108" i="25"/>
  <c r="S108" i="25" s="1"/>
  <c r="T108" i="25" s="1"/>
  <c r="R109" i="25"/>
  <c r="S109" i="25" s="1"/>
  <c r="T109" i="25" s="1"/>
  <c r="R110" i="25"/>
  <c r="S110" i="25" s="1"/>
  <c r="T110" i="25" s="1"/>
  <c r="R111" i="25"/>
  <c r="S111" i="25" s="1"/>
  <c r="T111" i="25" s="1"/>
  <c r="R112" i="25"/>
  <c r="S112" i="25" s="1"/>
  <c r="T112" i="25" s="1"/>
  <c r="R113" i="25"/>
  <c r="S113" i="25" s="1"/>
  <c r="T113" i="25" s="1"/>
  <c r="R114" i="25"/>
  <c r="S114" i="25" s="1"/>
  <c r="T114" i="25" s="1"/>
  <c r="R115" i="25"/>
  <c r="S115" i="25" s="1"/>
  <c r="T115" i="25" s="1"/>
  <c r="R116" i="25"/>
  <c r="S116" i="25" s="1"/>
  <c r="T116" i="25" s="1"/>
  <c r="R117" i="25"/>
  <c r="S117" i="25" s="1"/>
  <c r="R118" i="25"/>
  <c r="S118" i="25" s="1"/>
  <c r="R94" i="25"/>
  <c r="S94" i="25" s="1"/>
  <c r="T94" i="25" s="1"/>
  <c r="U93" i="25" s="1"/>
  <c r="J10" i="20" s="1"/>
  <c r="R85" i="25"/>
  <c r="S85" i="25" s="1"/>
  <c r="R84" i="25"/>
  <c r="S84" i="25" s="1"/>
  <c r="R83" i="25"/>
  <c r="S83" i="25" s="1"/>
  <c r="R82" i="25"/>
  <c r="S82" i="25" s="1"/>
  <c r="T82" i="25" s="1"/>
  <c r="R81" i="25"/>
  <c r="S81" i="25" s="1"/>
  <c r="T81" i="25" s="1"/>
  <c r="R80" i="25"/>
  <c r="S80" i="25" s="1"/>
  <c r="T80" i="25" s="1"/>
  <c r="R68" i="25"/>
  <c r="S68" i="25" s="1"/>
  <c r="T68" i="25" s="1"/>
  <c r="R69" i="25"/>
  <c r="S69" i="25" s="1"/>
  <c r="T69" i="25" s="1"/>
  <c r="R70" i="25"/>
  <c r="S70" i="25" s="1"/>
  <c r="T70" i="25" s="1"/>
  <c r="R71" i="25"/>
  <c r="S71" i="25" s="1"/>
  <c r="R72" i="25"/>
  <c r="S72" i="25" s="1"/>
  <c r="R73" i="25"/>
  <c r="S73" i="25" s="1"/>
  <c r="T73" i="25" s="1"/>
  <c r="R74" i="25"/>
  <c r="S74" i="25" s="1"/>
  <c r="T74" i="25" s="1"/>
  <c r="R75" i="25"/>
  <c r="S75" i="25" s="1"/>
  <c r="R76" i="25"/>
  <c r="S76" i="25" s="1"/>
  <c r="R77" i="25"/>
  <c r="S77" i="25" s="1"/>
  <c r="T77" i="25" s="1"/>
  <c r="R78" i="25"/>
  <c r="S78" i="25" s="1"/>
  <c r="T78" i="25" s="1"/>
  <c r="R86" i="25"/>
  <c r="S86" i="25" s="1"/>
  <c r="R87" i="25"/>
  <c r="S87" i="25" s="1"/>
  <c r="R88" i="25"/>
  <c r="S88" i="25" s="1"/>
  <c r="R89" i="25"/>
  <c r="S89" i="25" s="1"/>
  <c r="R90" i="25"/>
  <c r="S90" i="25" s="1"/>
  <c r="T90" i="25" s="1"/>
  <c r="R91" i="25"/>
  <c r="S91" i="25" s="1"/>
  <c r="T91" i="25" s="1"/>
  <c r="R67" i="25"/>
  <c r="S67" i="25" s="1"/>
  <c r="T67" i="25" s="1"/>
  <c r="R5" i="25"/>
  <c r="S5" i="25" s="1"/>
  <c r="T5" i="25" s="1"/>
  <c r="R6" i="25"/>
  <c r="S6" i="25" s="1"/>
  <c r="T6" i="25" s="1"/>
  <c r="U3" i="25" s="1"/>
  <c r="J4" i="20" s="1"/>
  <c r="R7" i="25"/>
  <c r="S7" i="25" s="1"/>
  <c r="T7" i="25" s="1"/>
  <c r="R8" i="25"/>
  <c r="S8" i="25" s="1"/>
  <c r="T8" i="25" s="1"/>
  <c r="R9" i="25"/>
  <c r="S9" i="25" s="1"/>
  <c r="R10" i="25"/>
  <c r="S10" i="25" s="1"/>
  <c r="T10" i="25" s="1"/>
  <c r="R11" i="25"/>
  <c r="S11" i="25" s="1"/>
  <c r="T11" i="25" s="1"/>
  <c r="R12" i="25"/>
  <c r="S12" i="25" s="1"/>
  <c r="R13" i="25"/>
  <c r="S13" i="25" s="1"/>
  <c r="R14" i="25"/>
  <c r="S14" i="25" s="1"/>
  <c r="T14" i="25" s="1"/>
  <c r="R15" i="25"/>
  <c r="S15" i="25" s="1"/>
  <c r="T15" i="25" s="1"/>
  <c r="R16" i="25"/>
  <c r="S16" i="25" s="1"/>
  <c r="T16" i="25" s="1"/>
  <c r="R17" i="25"/>
  <c r="S17" i="25" s="1"/>
  <c r="T17" i="25" s="1"/>
  <c r="R18" i="25"/>
  <c r="S18" i="25" s="1"/>
  <c r="T18" i="25" s="1"/>
  <c r="R19" i="25"/>
  <c r="S19" i="25" s="1"/>
  <c r="R20" i="25"/>
  <c r="S20" i="25" s="1"/>
  <c r="T20" i="25" s="1"/>
  <c r="R21" i="25"/>
  <c r="S21" i="25" s="1"/>
  <c r="T21" i="25" s="1"/>
  <c r="R22" i="25"/>
  <c r="S22" i="25" s="1"/>
  <c r="R23" i="25"/>
  <c r="S23" i="25" s="1"/>
  <c r="R24" i="25"/>
  <c r="S24" i="25" s="1"/>
  <c r="T24" i="25" s="1"/>
  <c r="R25" i="25"/>
  <c r="S25" i="25" s="1"/>
  <c r="R26" i="25"/>
  <c r="S26" i="25" s="1"/>
  <c r="T26" i="25" s="1"/>
  <c r="R27" i="25"/>
  <c r="S27" i="25" s="1"/>
  <c r="R28" i="25"/>
  <c r="S28" i="25" s="1"/>
  <c r="R29" i="25"/>
  <c r="S29" i="25" s="1"/>
  <c r="R30" i="25"/>
  <c r="S30" i="25" s="1"/>
  <c r="R31" i="25"/>
  <c r="S31" i="25" s="1"/>
  <c r="R32" i="25"/>
  <c r="S32" i="25" s="1"/>
  <c r="R33" i="25"/>
  <c r="S33" i="25" s="1"/>
  <c r="R34" i="25"/>
  <c r="S34" i="25" s="1"/>
  <c r="T34" i="25" s="1"/>
  <c r="R35" i="25"/>
  <c r="S35" i="25" s="1"/>
  <c r="T35" i="25" s="1"/>
  <c r="R36" i="25"/>
  <c r="S36" i="25" s="1"/>
  <c r="T36" i="25" s="1"/>
  <c r="R37" i="25"/>
  <c r="S37" i="25" s="1"/>
  <c r="T37" i="25" s="1"/>
  <c r="R38" i="25"/>
  <c r="S38" i="25" s="1"/>
  <c r="T38" i="25" s="1"/>
  <c r="R39" i="25"/>
  <c r="S39" i="25" s="1"/>
  <c r="R40" i="25"/>
  <c r="S40" i="25" s="1"/>
  <c r="T40" i="25" s="1"/>
  <c r="R41" i="25"/>
  <c r="S41" i="25" s="1"/>
  <c r="T41" i="25" s="1"/>
  <c r="R42" i="25"/>
  <c r="S42" i="25" s="1"/>
  <c r="R43" i="25"/>
  <c r="S43" i="25" s="1"/>
  <c r="R44" i="25"/>
  <c r="S44" i="25" s="1"/>
  <c r="T44" i="25" s="1"/>
  <c r="R45" i="25"/>
  <c r="S45" i="25" s="1"/>
  <c r="T45" i="25" s="1"/>
  <c r="R46" i="25"/>
  <c r="S46" i="25" s="1"/>
  <c r="T46" i="25" s="1"/>
  <c r="R47" i="25"/>
  <c r="S47" i="25" s="1"/>
  <c r="T47" i="25" s="1"/>
  <c r="R48" i="25"/>
  <c r="S48" i="25" s="1"/>
  <c r="T48" i="25" s="1"/>
  <c r="R49" i="25"/>
  <c r="S49" i="25" s="1"/>
  <c r="R50" i="25"/>
  <c r="S50" i="25" s="1"/>
  <c r="T50" i="25" s="1"/>
  <c r="R51" i="25"/>
  <c r="S51" i="25" s="1"/>
  <c r="T51" i="25" s="1"/>
  <c r="R52" i="25"/>
  <c r="S52" i="25" s="1"/>
  <c r="R53" i="25"/>
  <c r="S53" i="25" s="1"/>
  <c r="R54" i="25"/>
  <c r="S54" i="25" s="1"/>
  <c r="T54" i="25" s="1"/>
  <c r="R55" i="25"/>
  <c r="S55" i="25" s="1"/>
  <c r="T55" i="25" s="1"/>
  <c r="R56" i="25"/>
  <c r="S56" i="25" s="1"/>
  <c r="T56" i="25" s="1"/>
  <c r="R57" i="25"/>
  <c r="S57" i="25" s="1"/>
  <c r="T57" i="25" s="1"/>
  <c r="R58" i="25"/>
  <c r="S58" i="25" s="1"/>
  <c r="T58" i="25" s="1"/>
  <c r="R59" i="25"/>
  <c r="S59" i="25" s="1"/>
  <c r="R60" i="25"/>
  <c r="S60" i="25" s="1"/>
  <c r="T60" i="25" s="1"/>
  <c r="R61" i="25"/>
  <c r="S61" i="25" s="1"/>
  <c r="T61" i="25" s="1"/>
  <c r="R62" i="25"/>
  <c r="S62" i="25" s="1"/>
  <c r="J47" i="20" l="1"/>
  <c r="P451" i="1" s="1"/>
  <c r="J45" i="20"/>
  <c r="P370" i="1" s="1"/>
  <c r="U133" i="25"/>
  <c r="J14" i="20" s="1"/>
  <c r="P126" i="1" s="1"/>
  <c r="U79" i="25"/>
  <c r="J8" i="20" s="1"/>
  <c r="P76" i="1" s="1"/>
  <c r="J57" i="20"/>
  <c r="P554" i="1" s="1"/>
  <c r="U66" i="25"/>
  <c r="J7" i="20" s="1"/>
  <c r="P64" i="1" s="1"/>
  <c r="U371" i="25"/>
  <c r="J41" i="20" s="1"/>
  <c r="P351" i="1" s="1"/>
  <c r="P276" i="1"/>
  <c r="P163" i="1"/>
  <c r="P2" i="1"/>
  <c r="P719" i="1"/>
  <c r="P538" i="1"/>
  <c r="P701" i="1"/>
  <c r="P648" i="1"/>
  <c r="P571" i="1"/>
  <c r="P535" i="1"/>
  <c r="P101" i="1"/>
  <c r="P544" i="1"/>
  <c r="P693" i="1"/>
  <c r="P565" i="1"/>
  <c r="P206" i="1"/>
  <c r="P89" i="1"/>
  <c r="P749" i="1"/>
  <c r="P641" i="1"/>
  <c r="P258" i="1"/>
  <c r="P714" i="1"/>
  <c r="J72" i="20"/>
  <c r="J73" i="20"/>
  <c r="P659" i="1"/>
  <c r="P744" i="1"/>
  <c r="P739" i="1"/>
  <c r="P734" i="1"/>
  <c r="P682" i="1"/>
  <c r="P724" i="1"/>
  <c r="P624" i="1"/>
  <c r="P338" i="1"/>
  <c r="P675" i="1"/>
  <c r="P325" i="1"/>
  <c r="P188" i="1"/>
  <c r="P141" i="1"/>
  <c r="P172" i="1"/>
  <c r="P709" i="1"/>
  <c r="P667" i="1"/>
  <c r="P541" i="1"/>
  <c r="P321" i="1"/>
  <c r="P224" i="1"/>
  <c r="P166" i="1"/>
  <c r="P115" i="1"/>
  <c r="P123" i="1"/>
  <c r="P120" i="1"/>
  <c r="P117" i="1"/>
  <c r="P125" i="1"/>
  <c r="P114" i="1"/>
  <c r="P122" i="1"/>
  <c r="P119" i="1"/>
  <c r="P116" i="1"/>
  <c r="P124" i="1"/>
  <c r="P121" i="1"/>
  <c r="P118" i="1"/>
  <c r="U774" i="25"/>
  <c r="J92" i="20" s="1"/>
  <c r="U582" i="25"/>
  <c r="J58" i="20" s="1"/>
  <c r="P555" i="1" s="1"/>
  <c r="P597" i="1" l="1"/>
  <c r="P594" i="1"/>
  <c r="P729" i="1"/>
  <c r="J2" i="8"/>
  <c r="C366" i="1" l="1"/>
  <c r="C365" i="1"/>
  <c r="C364" i="1"/>
  <c r="C363" i="1"/>
  <c r="C362" i="1"/>
  <c r="C361" i="1"/>
  <c r="C360" i="1"/>
  <c r="C359" i="1"/>
  <c r="C358" i="1"/>
  <c r="C357" i="1"/>
  <c r="C356" i="1"/>
  <c r="C355" i="1"/>
  <c r="C354" i="1"/>
  <c r="C353" i="1"/>
  <c r="C352" i="1"/>
  <c r="C203" i="1"/>
  <c r="C202" i="1"/>
  <c r="C201" i="1"/>
  <c r="C200" i="1"/>
  <c r="C199" i="1"/>
  <c r="C198" i="1"/>
  <c r="C197" i="1"/>
  <c r="C196" i="1"/>
  <c r="C195" i="1"/>
  <c r="C194" i="1"/>
  <c r="C193" i="1"/>
  <c r="C192" i="1"/>
  <c r="C191" i="1"/>
  <c r="C190" i="1"/>
  <c r="C189" i="1"/>
  <c r="C257" i="1"/>
  <c r="C256" i="1"/>
  <c r="C255" i="1"/>
  <c r="C254" i="1"/>
  <c r="C253" i="1"/>
  <c r="C252" i="1"/>
  <c r="C251" i="1"/>
  <c r="C250" i="1"/>
  <c r="C249" i="1"/>
  <c r="C248" i="1"/>
  <c r="C247" i="1"/>
  <c r="C246" i="1"/>
  <c r="C245" i="1"/>
  <c r="C244" i="1"/>
  <c r="C243" i="1"/>
  <c r="Q203" i="1" l="1"/>
  <c r="R203" i="1"/>
  <c r="S203" i="1"/>
  <c r="T203" i="1"/>
  <c r="M203" i="1"/>
  <c r="N203" i="1"/>
  <c r="O203" i="1"/>
  <c r="K203" i="1"/>
  <c r="L203" i="1"/>
  <c r="J203" i="1"/>
  <c r="B203" i="1"/>
  <c r="A203" i="1"/>
  <c r="P203" i="1"/>
  <c r="R196" i="1"/>
  <c r="S196" i="1"/>
  <c r="T196" i="1"/>
  <c r="Q196" i="1"/>
  <c r="K196" i="1"/>
  <c r="L196" i="1"/>
  <c r="N196" i="1"/>
  <c r="O196" i="1"/>
  <c r="M196" i="1"/>
  <c r="J196" i="1"/>
  <c r="B196" i="1"/>
  <c r="A196" i="1"/>
  <c r="P196" i="1"/>
  <c r="R352" i="1"/>
  <c r="S352" i="1"/>
  <c r="T352" i="1"/>
  <c r="Q352" i="1"/>
  <c r="K352" i="1"/>
  <c r="M352" i="1"/>
  <c r="O352" i="1"/>
  <c r="N352" i="1"/>
  <c r="L352" i="1"/>
  <c r="J352" i="1"/>
  <c r="P352" i="1"/>
  <c r="A352" i="1"/>
  <c r="B352" i="1"/>
  <c r="R360" i="1"/>
  <c r="S360" i="1"/>
  <c r="T360" i="1"/>
  <c r="Q360" i="1"/>
  <c r="K360" i="1"/>
  <c r="M360" i="1"/>
  <c r="L360" i="1"/>
  <c r="N360" i="1"/>
  <c r="O360" i="1"/>
  <c r="J360" i="1"/>
  <c r="P360" i="1"/>
  <c r="B360" i="1"/>
  <c r="A360" i="1"/>
  <c r="R250" i="1"/>
  <c r="S250" i="1"/>
  <c r="T250" i="1"/>
  <c r="Q250" i="1"/>
  <c r="O250" i="1"/>
  <c r="K250" i="1"/>
  <c r="M250" i="1"/>
  <c r="N250" i="1"/>
  <c r="L250" i="1"/>
  <c r="J250" i="1"/>
  <c r="B250" i="1"/>
  <c r="A250" i="1"/>
  <c r="P250" i="1"/>
  <c r="Q189" i="1"/>
  <c r="R189" i="1"/>
  <c r="S189" i="1"/>
  <c r="T189" i="1"/>
  <c r="K189" i="1"/>
  <c r="L189" i="1"/>
  <c r="M189" i="1"/>
  <c r="N189" i="1"/>
  <c r="O189" i="1"/>
  <c r="J189" i="1"/>
  <c r="B189" i="1"/>
  <c r="A189" i="1"/>
  <c r="P189" i="1"/>
  <c r="Q197" i="1"/>
  <c r="R197" i="1"/>
  <c r="S197" i="1"/>
  <c r="T197" i="1"/>
  <c r="K197" i="1"/>
  <c r="L197" i="1"/>
  <c r="M197" i="1"/>
  <c r="N197" i="1"/>
  <c r="O197" i="1"/>
  <c r="J197" i="1"/>
  <c r="B197" i="1"/>
  <c r="A197" i="1"/>
  <c r="P197" i="1"/>
  <c r="Q353" i="1"/>
  <c r="S353" i="1"/>
  <c r="T353" i="1"/>
  <c r="R353" i="1"/>
  <c r="L353" i="1"/>
  <c r="M353" i="1"/>
  <c r="N353" i="1"/>
  <c r="K353" i="1"/>
  <c r="O353" i="1"/>
  <c r="J353" i="1"/>
  <c r="A353" i="1"/>
  <c r="P353" i="1"/>
  <c r="B353" i="1"/>
  <c r="T361" i="1"/>
  <c r="Q361" i="1"/>
  <c r="R361" i="1"/>
  <c r="S361" i="1"/>
  <c r="L361" i="1"/>
  <c r="M361" i="1"/>
  <c r="N361" i="1"/>
  <c r="K361" i="1"/>
  <c r="O361" i="1"/>
  <c r="J361" i="1"/>
  <c r="P361" i="1"/>
  <c r="B361" i="1"/>
  <c r="A361" i="1"/>
  <c r="Q243" i="1"/>
  <c r="R243" i="1"/>
  <c r="S243" i="1"/>
  <c r="T243" i="1"/>
  <c r="K243" i="1"/>
  <c r="L243" i="1"/>
  <c r="N243" i="1"/>
  <c r="M243" i="1"/>
  <c r="O243" i="1"/>
  <c r="J243" i="1"/>
  <c r="B243" i="1"/>
  <c r="A243" i="1"/>
  <c r="P243" i="1"/>
  <c r="Q251" i="1"/>
  <c r="R251" i="1"/>
  <c r="S251" i="1"/>
  <c r="T251" i="1"/>
  <c r="K251" i="1"/>
  <c r="L251" i="1"/>
  <c r="N251" i="1"/>
  <c r="M251" i="1"/>
  <c r="O251" i="1"/>
  <c r="J251" i="1"/>
  <c r="B251" i="1"/>
  <c r="A251" i="1"/>
  <c r="P251" i="1"/>
  <c r="Q190" i="1"/>
  <c r="R190" i="1"/>
  <c r="S190" i="1"/>
  <c r="T190" i="1"/>
  <c r="N190" i="1"/>
  <c r="O190" i="1"/>
  <c r="L190" i="1"/>
  <c r="M190" i="1"/>
  <c r="K190" i="1"/>
  <c r="J190" i="1"/>
  <c r="B190" i="1"/>
  <c r="A190" i="1"/>
  <c r="P190" i="1"/>
  <c r="Q198" i="1"/>
  <c r="R198" i="1"/>
  <c r="S198" i="1"/>
  <c r="T198" i="1"/>
  <c r="N198" i="1"/>
  <c r="O198" i="1"/>
  <c r="L198" i="1"/>
  <c r="M198" i="1"/>
  <c r="K198" i="1"/>
  <c r="J198" i="1"/>
  <c r="B198" i="1"/>
  <c r="A198" i="1"/>
  <c r="P198" i="1"/>
  <c r="R354" i="1"/>
  <c r="S354" i="1"/>
  <c r="T354" i="1"/>
  <c r="Q354" i="1"/>
  <c r="O354" i="1"/>
  <c r="K354" i="1"/>
  <c r="L354" i="1"/>
  <c r="M354" i="1"/>
  <c r="N354" i="1"/>
  <c r="J354" i="1"/>
  <c r="B354" i="1"/>
  <c r="A354" i="1"/>
  <c r="P354" i="1"/>
  <c r="R362" i="1"/>
  <c r="S362" i="1"/>
  <c r="T362" i="1"/>
  <c r="Q362" i="1"/>
  <c r="O362" i="1"/>
  <c r="K362" i="1"/>
  <c r="M362" i="1"/>
  <c r="N362" i="1"/>
  <c r="J362" i="1"/>
  <c r="L362" i="1"/>
  <c r="B362" i="1"/>
  <c r="A362" i="1"/>
  <c r="P362" i="1"/>
  <c r="R256" i="1"/>
  <c r="S256" i="1"/>
  <c r="T256" i="1"/>
  <c r="Q256" i="1"/>
  <c r="K256" i="1"/>
  <c r="M256" i="1"/>
  <c r="O256" i="1"/>
  <c r="L256" i="1"/>
  <c r="N256" i="1"/>
  <c r="J256" i="1"/>
  <c r="A256" i="1"/>
  <c r="B256" i="1"/>
  <c r="P256" i="1"/>
  <c r="Q257" i="1"/>
  <c r="R257" i="1"/>
  <c r="S257" i="1"/>
  <c r="T257" i="1"/>
  <c r="L257" i="1"/>
  <c r="M257" i="1"/>
  <c r="N257" i="1"/>
  <c r="K257" i="1"/>
  <c r="O257" i="1"/>
  <c r="J257" i="1"/>
  <c r="A257" i="1"/>
  <c r="B257" i="1"/>
  <c r="P257" i="1"/>
  <c r="R252" i="1"/>
  <c r="S252" i="1"/>
  <c r="T252" i="1"/>
  <c r="Q252" i="1"/>
  <c r="M252" i="1"/>
  <c r="N252" i="1"/>
  <c r="O252" i="1"/>
  <c r="K252" i="1"/>
  <c r="L252" i="1"/>
  <c r="J252" i="1"/>
  <c r="B252" i="1"/>
  <c r="A252" i="1"/>
  <c r="P252" i="1"/>
  <c r="Q199" i="1"/>
  <c r="R199" i="1"/>
  <c r="S199" i="1"/>
  <c r="T199" i="1"/>
  <c r="K199" i="1"/>
  <c r="L199" i="1"/>
  <c r="M199" i="1"/>
  <c r="O199" i="1"/>
  <c r="N199" i="1"/>
  <c r="J199" i="1"/>
  <c r="B199" i="1"/>
  <c r="A199" i="1"/>
  <c r="P199" i="1"/>
  <c r="Q245" i="1"/>
  <c r="R245" i="1"/>
  <c r="S245" i="1"/>
  <c r="T245" i="1"/>
  <c r="L245" i="1"/>
  <c r="N245" i="1"/>
  <c r="O245" i="1"/>
  <c r="K245" i="1"/>
  <c r="M245" i="1"/>
  <c r="J245" i="1"/>
  <c r="B245" i="1"/>
  <c r="A245" i="1"/>
  <c r="P245" i="1"/>
  <c r="Q253" i="1"/>
  <c r="R253" i="1"/>
  <c r="S253" i="1"/>
  <c r="T253" i="1"/>
  <c r="L253" i="1"/>
  <c r="N253" i="1"/>
  <c r="O253" i="1"/>
  <c r="M253" i="1"/>
  <c r="J253" i="1"/>
  <c r="K253" i="1"/>
  <c r="B253" i="1"/>
  <c r="A253" i="1"/>
  <c r="P253" i="1"/>
  <c r="R192" i="1"/>
  <c r="S192" i="1"/>
  <c r="T192" i="1"/>
  <c r="Q192" i="1"/>
  <c r="L192" i="1"/>
  <c r="M192" i="1"/>
  <c r="N192" i="1"/>
  <c r="O192" i="1"/>
  <c r="K192" i="1"/>
  <c r="J192" i="1"/>
  <c r="B192" i="1"/>
  <c r="A192" i="1"/>
  <c r="P192" i="1"/>
  <c r="R200" i="1"/>
  <c r="S200" i="1"/>
  <c r="T200" i="1"/>
  <c r="Q200" i="1"/>
  <c r="L200" i="1"/>
  <c r="M200" i="1"/>
  <c r="N200" i="1"/>
  <c r="O200" i="1"/>
  <c r="K200" i="1"/>
  <c r="J200" i="1"/>
  <c r="B200" i="1"/>
  <c r="A200" i="1"/>
  <c r="P200" i="1"/>
  <c r="R356" i="1"/>
  <c r="S356" i="1"/>
  <c r="T356" i="1"/>
  <c r="Q356" i="1"/>
  <c r="M356" i="1"/>
  <c r="N356" i="1"/>
  <c r="O356" i="1"/>
  <c r="K356" i="1"/>
  <c r="L356" i="1"/>
  <c r="J356" i="1"/>
  <c r="B356" i="1"/>
  <c r="A356" i="1"/>
  <c r="P356" i="1"/>
  <c r="R364" i="1"/>
  <c r="T364" i="1"/>
  <c r="Q364" i="1"/>
  <c r="S364" i="1"/>
  <c r="M364" i="1"/>
  <c r="N364" i="1"/>
  <c r="O364" i="1"/>
  <c r="K364" i="1"/>
  <c r="L364" i="1"/>
  <c r="J364" i="1"/>
  <c r="B364" i="1"/>
  <c r="A364" i="1"/>
  <c r="P364" i="1"/>
  <c r="Q195" i="1"/>
  <c r="R195" i="1"/>
  <c r="S195" i="1"/>
  <c r="T195" i="1"/>
  <c r="M195" i="1"/>
  <c r="N195" i="1"/>
  <c r="O195" i="1"/>
  <c r="K195" i="1"/>
  <c r="L195" i="1"/>
  <c r="J195" i="1"/>
  <c r="B195" i="1"/>
  <c r="A195" i="1"/>
  <c r="P195" i="1"/>
  <c r="Q249" i="1"/>
  <c r="R249" i="1"/>
  <c r="S249" i="1"/>
  <c r="T249" i="1"/>
  <c r="L249" i="1"/>
  <c r="M249" i="1"/>
  <c r="N249" i="1"/>
  <c r="K249" i="1"/>
  <c r="O249" i="1"/>
  <c r="J249" i="1"/>
  <c r="A249" i="1"/>
  <c r="B249" i="1"/>
  <c r="P249" i="1"/>
  <c r="R244" i="1"/>
  <c r="S244" i="1"/>
  <c r="T244" i="1"/>
  <c r="Q244" i="1"/>
  <c r="M244" i="1"/>
  <c r="N244" i="1"/>
  <c r="O244" i="1"/>
  <c r="K244" i="1"/>
  <c r="L244" i="1"/>
  <c r="J244" i="1"/>
  <c r="B244" i="1"/>
  <c r="A244" i="1"/>
  <c r="P244" i="1"/>
  <c r="S355" i="1"/>
  <c r="T355" i="1"/>
  <c r="R355" i="1"/>
  <c r="Q355" i="1"/>
  <c r="K355" i="1"/>
  <c r="L355" i="1"/>
  <c r="N355" i="1"/>
  <c r="M355" i="1"/>
  <c r="J355" i="1"/>
  <c r="O355" i="1"/>
  <c r="B355" i="1"/>
  <c r="A355" i="1"/>
  <c r="P355" i="1"/>
  <c r="R246" i="1"/>
  <c r="S246" i="1"/>
  <c r="T246" i="1"/>
  <c r="Q246" i="1"/>
  <c r="K246" i="1"/>
  <c r="L246" i="1"/>
  <c r="M246" i="1"/>
  <c r="O246" i="1"/>
  <c r="J246" i="1"/>
  <c r="N246" i="1"/>
  <c r="B246" i="1"/>
  <c r="A246" i="1"/>
  <c r="P246" i="1"/>
  <c r="R254" i="1"/>
  <c r="S254" i="1"/>
  <c r="T254" i="1"/>
  <c r="Q254" i="1"/>
  <c r="K254" i="1"/>
  <c r="L254" i="1"/>
  <c r="M254" i="1"/>
  <c r="O254" i="1"/>
  <c r="N254" i="1"/>
  <c r="J254" i="1"/>
  <c r="B254" i="1"/>
  <c r="A254" i="1"/>
  <c r="P254" i="1"/>
  <c r="Q193" i="1"/>
  <c r="R193" i="1"/>
  <c r="S193" i="1"/>
  <c r="T193" i="1"/>
  <c r="O193" i="1"/>
  <c r="K193" i="1"/>
  <c r="M193" i="1"/>
  <c r="N193" i="1"/>
  <c r="L193" i="1"/>
  <c r="J193" i="1"/>
  <c r="B193" i="1"/>
  <c r="A193" i="1"/>
  <c r="P193" i="1"/>
  <c r="Q201" i="1"/>
  <c r="R201" i="1"/>
  <c r="S201" i="1"/>
  <c r="T201" i="1"/>
  <c r="O201" i="1"/>
  <c r="K201" i="1"/>
  <c r="M201" i="1"/>
  <c r="N201" i="1"/>
  <c r="L201" i="1"/>
  <c r="J201" i="1"/>
  <c r="B201" i="1"/>
  <c r="A201" i="1"/>
  <c r="P201" i="1"/>
  <c r="R357" i="1"/>
  <c r="S357" i="1"/>
  <c r="Q357" i="1"/>
  <c r="T357" i="1"/>
  <c r="L357" i="1"/>
  <c r="K357" i="1"/>
  <c r="M357" i="1"/>
  <c r="N357" i="1"/>
  <c r="O357" i="1"/>
  <c r="J357" i="1"/>
  <c r="B357" i="1"/>
  <c r="A357" i="1"/>
  <c r="P357" i="1"/>
  <c r="Q365" i="1"/>
  <c r="R365" i="1"/>
  <c r="T365" i="1"/>
  <c r="S365" i="1"/>
  <c r="L365" i="1"/>
  <c r="N365" i="1"/>
  <c r="O365" i="1"/>
  <c r="K365" i="1"/>
  <c r="J365" i="1"/>
  <c r="M365" i="1"/>
  <c r="P365" i="1"/>
  <c r="B365" i="1"/>
  <c r="A365" i="1"/>
  <c r="R248" i="1"/>
  <c r="S248" i="1"/>
  <c r="T248" i="1"/>
  <c r="Q248" i="1"/>
  <c r="K248" i="1"/>
  <c r="M248" i="1"/>
  <c r="O248" i="1"/>
  <c r="L248" i="1"/>
  <c r="N248" i="1"/>
  <c r="J248" i="1"/>
  <c r="B248" i="1"/>
  <c r="A248" i="1"/>
  <c r="P248" i="1"/>
  <c r="Q359" i="1"/>
  <c r="R359" i="1"/>
  <c r="S359" i="1"/>
  <c r="T359" i="1"/>
  <c r="N359" i="1"/>
  <c r="O359" i="1"/>
  <c r="L359" i="1"/>
  <c r="M359" i="1"/>
  <c r="K359" i="1"/>
  <c r="J359" i="1"/>
  <c r="P359" i="1"/>
  <c r="B359" i="1"/>
  <c r="A359" i="1"/>
  <c r="Q191" i="1"/>
  <c r="R191" i="1"/>
  <c r="S191" i="1"/>
  <c r="T191" i="1"/>
  <c r="K191" i="1"/>
  <c r="L191" i="1"/>
  <c r="M191" i="1"/>
  <c r="O191" i="1"/>
  <c r="N191" i="1"/>
  <c r="J191" i="1"/>
  <c r="B191" i="1"/>
  <c r="A191" i="1"/>
  <c r="P191" i="1"/>
  <c r="Q363" i="1"/>
  <c r="S363" i="1"/>
  <c r="T363" i="1"/>
  <c r="R363" i="1"/>
  <c r="K363" i="1"/>
  <c r="L363" i="1"/>
  <c r="N363" i="1"/>
  <c r="M363" i="1"/>
  <c r="O363" i="1"/>
  <c r="J363" i="1"/>
  <c r="B363" i="1"/>
  <c r="A363" i="1"/>
  <c r="P363" i="1"/>
  <c r="Q247" i="1"/>
  <c r="R247" i="1"/>
  <c r="S247" i="1"/>
  <c r="T247" i="1"/>
  <c r="N247" i="1"/>
  <c r="O247" i="1"/>
  <c r="L247" i="1"/>
  <c r="M247" i="1"/>
  <c r="K247" i="1"/>
  <c r="J247" i="1"/>
  <c r="B247" i="1"/>
  <c r="A247" i="1"/>
  <c r="P247" i="1"/>
  <c r="Q255" i="1"/>
  <c r="R255" i="1"/>
  <c r="S255" i="1"/>
  <c r="T255" i="1"/>
  <c r="N255" i="1"/>
  <c r="O255" i="1"/>
  <c r="L255" i="1"/>
  <c r="M255" i="1"/>
  <c r="K255" i="1"/>
  <c r="J255" i="1"/>
  <c r="B255" i="1"/>
  <c r="A255" i="1"/>
  <c r="P255" i="1"/>
  <c r="Q194" i="1"/>
  <c r="R194" i="1"/>
  <c r="S194" i="1"/>
  <c r="T194" i="1"/>
  <c r="K194" i="1"/>
  <c r="L194" i="1"/>
  <c r="M194" i="1"/>
  <c r="N194" i="1"/>
  <c r="O194" i="1"/>
  <c r="J194" i="1"/>
  <c r="B194" i="1"/>
  <c r="A194" i="1"/>
  <c r="P194" i="1"/>
  <c r="R202" i="1"/>
  <c r="S202" i="1"/>
  <c r="T202" i="1"/>
  <c r="Q202" i="1"/>
  <c r="K202" i="1"/>
  <c r="L202" i="1"/>
  <c r="M202" i="1"/>
  <c r="N202" i="1"/>
  <c r="O202" i="1"/>
  <c r="J202" i="1"/>
  <c r="B202" i="1"/>
  <c r="A202" i="1"/>
  <c r="P202" i="1"/>
  <c r="R358" i="1"/>
  <c r="S358" i="1"/>
  <c r="T358" i="1"/>
  <c r="Q358" i="1"/>
  <c r="K358" i="1"/>
  <c r="L358" i="1"/>
  <c r="M358" i="1"/>
  <c r="O358" i="1"/>
  <c r="N358" i="1"/>
  <c r="J358" i="1"/>
  <c r="P358" i="1"/>
  <c r="B358" i="1"/>
  <c r="A358" i="1"/>
  <c r="T366" i="1"/>
  <c r="Q366" i="1"/>
  <c r="R366" i="1"/>
  <c r="S366" i="1"/>
  <c r="K366" i="1"/>
  <c r="L366" i="1"/>
  <c r="M366" i="1"/>
  <c r="O366" i="1"/>
  <c r="N366" i="1"/>
  <c r="J366" i="1"/>
  <c r="P366" i="1"/>
  <c r="B366" i="1"/>
  <c r="A366" i="1"/>
  <c r="N2" i="8"/>
  <c r="K2" i="8"/>
  <c r="L2" i="8" l="1"/>
  <c r="B3" i="18"/>
  <c r="B5" i="18"/>
  <c r="B10" i="18"/>
  <c r="B11" i="18"/>
  <c r="B12" i="18"/>
  <c r="B14" i="18"/>
  <c r="B15" i="18"/>
  <c r="B16" i="18"/>
  <c r="B18" i="18"/>
  <c r="B21" i="18"/>
  <c r="B22" i="18"/>
  <c r="F91" i="8" s="1"/>
  <c r="B23" i="18"/>
  <c r="B24" i="18"/>
  <c r="F97" i="8" s="1"/>
  <c r="F93" i="8" l="1"/>
  <c r="F94" i="8"/>
  <c r="F95" i="8"/>
  <c r="M2" i="8"/>
  <c r="I213" i="13" l="1"/>
  <c r="B215" i="13" s="1"/>
  <c r="H213" i="13"/>
  <c r="G213" i="13"/>
  <c r="F213" i="13"/>
  <c r="E213" i="13"/>
  <c r="D213" i="13"/>
  <c r="C213" i="13"/>
  <c r="B213" i="13"/>
  <c r="B214" i="13" l="1"/>
  <c r="C221" i="13"/>
  <c r="D221" i="13"/>
  <c r="E221" i="13"/>
  <c r="B221" i="13"/>
  <c r="B222" i="13" s="1"/>
  <c r="C205" i="13"/>
  <c r="D205" i="13"/>
  <c r="E205" i="13"/>
  <c r="F205" i="13"/>
  <c r="G205" i="13"/>
  <c r="H205" i="13"/>
  <c r="I205" i="13"/>
  <c r="B207" i="13" s="1"/>
  <c r="B205" i="13"/>
  <c r="B206" i="13" l="1"/>
  <c r="C599" i="1" l="1"/>
  <c r="C600" i="1"/>
  <c r="C601" i="1"/>
  <c r="C602" i="1"/>
  <c r="C603" i="1"/>
  <c r="C604" i="1"/>
  <c r="C605" i="1"/>
  <c r="C606" i="1"/>
  <c r="C607" i="1"/>
  <c r="C608" i="1"/>
  <c r="C598" i="1"/>
  <c r="Q602" i="1" l="1"/>
  <c r="S602" i="1"/>
  <c r="T602" i="1"/>
  <c r="R602" i="1"/>
  <c r="M602" i="1"/>
  <c r="N602" i="1"/>
  <c r="K602" i="1"/>
  <c r="L602" i="1"/>
  <c r="O602" i="1"/>
  <c r="J602" i="1"/>
  <c r="B602" i="1"/>
  <c r="A602" i="1"/>
  <c r="P602" i="1"/>
  <c r="T605" i="1"/>
  <c r="Q605" i="1"/>
  <c r="R605" i="1"/>
  <c r="S605" i="1"/>
  <c r="K605" i="1"/>
  <c r="N605" i="1"/>
  <c r="O605" i="1"/>
  <c r="L605" i="1"/>
  <c r="M605" i="1"/>
  <c r="J605" i="1"/>
  <c r="B605" i="1"/>
  <c r="A605" i="1"/>
  <c r="P605" i="1"/>
  <c r="S604" i="1"/>
  <c r="T604" i="1"/>
  <c r="Q604" i="1"/>
  <c r="R604" i="1"/>
  <c r="K604" i="1"/>
  <c r="L604" i="1"/>
  <c r="M604" i="1"/>
  <c r="N604" i="1"/>
  <c r="O604" i="1"/>
  <c r="J604" i="1"/>
  <c r="B604" i="1"/>
  <c r="A604" i="1"/>
  <c r="P604" i="1"/>
  <c r="S606" i="1"/>
  <c r="T606" i="1"/>
  <c r="R606" i="1"/>
  <c r="Q606" i="1"/>
  <c r="N606" i="1"/>
  <c r="M606" i="1"/>
  <c r="O606" i="1"/>
  <c r="J606" i="1"/>
  <c r="K606" i="1"/>
  <c r="L606" i="1"/>
  <c r="B606" i="1"/>
  <c r="A606" i="1"/>
  <c r="P606" i="1"/>
  <c r="T603" i="1"/>
  <c r="R603" i="1"/>
  <c r="S603" i="1"/>
  <c r="Q603" i="1"/>
  <c r="M603" i="1"/>
  <c r="O603" i="1"/>
  <c r="K603" i="1"/>
  <c r="L603" i="1"/>
  <c r="N603" i="1"/>
  <c r="J603" i="1"/>
  <c r="B603" i="1"/>
  <c r="A603" i="1"/>
  <c r="P603" i="1"/>
  <c r="T601" i="1"/>
  <c r="Q601" i="1"/>
  <c r="R601" i="1"/>
  <c r="S601" i="1"/>
  <c r="O601" i="1"/>
  <c r="K601" i="1"/>
  <c r="M601" i="1"/>
  <c r="N601" i="1"/>
  <c r="L601" i="1"/>
  <c r="J601" i="1"/>
  <c r="A601" i="1"/>
  <c r="B601" i="1"/>
  <c r="P601" i="1"/>
  <c r="Q600" i="1"/>
  <c r="S600" i="1"/>
  <c r="T600" i="1"/>
  <c r="R600" i="1"/>
  <c r="L600" i="1"/>
  <c r="O600" i="1"/>
  <c r="K600" i="1"/>
  <c r="M600" i="1"/>
  <c r="N600" i="1"/>
  <c r="J600" i="1"/>
  <c r="A600" i="1"/>
  <c r="B600" i="1"/>
  <c r="P600" i="1"/>
  <c r="Q598" i="1"/>
  <c r="S598" i="1"/>
  <c r="T598" i="1"/>
  <c r="R598" i="1"/>
  <c r="N598" i="1"/>
  <c r="O598" i="1"/>
  <c r="K598" i="1"/>
  <c r="J598" i="1"/>
  <c r="L598" i="1"/>
  <c r="M598" i="1"/>
  <c r="B598" i="1"/>
  <c r="A598" i="1"/>
  <c r="P598" i="1"/>
  <c r="S608" i="1"/>
  <c r="T608" i="1"/>
  <c r="Q608" i="1"/>
  <c r="R608" i="1"/>
  <c r="L608" i="1"/>
  <c r="O608" i="1"/>
  <c r="K608" i="1"/>
  <c r="M608" i="1"/>
  <c r="N608" i="1"/>
  <c r="J608" i="1"/>
  <c r="A608" i="1"/>
  <c r="B608" i="1"/>
  <c r="P608" i="1"/>
  <c r="T607" i="1"/>
  <c r="Q607" i="1"/>
  <c r="R607" i="1"/>
  <c r="S607" i="1"/>
  <c r="L607" i="1"/>
  <c r="M607" i="1"/>
  <c r="K607" i="1"/>
  <c r="N607" i="1"/>
  <c r="O607" i="1"/>
  <c r="J607" i="1"/>
  <c r="B607" i="1"/>
  <c r="A607" i="1"/>
  <c r="P607" i="1"/>
  <c r="T599" i="1"/>
  <c r="R599" i="1"/>
  <c r="S599" i="1"/>
  <c r="Q599" i="1"/>
  <c r="L599" i="1"/>
  <c r="M599" i="1"/>
  <c r="K599" i="1"/>
  <c r="N599" i="1"/>
  <c r="O599" i="1"/>
  <c r="J599" i="1"/>
  <c r="B599" i="1"/>
  <c r="A599" i="1"/>
  <c r="P599"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T448" i="1" l="1"/>
  <c r="Q448" i="1"/>
  <c r="R448" i="1"/>
  <c r="S448" i="1"/>
  <c r="K448" i="1"/>
  <c r="L448" i="1"/>
  <c r="M448" i="1"/>
  <c r="N448" i="1"/>
  <c r="O448" i="1"/>
  <c r="J448" i="1"/>
  <c r="B448" i="1"/>
  <c r="A448" i="1"/>
  <c r="P448" i="1"/>
  <c r="T440" i="1"/>
  <c r="Q440" i="1"/>
  <c r="R440" i="1"/>
  <c r="S440" i="1"/>
  <c r="K440" i="1"/>
  <c r="L440" i="1"/>
  <c r="M440" i="1"/>
  <c r="N440" i="1"/>
  <c r="O440" i="1"/>
  <c r="J440" i="1"/>
  <c r="A440" i="1"/>
  <c r="B440" i="1"/>
  <c r="P440" i="1"/>
  <c r="T432" i="1"/>
  <c r="Q432" i="1"/>
  <c r="R432" i="1"/>
  <c r="S432" i="1"/>
  <c r="K432" i="1"/>
  <c r="L432" i="1"/>
  <c r="M432" i="1"/>
  <c r="N432" i="1"/>
  <c r="O432" i="1"/>
  <c r="J432" i="1"/>
  <c r="B432" i="1"/>
  <c r="A432" i="1"/>
  <c r="P432" i="1"/>
  <c r="T424" i="1"/>
  <c r="Q424" i="1"/>
  <c r="R424" i="1"/>
  <c r="S424" i="1"/>
  <c r="K424" i="1"/>
  <c r="L424" i="1"/>
  <c r="M424" i="1"/>
  <c r="N424" i="1"/>
  <c r="O424" i="1"/>
  <c r="J424" i="1"/>
  <c r="B424" i="1"/>
  <c r="A424" i="1"/>
  <c r="P424" i="1"/>
  <c r="T416" i="1"/>
  <c r="Q416" i="1"/>
  <c r="R416" i="1"/>
  <c r="S416" i="1"/>
  <c r="K416" i="1"/>
  <c r="L416" i="1"/>
  <c r="M416" i="1"/>
  <c r="N416" i="1"/>
  <c r="O416" i="1"/>
  <c r="J416" i="1"/>
  <c r="B416" i="1"/>
  <c r="A416" i="1"/>
  <c r="P416" i="1"/>
  <c r="T408" i="1"/>
  <c r="Q408" i="1"/>
  <c r="R408" i="1"/>
  <c r="S408" i="1"/>
  <c r="K408" i="1"/>
  <c r="L408" i="1"/>
  <c r="M408" i="1"/>
  <c r="N408" i="1"/>
  <c r="O408" i="1"/>
  <c r="J408" i="1"/>
  <c r="B408" i="1"/>
  <c r="A408" i="1"/>
  <c r="P408" i="1"/>
  <c r="T400" i="1"/>
  <c r="Q400" i="1"/>
  <c r="R400" i="1"/>
  <c r="S400" i="1"/>
  <c r="K400" i="1"/>
  <c r="L400" i="1"/>
  <c r="M400" i="1"/>
  <c r="N400" i="1"/>
  <c r="O400" i="1"/>
  <c r="J400" i="1"/>
  <c r="B400" i="1"/>
  <c r="A400" i="1"/>
  <c r="P400" i="1"/>
  <c r="T392" i="1"/>
  <c r="Q392" i="1"/>
  <c r="R392" i="1"/>
  <c r="S392" i="1"/>
  <c r="K392" i="1"/>
  <c r="L392" i="1"/>
  <c r="M392" i="1"/>
  <c r="N392" i="1"/>
  <c r="O392" i="1"/>
  <c r="J392" i="1"/>
  <c r="B392" i="1"/>
  <c r="A392" i="1"/>
  <c r="P392" i="1"/>
  <c r="T384" i="1"/>
  <c r="Q384" i="1"/>
  <c r="R384" i="1"/>
  <c r="S384" i="1"/>
  <c r="K384" i="1"/>
  <c r="L384" i="1"/>
  <c r="M384" i="1"/>
  <c r="N384" i="1"/>
  <c r="O384" i="1"/>
  <c r="J384" i="1"/>
  <c r="B384" i="1"/>
  <c r="A384" i="1"/>
  <c r="P384" i="1"/>
  <c r="Q423" i="1"/>
  <c r="T423" i="1"/>
  <c r="R423" i="1"/>
  <c r="S423" i="1"/>
  <c r="K423" i="1"/>
  <c r="L423" i="1"/>
  <c r="M423" i="1"/>
  <c r="N423" i="1"/>
  <c r="O423" i="1"/>
  <c r="J423" i="1"/>
  <c r="B423" i="1"/>
  <c r="A423" i="1"/>
  <c r="P423" i="1"/>
  <c r="Q415" i="1"/>
  <c r="T415" i="1"/>
  <c r="R415" i="1"/>
  <c r="S415" i="1"/>
  <c r="K415" i="1"/>
  <c r="L415" i="1"/>
  <c r="M415" i="1"/>
  <c r="N415" i="1"/>
  <c r="J415" i="1"/>
  <c r="O415" i="1"/>
  <c r="B415" i="1"/>
  <c r="A415" i="1"/>
  <c r="P415" i="1"/>
  <c r="Q407" i="1"/>
  <c r="T407" i="1"/>
  <c r="R407" i="1"/>
  <c r="S407" i="1"/>
  <c r="K407" i="1"/>
  <c r="L407" i="1"/>
  <c r="M407" i="1"/>
  <c r="N407" i="1"/>
  <c r="O407" i="1"/>
  <c r="J407" i="1"/>
  <c r="B407" i="1"/>
  <c r="A407" i="1"/>
  <c r="P407" i="1"/>
  <c r="Q399" i="1"/>
  <c r="T399" i="1"/>
  <c r="R399" i="1"/>
  <c r="S399" i="1"/>
  <c r="K399" i="1"/>
  <c r="L399" i="1"/>
  <c r="M399" i="1"/>
  <c r="N399" i="1"/>
  <c r="O399" i="1"/>
  <c r="J399" i="1"/>
  <c r="B399" i="1"/>
  <c r="A399" i="1"/>
  <c r="P399" i="1"/>
  <c r="Q391" i="1"/>
  <c r="R391" i="1"/>
  <c r="T391" i="1"/>
  <c r="S391" i="1"/>
  <c r="K391" i="1"/>
  <c r="L391" i="1"/>
  <c r="M391" i="1"/>
  <c r="N391" i="1"/>
  <c r="O391" i="1"/>
  <c r="J391" i="1"/>
  <c r="B391" i="1"/>
  <c r="A391" i="1"/>
  <c r="P391" i="1"/>
  <c r="Q383" i="1"/>
  <c r="R383" i="1"/>
  <c r="T383" i="1"/>
  <c r="S383" i="1"/>
  <c r="K383" i="1"/>
  <c r="L383" i="1"/>
  <c r="M383" i="1"/>
  <c r="N383" i="1"/>
  <c r="O383" i="1"/>
  <c r="J383" i="1"/>
  <c r="B383" i="1"/>
  <c r="A383" i="1"/>
  <c r="P383" i="1"/>
  <c r="T426" i="1"/>
  <c r="Q426" i="1"/>
  <c r="R426" i="1"/>
  <c r="S426" i="1"/>
  <c r="K426" i="1"/>
  <c r="L426" i="1"/>
  <c r="M426" i="1"/>
  <c r="N426" i="1"/>
  <c r="O426" i="1"/>
  <c r="J426" i="1"/>
  <c r="B426" i="1"/>
  <c r="A426" i="1"/>
  <c r="P426" i="1"/>
  <c r="T446" i="1"/>
  <c r="Q446" i="1"/>
  <c r="R446" i="1"/>
  <c r="S446" i="1"/>
  <c r="M446" i="1"/>
  <c r="N446" i="1"/>
  <c r="O446" i="1"/>
  <c r="K446" i="1"/>
  <c r="L446" i="1"/>
  <c r="J446" i="1"/>
  <c r="B446" i="1"/>
  <c r="A446" i="1"/>
  <c r="P446" i="1"/>
  <c r="T414" i="1"/>
  <c r="Q414" i="1"/>
  <c r="R414" i="1"/>
  <c r="S414" i="1"/>
  <c r="M414" i="1"/>
  <c r="N414" i="1"/>
  <c r="O414" i="1"/>
  <c r="K414" i="1"/>
  <c r="J414" i="1"/>
  <c r="L414" i="1"/>
  <c r="B414" i="1"/>
  <c r="A414" i="1"/>
  <c r="P414" i="1"/>
  <c r="T390" i="1"/>
  <c r="Q390" i="1"/>
  <c r="R390" i="1"/>
  <c r="S390" i="1"/>
  <c r="M390" i="1"/>
  <c r="N390" i="1"/>
  <c r="O390" i="1"/>
  <c r="K390" i="1"/>
  <c r="J390" i="1"/>
  <c r="L390" i="1"/>
  <c r="B390" i="1"/>
  <c r="A390" i="1"/>
  <c r="P390" i="1"/>
  <c r="T382" i="1"/>
  <c r="Q382" i="1"/>
  <c r="R382" i="1"/>
  <c r="S382" i="1"/>
  <c r="M382" i="1"/>
  <c r="N382" i="1"/>
  <c r="O382" i="1"/>
  <c r="K382" i="1"/>
  <c r="L382" i="1"/>
  <c r="J382" i="1"/>
  <c r="B382" i="1"/>
  <c r="A382" i="1"/>
  <c r="P382" i="1"/>
  <c r="T418" i="1"/>
  <c r="Q418" i="1"/>
  <c r="R418" i="1"/>
  <c r="S418" i="1"/>
  <c r="K418" i="1"/>
  <c r="L418" i="1"/>
  <c r="M418" i="1"/>
  <c r="N418" i="1"/>
  <c r="O418" i="1"/>
  <c r="J418" i="1"/>
  <c r="B418" i="1"/>
  <c r="A418" i="1"/>
  <c r="P418" i="1"/>
  <c r="Q421" i="1"/>
  <c r="T421" i="1"/>
  <c r="R421" i="1"/>
  <c r="S421" i="1"/>
  <c r="K421" i="1"/>
  <c r="L421" i="1"/>
  <c r="M421" i="1"/>
  <c r="N421" i="1"/>
  <c r="O421" i="1"/>
  <c r="J421" i="1"/>
  <c r="B421" i="1"/>
  <c r="A421" i="1"/>
  <c r="P421" i="1"/>
  <c r="Q413" i="1"/>
  <c r="T413" i="1"/>
  <c r="R413" i="1"/>
  <c r="S413" i="1"/>
  <c r="K413" i="1"/>
  <c r="L413" i="1"/>
  <c r="M413" i="1"/>
  <c r="N413" i="1"/>
  <c r="O413" i="1"/>
  <c r="J413" i="1"/>
  <c r="B413" i="1"/>
  <c r="A413" i="1"/>
  <c r="P413" i="1"/>
  <c r="Q405" i="1"/>
  <c r="T405" i="1"/>
  <c r="R405" i="1"/>
  <c r="S405" i="1"/>
  <c r="K405" i="1"/>
  <c r="L405" i="1"/>
  <c r="M405" i="1"/>
  <c r="N405" i="1"/>
  <c r="O405" i="1"/>
  <c r="J405" i="1"/>
  <c r="B405" i="1"/>
  <c r="A405" i="1"/>
  <c r="P405" i="1"/>
  <c r="Q397" i="1"/>
  <c r="T397" i="1"/>
  <c r="R397" i="1"/>
  <c r="S397" i="1"/>
  <c r="K397" i="1"/>
  <c r="L397" i="1"/>
  <c r="M397" i="1"/>
  <c r="N397" i="1"/>
  <c r="O397" i="1"/>
  <c r="J397" i="1"/>
  <c r="B397" i="1"/>
  <c r="A397" i="1"/>
  <c r="P397" i="1"/>
  <c r="Q389" i="1"/>
  <c r="R389" i="1"/>
  <c r="T389" i="1"/>
  <c r="S389" i="1"/>
  <c r="K389" i="1"/>
  <c r="L389" i="1"/>
  <c r="M389" i="1"/>
  <c r="N389" i="1"/>
  <c r="O389" i="1"/>
  <c r="J389" i="1"/>
  <c r="B389" i="1"/>
  <c r="A389" i="1"/>
  <c r="P389" i="1"/>
  <c r="Q381" i="1"/>
  <c r="R381" i="1"/>
  <c r="T381" i="1"/>
  <c r="S381" i="1"/>
  <c r="K381" i="1"/>
  <c r="L381" i="1"/>
  <c r="M381" i="1"/>
  <c r="N381" i="1"/>
  <c r="O381" i="1"/>
  <c r="J381" i="1"/>
  <c r="B381" i="1"/>
  <c r="A381" i="1"/>
  <c r="P381" i="1"/>
  <c r="T434" i="1"/>
  <c r="Q434" i="1"/>
  <c r="R434" i="1"/>
  <c r="S434" i="1"/>
  <c r="K434" i="1"/>
  <c r="L434" i="1"/>
  <c r="M434" i="1"/>
  <c r="N434" i="1"/>
  <c r="O434" i="1"/>
  <c r="J434" i="1"/>
  <c r="B434" i="1"/>
  <c r="A434" i="1"/>
  <c r="P434" i="1"/>
  <c r="T402" i="1"/>
  <c r="Q402" i="1"/>
  <c r="R402" i="1"/>
  <c r="S402" i="1"/>
  <c r="K402" i="1"/>
  <c r="L402" i="1"/>
  <c r="M402" i="1"/>
  <c r="N402" i="1"/>
  <c r="O402" i="1"/>
  <c r="J402" i="1"/>
  <c r="B402" i="1"/>
  <c r="A402" i="1"/>
  <c r="P402" i="1"/>
  <c r="T378" i="1"/>
  <c r="Q378" i="1"/>
  <c r="S378" i="1"/>
  <c r="R378" i="1"/>
  <c r="K378" i="1"/>
  <c r="L378" i="1"/>
  <c r="M378" i="1"/>
  <c r="N378" i="1"/>
  <c r="O378" i="1"/>
  <c r="J378" i="1"/>
  <c r="B378" i="1"/>
  <c r="A378" i="1"/>
  <c r="P378" i="1"/>
  <c r="Q441" i="1"/>
  <c r="T441" i="1"/>
  <c r="R441" i="1"/>
  <c r="S441" i="1"/>
  <c r="N441" i="1"/>
  <c r="O441" i="1"/>
  <c r="K441" i="1"/>
  <c r="L441" i="1"/>
  <c r="M441" i="1"/>
  <c r="J441" i="1"/>
  <c r="A441" i="1"/>
  <c r="B441" i="1"/>
  <c r="P441" i="1"/>
  <c r="Q425" i="1"/>
  <c r="T425" i="1"/>
  <c r="R425" i="1"/>
  <c r="S425" i="1"/>
  <c r="N425" i="1"/>
  <c r="O425" i="1"/>
  <c r="K425" i="1"/>
  <c r="L425" i="1"/>
  <c r="M425" i="1"/>
  <c r="J425" i="1"/>
  <c r="B425" i="1"/>
  <c r="A425" i="1"/>
  <c r="P425" i="1"/>
  <c r="Q409" i="1"/>
  <c r="T409" i="1"/>
  <c r="R409" i="1"/>
  <c r="S409" i="1"/>
  <c r="N409" i="1"/>
  <c r="O409" i="1"/>
  <c r="K409" i="1"/>
  <c r="L409" i="1"/>
  <c r="M409" i="1"/>
  <c r="J409" i="1"/>
  <c r="A409" i="1"/>
  <c r="B409" i="1"/>
  <c r="P409" i="1"/>
  <c r="Q393" i="1"/>
  <c r="R393" i="1"/>
  <c r="T393" i="1"/>
  <c r="S393" i="1"/>
  <c r="N393" i="1"/>
  <c r="O393" i="1"/>
  <c r="K393" i="1"/>
  <c r="L393" i="1"/>
  <c r="M393" i="1"/>
  <c r="J393" i="1"/>
  <c r="B393" i="1"/>
  <c r="A393" i="1"/>
  <c r="P393" i="1"/>
  <c r="Q447" i="1"/>
  <c r="T447" i="1"/>
  <c r="R447" i="1"/>
  <c r="S447" i="1"/>
  <c r="K447" i="1"/>
  <c r="L447" i="1"/>
  <c r="M447" i="1"/>
  <c r="N447" i="1"/>
  <c r="O447" i="1"/>
  <c r="J447" i="1"/>
  <c r="B447" i="1"/>
  <c r="A447" i="1"/>
  <c r="P447" i="1"/>
  <c r="Q439" i="1"/>
  <c r="T439" i="1"/>
  <c r="R439" i="1"/>
  <c r="S439" i="1"/>
  <c r="K439" i="1"/>
  <c r="L439" i="1"/>
  <c r="M439" i="1"/>
  <c r="N439" i="1"/>
  <c r="O439" i="1"/>
  <c r="J439" i="1"/>
  <c r="B439" i="1"/>
  <c r="A439" i="1"/>
  <c r="P439" i="1"/>
  <c r="T438" i="1"/>
  <c r="Q438" i="1"/>
  <c r="R438" i="1"/>
  <c r="S438" i="1"/>
  <c r="M438" i="1"/>
  <c r="N438" i="1"/>
  <c r="O438" i="1"/>
  <c r="K438" i="1"/>
  <c r="L438" i="1"/>
  <c r="J438" i="1"/>
  <c r="B438" i="1"/>
  <c r="A438" i="1"/>
  <c r="P438" i="1"/>
  <c r="T422" i="1"/>
  <c r="Q422" i="1"/>
  <c r="R422" i="1"/>
  <c r="S422" i="1"/>
  <c r="M422" i="1"/>
  <c r="N422" i="1"/>
  <c r="O422" i="1"/>
  <c r="K422" i="1"/>
  <c r="L422" i="1"/>
  <c r="J422" i="1"/>
  <c r="B422" i="1"/>
  <c r="A422" i="1"/>
  <c r="P422" i="1"/>
  <c r="T398" i="1"/>
  <c r="Q398" i="1"/>
  <c r="R398" i="1"/>
  <c r="S398" i="1"/>
  <c r="M398" i="1"/>
  <c r="N398" i="1"/>
  <c r="O398" i="1"/>
  <c r="K398" i="1"/>
  <c r="L398" i="1"/>
  <c r="J398" i="1"/>
  <c r="B398" i="1"/>
  <c r="A398" i="1"/>
  <c r="P398" i="1"/>
  <c r="Q429" i="1"/>
  <c r="T429" i="1"/>
  <c r="R429" i="1"/>
  <c r="S429" i="1"/>
  <c r="K429" i="1"/>
  <c r="L429" i="1"/>
  <c r="M429" i="1"/>
  <c r="N429" i="1"/>
  <c r="O429" i="1"/>
  <c r="J429" i="1"/>
  <c r="B429" i="1"/>
  <c r="A429" i="1"/>
  <c r="P429" i="1"/>
  <c r="T444" i="1"/>
  <c r="Q444" i="1"/>
  <c r="R444" i="1"/>
  <c r="S444" i="1"/>
  <c r="O444" i="1"/>
  <c r="K444" i="1"/>
  <c r="L444" i="1"/>
  <c r="M444" i="1"/>
  <c r="N444" i="1"/>
  <c r="J444" i="1"/>
  <c r="B444" i="1"/>
  <c r="A444" i="1"/>
  <c r="P444" i="1"/>
  <c r="T436" i="1"/>
  <c r="Q436" i="1"/>
  <c r="R436" i="1"/>
  <c r="S436" i="1"/>
  <c r="O436" i="1"/>
  <c r="K436" i="1"/>
  <c r="L436" i="1"/>
  <c r="M436" i="1"/>
  <c r="J436" i="1"/>
  <c r="N436" i="1"/>
  <c r="B436" i="1"/>
  <c r="A436" i="1"/>
  <c r="P436" i="1"/>
  <c r="T428" i="1"/>
  <c r="Q428" i="1"/>
  <c r="R428" i="1"/>
  <c r="S428" i="1"/>
  <c r="O428" i="1"/>
  <c r="K428" i="1"/>
  <c r="L428" i="1"/>
  <c r="M428" i="1"/>
  <c r="J428" i="1"/>
  <c r="N428" i="1"/>
  <c r="B428" i="1"/>
  <c r="A428" i="1"/>
  <c r="P428" i="1"/>
  <c r="T420" i="1"/>
  <c r="Q420" i="1"/>
  <c r="R420" i="1"/>
  <c r="S420" i="1"/>
  <c r="O420" i="1"/>
  <c r="K420" i="1"/>
  <c r="L420" i="1"/>
  <c r="M420" i="1"/>
  <c r="N420" i="1"/>
  <c r="J420" i="1"/>
  <c r="B420" i="1"/>
  <c r="A420" i="1"/>
  <c r="P420" i="1"/>
  <c r="T412" i="1"/>
  <c r="Q412" i="1"/>
  <c r="R412" i="1"/>
  <c r="S412" i="1"/>
  <c r="O412" i="1"/>
  <c r="K412" i="1"/>
  <c r="L412" i="1"/>
  <c r="M412" i="1"/>
  <c r="J412" i="1"/>
  <c r="N412" i="1"/>
  <c r="B412" i="1"/>
  <c r="A412" i="1"/>
  <c r="P412" i="1"/>
  <c r="T404" i="1"/>
  <c r="Q404" i="1"/>
  <c r="R404" i="1"/>
  <c r="S404" i="1"/>
  <c r="O404" i="1"/>
  <c r="K404" i="1"/>
  <c r="L404" i="1"/>
  <c r="M404" i="1"/>
  <c r="N404" i="1"/>
  <c r="J404" i="1"/>
  <c r="B404" i="1"/>
  <c r="A404" i="1"/>
  <c r="P404" i="1"/>
  <c r="T396" i="1"/>
  <c r="Q396" i="1"/>
  <c r="R396" i="1"/>
  <c r="S396" i="1"/>
  <c r="O396" i="1"/>
  <c r="K396" i="1"/>
  <c r="L396" i="1"/>
  <c r="M396" i="1"/>
  <c r="N396" i="1"/>
  <c r="J396" i="1"/>
  <c r="B396" i="1"/>
  <c r="A396" i="1"/>
  <c r="P396" i="1"/>
  <c r="T388" i="1"/>
  <c r="Q388" i="1"/>
  <c r="R388" i="1"/>
  <c r="S388" i="1"/>
  <c r="O388" i="1"/>
  <c r="K388" i="1"/>
  <c r="L388" i="1"/>
  <c r="M388" i="1"/>
  <c r="J388" i="1"/>
  <c r="N388" i="1"/>
  <c r="B388" i="1"/>
  <c r="A388" i="1"/>
  <c r="P388" i="1"/>
  <c r="T380" i="1"/>
  <c r="Q380" i="1"/>
  <c r="R380" i="1"/>
  <c r="S380" i="1"/>
  <c r="O380" i="1"/>
  <c r="K380" i="1"/>
  <c r="L380" i="1"/>
  <c r="M380" i="1"/>
  <c r="N380" i="1"/>
  <c r="J380" i="1"/>
  <c r="B380" i="1"/>
  <c r="A380" i="1"/>
  <c r="P380" i="1"/>
  <c r="T442" i="1"/>
  <c r="Q442" i="1"/>
  <c r="R442" i="1"/>
  <c r="S442" i="1"/>
  <c r="K442" i="1"/>
  <c r="L442" i="1"/>
  <c r="M442" i="1"/>
  <c r="N442" i="1"/>
  <c r="O442" i="1"/>
  <c r="J442" i="1"/>
  <c r="B442" i="1"/>
  <c r="A442" i="1"/>
  <c r="P442" i="1"/>
  <c r="T410" i="1"/>
  <c r="Q410" i="1"/>
  <c r="R410" i="1"/>
  <c r="S410" i="1"/>
  <c r="K410" i="1"/>
  <c r="L410" i="1"/>
  <c r="M410" i="1"/>
  <c r="N410" i="1"/>
  <c r="O410" i="1"/>
  <c r="J410" i="1"/>
  <c r="B410" i="1"/>
  <c r="A410" i="1"/>
  <c r="P410" i="1"/>
  <c r="T394" i="1"/>
  <c r="Q394" i="1"/>
  <c r="S394" i="1"/>
  <c r="R394" i="1"/>
  <c r="K394" i="1"/>
  <c r="L394" i="1"/>
  <c r="M394" i="1"/>
  <c r="N394" i="1"/>
  <c r="O394" i="1"/>
  <c r="J394" i="1"/>
  <c r="B394" i="1"/>
  <c r="A394" i="1"/>
  <c r="P394" i="1"/>
  <c r="T386" i="1"/>
  <c r="Q386" i="1"/>
  <c r="R386" i="1"/>
  <c r="S386" i="1"/>
  <c r="K386" i="1"/>
  <c r="L386" i="1"/>
  <c r="M386" i="1"/>
  <c r="N386" i="1"/>
  <c r="O386" i="1"/>
  <c r="J386" i="1"/>
  <c r="B386" i="1"/>
  <c r="A386" i="1"/>
  <c r="P386" i="1"/>
  <c r="Q449" i="1"/>
  <c r="T449" i="1"/>
  <c r="R449" i="1"/>
  <c r="S449" i="1"/>
  <c r="N449" i="1"/>
  <c r="O449" i="1"/>
  <c r="K449" i="1"/>
  <c r="L449" i="1"/>
  <c r="M449" i="1"/>
  <c r="J449" i="1"/>
  <c r="B449" i="1"/>
  <c r="A449" i="1"/>
  <c r="P449" i="1"/>
  <c r="Q433" i="1"/>
  <c r="T433" i="1"/>
  <c r="R433" i="1"/>
  <c r="S433" i="1"/>
  <c r="N433" i="1"/>
  <c r="O433" i="1"/>
  <c r="K433" i="1"/>
  <c r="L433" i="1"/>
  <c r="M433" i="1"/>
  <c r="J433" i="1"/>
  <c r="A433" i="1"/>
  <c r="B433" i="1"/>
  <c r="P433" i="1"/>
  <c r="Q417" i="1"/>
  <c r="T417" i="1"/>
  <c r="R417" i="1"/>
  <c r="S417" i="1"/>
  <c r="N417" i="1"/>
  <c r="O417" i="1"/>
  <c r="K417" i="1"/>
  <c r="L417" i="1"/>
  <c r="M417" i="1"/>
  <c r="J417" i="1"/>
  <c r="B417" i="1"/>
  <c r="A417" i="1"/>
  <c r="P417" i="1"/>
  <c r="Q401" i="1"/>
  <c r="T401" i="1"/>
  <c r="R401" i="1"/>
  <c r="S401" i="1"/>
  <c r="N401" i="1"/>
  <c r="O401" i="1"/>
  <c r="K401" i="1"/>
  <c r="L401" i="1"/>
  <c r="M401" i="1"/>
  <c r="J401" i="1"/>
  <c r="B401" i="1"/>
  <c r="A401" i="1"/>
  <c r="P401" i="1"/>
  <c r="Q385" i="1"/>
  <c r="R385" i="1"/>
  <c r="T385" i="1"/>
  <c r="S385" i="1"/>
  <c r="N385" i="1"/>
  <c r="O385" i="1"/>
  <c r="K385" i="1"/>
  <c r="L385" i="1"/>
  <c r="M385" i="1"/>
  <c r="J385" i="1"/>
  <c r="B385" i="1"/>
  <c r="A385" i="1"/>
  <c r="P385" i="1"/>
  <c r="Q431" i="1"/>
  <c r="T431" i="1"/>
  <c r="R431" i="1"/>
  <c r="S431" i="1"/>
  <c r="K431" i="1"/>
  <c r="L431" i="1"/>
  <c r="M431" i="1"/>
  <c r="N431" i="1"/>
  <c r="O431" i="1"/>
  <c r="J431" i="1"/>
  <c r="B431" i="1"/>
  <c r="A431" i="1"/>
  <c r="P431" i="1"/>
  <c r="T430" i="1"/>
  <c r="Q430" i="1"/>
  <c r="R430" i="1"/>
  <c r="S430" i="1"/>
  <c r="M430" i="1"/>
  <c r="N430" i="1"/>
  <c r="O430" i="1"/>
  <c r="K430" i="1"/>
  <c r="L430" i="1"/>
  <c r="J430" i="1"/>
  <c r="B430" i="1"/>
  <c r="A430" i="1"/>
  <c r="P430" i="1"/>
  <c r="T406" i="1"/>
  <c r="Q406" i="1"/>
  <c r="R406" i="1"/>
  <c r="S406" i="1"/>
  <c r="M406" i="1"/>
  <c r="N406" i="1"/>
  <c r="O406" i="1"/>
  <c r="K406" i="1"/>
  <c r="L406" i="1"/>
  <c r="J406" i="1"/>
  <c r="B406" i="1"/>
  <c r="A406" i="1"/>
  <c r="P406" i="1"/>
  <c r="Q445" i="1"/>
  <c r="T445" i="1"/>
  <c r="R445" i="1"/>
  <c r="S445" i="1"/>
  <c r="K445" i="1"/>
  <c r="L445" i="1"/>
  <c r="M445" i="1"/>
  <c r="N445" i="1"/>
  <c r="O445" i="1"/>
  <c r="J445" i="1"/>
  <c r="B445" i="1"/>
  <c r="A445" i="1"/>
  <c r="P445" i="1"/>
  <c r="Q437" i="1"/>
  <c r="T437" i="1"/>
  <c r="R437" i="1"/>
  <c r="S437" i="1"/>
  <c r="K437" i="1"/>
  <c r="L437" i="1"/>
  <c r="M437" i="1"/>
  <c r="N437" i="1"/>
  <c r="O437" i="1"/>
  <c r="J437" i="1"/>
  <c r="B437" i="1"/>
  <c r="A437" i="1"/>
  <c r="P437" i="1"/>
  <c r="Q443" i="1"/>
  <c r="T443" i="1"/>
  <c r="R443" i="1"/>
  <c r="S443" i="1"/>
  <c r="L443" i="1"/>
  <c r="M443" i="1"/>
  <c r="N443" i="1"/>
  <c r="O443" i="1"/>
  <c r="K443" i="1"/>
  <c r="J443" i="1"/>
  <c r="B443" i="1"/>
  <c r="A443" i="1"/>
  <c r="P443" i="1"/>
  <c r="Q435" i="1"/>
  <c r="T435" i="1"/>
  <c r="R435" i="1"/>
  <c r="S435" i="1"/>
  <c r="L435" i="1"/>
  <c r="M435" i="1"/>
  <c r="N435" i="1"/>
  <c r="O435" i="1"/>
  <c r="J435" i="1"/>
  <c r="K435" i="1"/>
  <c r="B435" i="1"/>
  <c r="A435" i="1"/>
  <c r="P435" i="1"/>
  <c r="Q427" i="1"/>
  <c r="T427" i="1"/>
  <c r="R427" i="1"/>
  <c r="S427" i="1"/>
  <c r="L427" i="1"/>
  <c r="M427" i="1"/>
  <c r="N427" i="1"/>
  <c r="O427" i="1"/>
  <c r="J427" i="1"/>
  <c r="K427" i="1"/>
  <c r="B427" i="1"/>
  <c r="A427" i="1"/>
  <c r="P427" i="1"/>
  <c r="Q419" i="1"/>
  <c r="T419" i="1"/>
  <c r="R419" i="1"/>
  <c r="S419" i="1"/>
  <c r="L419" i="1"/>
  <c r="M419" i="1"/>
  <c r="N419" i="1"/>
  <c r="O419" i="1"/>
  <c r="K419" i="1"/>
  <c r="J419" i="1"/>
  <c r="B419" i="1"/>
  <c r="A419" i="1"/>
  <c r="P419" i="1"/>
  <c r="Q411" i="1"/>
  <c r="T411" i="1"/>
  <c r="R411" i="1"/>
  <c r="S411" i="1"/>
  <c r="L411" i="1"/>
  <c r="M411" i="1"/>
  <c r="N411" i="1"/>
  <c r="O411" i="1"/>
  <c r="J411" i="1"/>
  <c r="K411" i="1"/>
  <c r="B411" i="1"/>
  <c r="A411" i="1"/>
  <c r="P411" i="1"/>
  <c r="Q403" i="1"/>
  <c r="T403" i="1"/>
  <c r="R403" i="1"/>
  <c r="S403" i="1"/>
  <c r="L403" i="1"/>
  <c r="M403" i="1"/>
  <c r="N403" i="1"/>
  <c r="O403" i="1"/>
  <c r="J403" i="1"/>
  <c r="K403" i="1"/>
  <c r="B403" i="1"/>
  <c r="A403" i="1"/>
  <c r="P403" i="1"/>
  <c r="Q395" i="1"/>
  <c r="R395" i="1"/>
  <c r="T395" i="1"/>
  <c r="S395" i="1"/>
  <c r="L395" i="1"/>
  <c r="M395" i="1"/>
  <c r="N395" i="1"/>
  <c r="O395" i="1"/>
  <c r="K395" i="1"/>
  <c r="J395" i="1"/>
  <c r="B395" i="1"/>
  <c r="A395" i="1"/>
  <c r="P395" i="1"/>
  <c r="Q387" i="1"/>
  <c r="R387" i="1"/>
  <c r="T387" i="1"/>
  <c r="S387" i="1"/>
  <c r="L387" i="1"/>
  <c r="M387" i="1"/>
  <c r="N387" i="1"/>
  <c r="O387" i="1"/>
  <c r="J387" i="1"/>
  <c r="K387" i="1"/>
  <c r="B387" i="1"/>
  <c r="A387" i="1"/>
  <c r="P387" i="1"/>
  <c r="Q379" i="1"/>
  <c r="R379" i="1"/>
  <c r="T379" i="1"/>
  <c r="S379" i="1"/>
  <c r="L379" i="1"/>
  <c r="M379" i="1"/>
  <c r="N379" i="1"/>
  <c r="O379" i="1"/>
  <c r="K379" i="1"/>
  <c r="J379" i="1"/>
  <c r="B379" i="1"/>
  <c r="A379" i="1"/>
  <c r="P379"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C716" i="1"/>
  <c r="C717" i="1"/>
  <c r="C718" i="1"/>
  <c r="C715" i="1"/>
  <c r="C721" i="1"/>
  <c r="C722" i="1"/>
  <c r="C723" i="1"/>
  <c r="C720" i="1"/>
  <c r="C726" i="1"/>
  <c r="C727" i="1"/>
  <c r="C728" i="1"/>
  <c r="C725" i="1"/>
  <c r="C731" i="1"/>
  <c r="C732" i="1"/>
  <c r="C733" i="1"/>
  <c r="C730" i="1"/>
  <c r="C736" i="1"/>
  <c r="C737" i="1"/>
  <c r="C738" i="1"/>
  <c r="C735" i="1"/>
  <c r="C741" i="1"/>
  <c r="C742" i="1"/>
  <c r="C743" i="1"/>
  <c r="C740" i="1"/>
  <c r="C746" i="1"/>
  <c r="C747" i="1"/>
  <c r="C748" i="1"/>
  <c r="C745" i="1"/>
  <c r="C750" i="1"/>
  <c r="C751" i="1"/>
  <c r="C752" i="1"/>
  <c r="C753" i="1"/>
  <c r="I713" i="1"/>
  <c r="I712" i="1"/>
  <c r="I711" i="1"/>
  <c r="I710" i="1"/>
  <c r="C710" i="1"/>
  <c r="C711" i="1"/>
  <c r="C712" i="1"/>
  <c r="C713" i="1"/>
  <c r="F44" i="8"/>
  <c r="F67" i="8"/>
  <c r="F52" i="8"/>
  <c r="F55" i="8"/>
  <c r="F50" i="8"/>
  <c r="B18" i="10" a="1"/>
  <c r="B18" i="10" s="1"/>
  <c r="F118" i="8"/>
  <c r="F31" i="8"/>
  <c r="F7" i="8"/>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128" i="8"/>
  <c r="F134" i="8"/>
  <c r="F65" i="8"/>
  <c r="F88" i="8"/>
  <c r="F99" i="8"/>
  <c r="F105" i="8"/>
  <c r="F117" i="8"/>
  <c r="F100" i="8"/>
  <c r="F114" i="8"/>
  <c r="F103" i="8"/>
  <c r="F104" i="8"/>
  <c r="F139" i="8"/>
  <c r="C180" i="1"/>
  <c r="C221" i="1"/>
  <c r="C220" i="1"/>
  <c r="C219" i="1"/>
  <c r="C218" i="1"/>
  <c r="C217" i="1"/>
  <c r="C216" i="1"/>
  <c r="C215" i="1"/>
  <c r="C214" i="1"/>
  <c r="C213" i="1"/>
  <c r="C212" i="1"/>
  <c r="C211" i="1"/>
  <c r="C210" i="1"/>
  <c r="C209" i="1"/>
  <c r="C208" i="1"/>
  <c r="C207" i="1"/>
  <c r="C707" i="1"/>
  <c r="C673" i="1"/>
  <c r="C337" i="1"/>
  <c r="C336" i="1"/>
  <c r="C335" i="1"/>
  <c r="C334" i="1"/>
  <c r="C333" i="1"/>
  <c r="C332" i="1"/>
  <c r="C331" i="1"/>
  <c r="C330" i="1"/>
  <c r="C329" i="1"/>
  <c r="C328" i="1"/>
  <c r="C327" i="1"/>
  <c r="C326" i="1"/>
  <c r="C543" i="1"/>
  <c r="C542" i="1"/>
  <c r="C539" i="1"/>
  <c r="C540" i="1"/>
  <c r="C623" i="1"/>
  <c r="C622" i="1"/>
  <c r="C621" i="1"/>
  <c r="C620" i="1"/>
  <c r="C619" i="1"/>
  <c r="C618" i="1"/>
  <c r="C617" i="1"/>
  <c r="C616" i="1"/>
  <c r="C615" i="1"/>
  <c r="C614" i="1"/>
  <c r="C613" i="1"/>
  <c r="C612" i="1"/>
  <c r="C611" i="1"/>
  <c r="C610" i="1"/>
  <c r="C350" i="1"/>
  <c r="C349" i="1"/>
  <c r="C348" i="1"/>
  <c r="C320" i="1"/>
  <c r="C319" i="1"/>
  <c r="C318" i="1"/>
  <c r="C317" i="1"/>
  <c r="C316" i="1"/>
  <c r="C315" i="1"/>
  <c r="C314" i="1"/>
  <c r="C313" i="1"/>
  <c r="C312" i="1"/>
  <c r="C273" i="1"/>
  <c r="C272" i="1"/>
  <c r="C271" i="1"/>
  <c r="C239" i="1"/>
  <c r="C238" i="1"/>
  <c r="C237" i="1"/>
  <c r="C187" i="1"/>
  <c r="C186" i="1"/>
  <c r="C185" i="1"/>
  <c r="C596" i="1"/>
  <c r="C595"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C112" i="1"/>
  <c r="C111" i="1"/>
  <c r="C110" i="1"/>
  <c r="C109" i="1"/>
  <c r="C108" i="1"/>
  <c r="C107" i="1"/>
  <c r="C106" i="1"/>
  <c r="C105" i="1"/>
  <c r="C104" i="1"/>
  <c r="C103" i="1"/>
  <c r="C102" i="1"/>
  <c r="C552" i="1"/>
  <c r="C551" i="1"/>
  <c r="C550" i="1"/>
  <c r="C549" i="1"/>
  <c r="C548" i="1"/>
  <c r="C547" i="1"/>
  <c r="C546" i="1"/>
  <c r="C545" i="1"/>
  <c r="C587" i="1"/>
  <c r="C588" i="1"/>
  <c r="C589" i="1"/>
  <c r="C590" i="1"/>
  <c r="C591" i="1"/>
  <c r="C636" i="1"/>
  <c r="C637" i="1"/>
  <c r="C638" i="1"/>
  <c r="C639" i="1"/>
  <c r="C640" i="1"/>
  <c r="C130" i="1"/>
  <c r="C135" i="1"/>
  <c r="C140" i="1"/>
  <c r="C128" i="1"/>
  <c r="C129" i="1"/>
  <c r="C131" i="1"/>
  <c r="C132" i="1"/>
  <c r="C133" i="1"/>
  <c r="C134" i="1"/>
  <c r="C136" i="1"/>
  <c r="C137" i="1"/>
  <c r="C138" i="1"/>
  <c r="C139" i="1"/>
  <c r="B17" i="10"/>
  <c r="C537" i="1"/>
  <c r="C536"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56" i="1"/>
  <c r="C455" i="1"/>
  <c r="C454" i="1"/>
  <c r="C453" i="1"/>
  <c r="C452" i="1"/>
  <c r="C323" i="1"/>
  <c r="C322" i="1"/>
  <c r="C690" i="1"/>
  <c r="C656" i="1"/>
  <c r="B186" i="13"/>
  <c r="B187" i="13" s="1"/>
  <c r="C92" i="1"/>
  <c r="C93" i="1"/>
  <c r="C94" i="1"/>
  <c r="C95" i="1"/>
  <c r="C96" i="1"/>
  <c r="C97" i="1"/>
  <c r="C98" i="1"/>
  <c r="C99" i="1"/>
  <c r="C100" i="1"/>
  <c r="C90" i="1"/>
  <c r="C66" i="1"/>
  <c r="C67" i="1"/>
  <c r="C68" i="1"/>
  <c r="C69" i="1"/>
  <c r="C70" i="1"/>
  <c r="C71" i="1"/>
  <c r="C72" i="1"/>
  <c r="C73" i="1"/>
  <c r="C74" i="1"/>
  <c r="C75" i="1"/>
  <c r="C65" i="1"/>
  <c r="C87" i="1"/>
  <c r="C86" i="1"/>
  <c r="C85" i="1"/>
  <c r="C84" i="1"/>
  <c r="C83" i="1"/>
  <c r="C82" i="1"/>
  <c r="C81" i="1"/>
  <c r="C80" i="1"/>
  <c r="C79" i="1"/>
  <c r="C78" i="1"/>
  <c r="C77" i="1"/>
  <c r="C347" i="1"/>
  <c r="C692" i="1"/>
  <c r="C658" i="1"/>
  <c r="C311" i="1"/>
  <c r="C310" i="1"/>
  <c r="C309" i="1"/>
  <c r="C184" i="1"/>
  <c r="C236" i="1"/>
  <c r="C346" i="1"/>
  <c r="C691" i="1"/>
  <c r="C657" i="1"/>
  <c r="C308" i="1"/>
  <c r="C307" i="1"/>
  <c r="C306" i="1"/>
  <c r="C183" i="1"/>
  <c r="C235" i="1"/>
  <c r="C586" i="1"/>
  <c r="C635" i="1"/>
  <c r="C585" i="1"/>
  <c r="G152" i="13"/>
  <c r="B161" i="13" s="1"/>
  <c r="G140" i="13"/>
  <c r="G141" i="13"/>
  <c r="G142" i="13"/>
  <c r="G143" i="13"/>
  <c r="G144" i="13"/>
  <c r="G145" i="13"/>
  <c r="G146" i="13"/>
  <c r="G147" i="13"/>
  <c r="G148" i="13"/>
  <c r="G149" i="13"/>
  <c r="G150" i="13"/>
  <c r="G151" i="13"/>
  <c r="G153" i="13"/>
  <c r="B162" i="13" s="1"/>
  <c r="G154" i="13"/>
  <c r="G155" i="13"/>
  <c r="G156" i="13"/>
  <c r="G139"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566" i="1"/>
  <c r="C567" i="1"/>
  <c r="C568" i="1"/>
  <c r="C569" i="1"/>
  <c r="C57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706" i="1"/>
  <c r="C705" i="1"/>
  <c r="C704" i="1"/>
  <c r="C703" i="1"/>
  <c r="C702" i="1"/>
  <c r="C700" i="1"/>
  <c r="C699" i="1"/>
  <c r="C698" i="1"/>
  <c r="C697" i="1"/>
  <c r="C696" i="1"/>
  <c r="C695" i="1"/>
  <c r="C694" i="1"/>
  <c r="C689" i="1"/>
  <c r="C688" i="1"/>
  <c r="C687" i="1"/>
  <c r="C686" i="1"/>
  <c r="C685" i="1"/>
  <c r="C684" i="1"/>
  <c r="C683" i="1"/>
  <c r="C672" i="1"/>
  <c r="C671" i="1"/>
  <c r="C670" i="1"/>
  <c r="C669" i="1"/>
  <c r="C668" i="1"/>
  <c r="C680" i="1"/>
  <c r="C679" i="1"/>
  <c r="C678" i="1"/>
  <c r="C677" i="1"/>
  <c r="C676" i="1"/>
  <c r="C666" i="1"/>
  <c r="C665" i="1"/>
  <c r="C664" i="1"/>
  <c r="C663" i="1"/>
  <c r="C662" i="1"/>
  <c r="C661" i="1"/>
  <c r="C660" i="1"/>
  <c r="C650" i="1"/>
  <c r="C651" i="1"/>
  <c r="C652" i="1"/>
  <c r="C653" i="1"/>
  <c r="C654" i="1"/>
  <c r="C655" i="1"/>
  <c r="C649" i="1"/>
  <c r="C643" i="1"/>
  <c r="C644" i="1"/>
  <c r="C645" i="1"/>
  <c r="C646" i="1"/>
  <c r="C642" i="1"/>
  <c r="C584" i="1"/>
  <c r="C573" i="1"/>
  <c r="C574" i="1"/>
  <c r="C575" i="1"/>
  <c r="C576" i="1"/>
  <c r="C577" i="1"/>
  <c r="C578" i="1"/>
  <c r="C579" i="1"/>
  <c r="C580" i="1"/>
  <c r="C581" i="1"/>
  <c r="C582" i="1"/>
  <c r="C583" i="1"/>
  <c r="C572" i="1"/>
  <c r="C376" i="1"/>
  <c r="C377" i="1"/>
  <c r="C375" i="1"/>
  <c r="C374" i="1"/>
  <c r="C373" i="1"/>
  <c r="C372" i="1"/>
  <c r="C371" i="1"/>
  <c r="C226" i="1"/>
  <c r="C227" i="1"/>
  <c r="C228" i="1"/>
  <c r="C229" i="1"/>
  <c r="C230" i="1"/>
  <c r="C231" i="1"/>
  <c r="C225" i="1"/>
  <c r="C168" i="1"/>
  <c r="C169" i="1"/>
  <c r="C170" i="1"/>
  <c r="C171" i="1"/>
  <c r="C167" i="1"/>
  <c r="C165" i="1"/>
  <c r="C164" i="1"/>
  <c r="C143" i="1"/>
  <c r="C144" i="1"/>
  <c r="C145" i="1"/>
  <c r="C146" i="1"/>
  <c r="C142" i="1"/>
  <c r="C91" i="1"/>
  <c r="C634" i="1"/>
  <c r="C633" i="1"/>
  <c r="C632" i="1"/>
  <c r="C631" i="1"/>
  <c r="C630" i="1"/>
  <c r="C629" i="1"/>
  <c r="C628" i="1"/>
  <c r="C627" i="1"/>
  <c r="C626" i="1"/>
  <c r="C625" i="1"/>
  <c r="C343" i="1"/>
  <c r="C345" i="1"/>
  <c r="C344" i="1"/>
  <c r="C342" i="1"/>
  <c r="C341" i="1"/>
  <c r="C340" i="1"/>
  <c r="C339" i="1"/>
  <c r="F77" i="8"/>
  <c r="F39" i="8"/>
  <c r="F154" i="8"/>
  <c r="F129" i="8"/>
  <c r="F57" i="8"/>
  <c r="F18" i="8"/>
  <c r="F38" i="8"/>
  <c r="F27" i="8"/>
  <c r="F32" i="8"/>
  <c r="F2" i="8"/>
  <c r="F73" i="8"/>
  <c r="F41" i="8"/>
  <c r="F131" i="8"/>
  <c r="F66" i="8"/>
  <c r="F132" i="8"/>
  <c r="F69" i="8"/>
  <c r="F64" i="8"/>
  <c r="F60" i="8"/>
  <c r="F51" i="8"/>
  <c r="F61" i="8"/>
  <c r="F54" i="8"/>
  <c r="F40" i="8"/>
  <c r="Q227" i="1" l="1"/>
  <c r="R227" i="1"/>
  <c r="S227" i="1"/>
  <c r="T227" i="1"/>
  <c r="L227" i="1"/>
  <c r="M227" i="1"/>
  <c r="N227" i="1"/>
  <c r="O227" i="1"/>
  <c r="K227" i="1"/>
  <c r="J227" i="1"/>
  <c r="B227" i="1"/>
  <c r="A227" i="1"/>
  <c r="P227" i="1"/>
  <c r="S651" i="1"/>
  <c r="T651" i="1"/>
  <c r="Q651" i="1"/>
  <c r="R651" i="1"/>
  <c r="K651" i="1"/>
  <c r="L651" i="1"/>
  <c r="M651" i="1"/>
  <c r="N651" i="1"/>
  <c r="O651" i="1"/>
  <c r="J651" i="1"/>
  <c r="B651" i="1"/>
  <c r="A651" i="1"/>
  <c r="P651" i="1"/>
  <c r="Q157" i="1"/>
  <c r="R157" i="1"/>
  <c r="S157" i="1"/>
  <c r="T157" i="1"/>
  <c r="K157" i="1"/>
  <c r="L157" i="1"/>
  <c r="N157" i="1"/>
  <c r="O157" i="1"/>
  <c r="J157" i="1"/>
  <c r="B157" i="1"/>
  <c r="A157" i="1"/>
  <c r="P157" i="1"/>
  <c r="Q297" i="1"/>
  <c r="R297" i="1"/>
  <c r="S297" i="1"/>
  <c r="T297" i="1"/>
  <c r="L297" i="1"/>
  <c r="M297" i="1"/>
  <c r="N297" i="1"/>
  <c r="K297" i="1"/>
  <c r="O297" i="1"/>
  <c r="J297" i="1"/>
  <c r="A297" i="1"/>
  <c r="B297" i="1"/>
  <c r="P297" i="1"/>
  <c r="Q77" i="1"/>
  <c r="R77" i="1"/>
  <c r="S77" i="1"/>
  <c r="T77" i="1"/>
  <c r="M77" i="1"/>
  <c r="O77" i="1"/>
  <c r="L77" i="1"/>
  <c r="N77" i="1"/>
  <c r="K77" i="1"/>
  <c r="J77" i="1"/>
  <c r="B77" i="1"/>
  <c r="A77" i="1"/>
  <c r="P77" i="1"/>
  <c r="R264" i="1"/>
  <c r="S264" i="1"/>
  <c r="T264" i="1"/>
  <c r="Q264" i="1"/>
  <c r="K264" i="1"/>
  <c r="M264" i="1"/>
  <c r="O264" i="1"/>
  <c r="L264" i="1"/>
  <c r="N264" i="1"/>
  <c r="J264" i="1"/>
  <c r="B264" i="1"/>
  <c r="A264" i="1"/>
  <c r="P264" i="1"/>
  <c r="Q36" i="1"/>
  <c r="R36" i="1"/>
  <c r="S36" i="1"/>
  <c r="T36" i="1"/>
  <c r="L36" i="1"/>
  <c r="M36" i="1"/>
  <c r="N36" i="1"/>
  <c r="O36" i="1"/>
  <c r="K36" i="1"/>
  <c r="J36" i="1"/>
  <c r="B36" i="1"/>
  <c r="A36" i="1"/>
  <c r="P36" i="1"/>
  <c r="S549" i="1"/>
  <c r="T549" i="1"/>
  <c r="Q549" i="1"/>
  <c r="R549" i="1"/>
  <c r="K549" i="1"/>
  <c r="L549" i="1"/>
  <c r="M549" i="1"/>
  <c r="N549" i="1"/>
  <c r="O549" i="1"/>
  <c r="J549" i="1"/>
  <c r="B549" i="1"/>
  <c r="A549" i="1"/>
  <c r="P549" i="1"/>
  <c r="S509" i="1"/>
  <c r="T509" i="1"/>
  <c r="Q509" i="1"/>
  <c r="R509" i="1"/>
  <c r="K509" i="1"/>
  <c r="L509" i="1"/>
  <c r="M509" i="1"/>
  <c r="N509" i="1"/>
  <c r="O509" i="1"/>
  <c r="J509" i="1"/>
  <c r="B509" i="1"/>
  <c r="A509" i="1"/>
  <c r="P509" i="1"/>
  <c r="Q469" i="1"/>
  <c r="T469" i="1"/>
  <c r="R469" i="1"/>
  <c r="S469" i="1"/>
  <c r="K469" i="1"/>
  <c r="L469" i="1"/>
  <c r="M469" i="1"/>
  <c r="N469" i="1"/>
  <c r="O469" i="1"/>
  <c r="J469" i="1"/>
  <c r="B469" i="1"/>
  <c r="A469" i="1"/>
  <c r="P469" i="1"/>
  <c r="Q542" i="1"/>
  <c r="S542" i="1"/>
  <c r="T542" i="1"/>
  <c r="R542" i="1"/>
  <c r="M542" i="1"/>
  <c r="N542" i="1"/>
  <c r="O542" i="1"/>
  <c r="K542" i="1"/>
  <c r="J542" i="1"/>
  <c r="L542" i="1"/>
  <c r="B542" i="1"/>
  <c r="A542" i="1"/>
  <c r="P542" i="1"/>
  <c r="T743" i="1"/>
  <c r="Q743" i="1"/>
  <c r="R743" i="1"/>
  <c r="S743" i="1"/>
  <c r="M743" i="1"/>
  <c r="N743" i="1"/>
  <c r="O743" i="1"/>
  <c r="K743" i="1"/>
  <c r="L743" i="1"/>
  <c r="A743" i="1"/>
  <c r="B743" i="1"/>
  <c r="P743" i="1"/>
  <c r="Q630" i="1"/>
  <c r="R630" i="1"/>
  <c r="S630" i="1"/>
  <c r="T630" i="1"/>
  <c r="K630" i="1"/>
  <c r="L630" i="1"/>
  <c r="M630" i="1"/>
  <c r="N630" i="1"/>
  <c r="O630" i="1"/>
  <c r="J630" i="1"/>
  <c r="B630" i="1"/>
  <c r="A630" i="1"/>
  <c r="P630" i="1"/>
  <c r="Q169" i="1"/>
  <c r="R169" i="1"/>
  <c r="S169" i="1"/>
  <c r="T169" i="1"/>
  <c r="O169" i="1"/>
  <c r="K169" i="1"/>
  <c r="M169" i="1"/>
  <c r="N169" i="1"/>
  <c r="L169" i="1"/>
  <c r="J169" i="1"/>
  <c r="B169" i="1"/>
  <c r="A169" i="1"/>
  <c r="P169" i="1"/>
  <c r="Q644" i="1"/>
  <c r="R644" i="1"/>
  <c r="S644" i="1"/>
  <c r="T644" i="1"/>
  <c r="L644" i="1"/>
  <c r="M644" i="1"/>
  <c r="N644" i="1"/>
  <c r="O644" i="1"/>
  <c r="J644" i="1"/>
  <c r="K644" i="1"/>
  <c r="B644" i="1"/>
  <c r="A644" i="1"/>
  <c r="P644" i="1"/>
  <c r="S689" i="1"/>
  <c r="T689" i="1"/>
  <c r="Q689" i="1"/>
  <c r="R689" i="1"/>
  <c r="K689" i="1"/>
  <c r="L689" i="1"/>
  <c r="M689" i="1"/>
  <c r="N689" i="1"/>
  <c r="O689" i="1"/>
  <c r="J689" i="1"/>
  <c r="A689" i="1"/>
  <c r="B689" i="1"/>
  <c r="P689" i="1"/>
  <c r="Q156" i="1"/>
  <c r="R156" i="1"/>
  <c r="S156" i="1"/>
  <c r="T156" i="1"/>
  <c r="K156" i="1"/>
  <c r="L156" i="1"/>
  <c r="N156" i="1"/>
  <c r="O156" i="1"/>
  <c r="J156" i="1"/>
  <c r="B156" i="1"/>
  <c r="A156" i="1"/>
  <c r="P156" i="1"/>
  <c r="R298" i="1"/>
  <c r="S298" i="1"/>
  <c r="T298" i="1"/>
  <c r="Q298" i="1"/>
  <c r="O298" i="1"/>
  <c r="K298" i="1"/>
  <c r="M298" i="1"/>
  <c r="N298" i="1"/>
  <c r="L298" i="1"/>
  <c r="J298" i="1"/>
  <c r="B298" i="1"/>
  <c r="A298" i="1"/>
  <c r="P298" i="1"/>
  <c r="Q343" i="1"/>
  <c r="R343" i="1"/>
  <c r="S343" i="1"/>
  <c r="T343" i="1"/>
  <c r="N343" i="1"/>
  <c r="O343" i="1"/>
  <c r="L343" i="1"/>
  <c r="M343" i="1"/>
  <c r="K343" i="1"/>
  <c r="J343" i="1"/>
  <c r="B343" i="1"/>
  <c r="A343" i="1"/>
  <c r="P343" i="1"/>
  <c r="T372" i="1"/>
  <c r="Q372" i="1"/>
  <c r="R372" i="1"/>
  <c r="S372" i="1"/>
  <c r="O372" i="1"/>
  <c r="K372" i="1"/>
  <c r="L372" i="1"/>
  <c r="M372" i="1"/>
  <c r="J372" i="1"/>
  <c r="N372" i="1"/>
  <c r="B372" i="1"/>
  <c r="A372" i="1"/>
  <c r="P372" i="1"/>
  <c r="S661" i="1"/>
  <c r="T661" i="1"/>
  <c r="Q661" i="1"/>
  <c r="R661" i="1"/>
  <c r="O661" i="1"/>
  <c r="K661" i="1"/>
  <c r="L661" i="1"/>
  <c r="M661" i="1"/>
  <c r="J661" i="1"/>
  <c r="N661" i="1"/>
  <c r="B661" i="1"/>
  <c r="A661" i="1"/>
  <c r="P661" i="1"/>
  <c r="Q704" i="1"/>
  <c r="R704" i="1"/>
  <c r="S704" i="1"/>
  <c r="T704" i="1"/>
  <c r="K704" i="1"/>
  <c r="L704" i="1"/>
  <c r="M704" i="1"/>
  <c r="N704" i="1"/>
  <c r="O704" i="1"/>
  <c r="J704" i="1"/>
  <c r="A704" i="1"/>
  <c r="B704" i="1"/>
  <c r="P704" i="1"/>
  <c r="Q127" i="1"/>
  <c r="R127" i="1"/>
  <c r="S127" i="1"/>
  <c r="T127" i="1"/>
  <c r="M127" i="1"/>
  <c r="N127" i="1"/>
  <c r="O127" i="1"/>
  <c r="K127" i="1"/>
  <c r="L127" i="1"/>
  <c r="J127" i="1"/>
  <c r="B127" i="1"/>
  <c r="A127" i="1"/>
  <c r="P127" i="1"/>
  <c r="R284" i="1"/>
  <c r="S284" i="1"/>
  <c r="T284" i="1"/>
  <c r="Q284" i="1"/>
  <c r="M284" i="1"/>
  <c r="N284" i="1"/>
  <c r="O284" i="1"/>
  <c r="K284" i="1"/>
  <c r="L284" i="1"/>
  <c r="J284" i="1"/>
  <c r="B284" i="1"/>
  <c r="A284" i="1"/>
  <c r="P284" i="1"/>
  <c r="R292" i="1"/>
  <c r="S292" i="1"/>
  <c r="T292" i="1"/>
  <c r="Q292" i="1"/>
  <c r="M292" i="1"/>
  <c r="N292" i="1"/>
  <c r="O292" i="1"/>
  <c r="K292" i="1"/>
  <c r="L292" i="1"/>
  <c r="J292" i="1"/>
  <c r="B292" i="1"/>
  <c r="A292" i="1"/>
  <c r="P292" i="1"/>
  <c r="Q80" i="1"/>
  <c r="R80" i="1"/>
  <c r="S80" i="1"/>
  <c r="T80" i="1"/>
  <c r="N80" i="1"/>
  <c r="K80" i="1"/>
  <c r="M80" i="1"/>
  <c r="O80" i="1"/>
  <c r="L80" i="1"/>
  <c r="J80" i="1"/>
  <c r="B80" i="1"/>
  <c r="A80" i="1"/>
  <c r="P80" i="1"/>
  <c r="R322" i="1"/>
  <c r="S322" i="1"/>
  <c r="T322" i="1"/>
  <c r="Q322" i="1"/>
  <c r="O322" i="1"/>
  <c r="K322" i="1"/>
  <c r="M322" i="1"/>
  <c r="N322" i="1"/>
  <c r="L322" i="1"/>
  <c r="J322" i="1"/>
  <c r="B322" i="1"/>
  <c r="A322" i="1"/>
  <c r="P322" i="1"/>
  <c r="Q7" i="1"/>
  <c r="R7" i="1"/>
  <c r="S7" i="1"/>
  <c r="T7" i="1"/>
  <c r="M7" i="1"/>
  <c r="N7" i="1"/>
  <c r="O7" i="1"/>
  <c r="K7" i="1"/>
  <c r="L7" i="1"/>
  <c r="J7" i="1"/>
  <c r="B7" i="1"/>
  <c r="A7" i="1"/>
  <c r="P7" i="1"/>
  <c r="Q31" i="1"/>
  <c r="R31" i="1"/>
  <c r="S31" i="1"/>
  <c r="T31" i="1"/>
  <c r="K31" i="1"/>
  <c r="M31" i="1"/>
  <c r="N31" i="1"/>
  <c r="O31" i="1"/>
  <c r="L31" i="1"/>
  <c r="J31" i="1"/>
  <c r="B31" i="1"/>
  <c r="A31" i="1"/>
  <c r="P31" i="1"/>
  <c r="Q55" i="1"/>
  <c r="R55" i="1"/>
  <c r="S55" i="1"/>
  <c r="T55" i="1"/>
  <c r="K55" i="1"/>
  <c r="M55" i="1"/>
  <c r="N55" i="1"/>
  <c r="O55" i="1"/>
  <c r="L55" i="1"/>
  <c r="J55" i="1"/>
  <c r="B55" i="1"/>
  <c r="A55" i="1"/>
  <c r="P55" i="1"/>
  <c r="S639" i="1"/>
  <c r="T639" i="1"/>
  <c r="Q639" i="1"/>
  <c r="R639" i="1"/>
  <c r="M639" i="1"/>
  <c r="N639" i="1"/>
  <c r="O639" i="1"/>
  <c r="K639" i="1"/>
  <c r="J639" i="1"/>
  <c r="L639" i="1"/>
  <c r="B639" i="1"/>
  <c r="A639" i="1"/>
  <c r="P639" i="1"/>
  <c r="Q530" i="1"/>
  <c r="R530" i="1"/>
  <c r="S530" i="1"/>
  <c r="T530" i="1"/>
  <c r="K530" i="1"/>
  <c r="L530" i="1"/>
  <c r="M530" i="1"/>
  <c r="N530" i="1"/>
  <c r="O530" i="1"/>
  <c r="J530" i="1"/>
  <c r="B530" i="1"/>
  <c r="A530" i="1"/>
  <c r="P530" i="1"/>
  <c r="Q506" i="1"/>
  <c r="R506" i="1"/>
  <c r="S506" i="1"/>
  <c r="T506" i="1"/>
  <c r="K506" i="1"/>
  <c r="L506" i="1"/>
  <c r="M506" i="1"/>
  <c r="N506" i="1"/>
  <c r="O506" i="1"/>
  <c r="J506" i="1"/>
  <c r="B506" i="1"/>
  <c r="A506" i="1"/>
  <c r="P506" i="1"/>
  <c r="Q185" i="1"/>
  <c r="R185" i="1"/>
  <c r="S185" i="1"/>
  <c r="T185" i="1"/>
  <c r="O185" i="1"/>
  <c r="K185" i="1"/>
  <c r="M185" i="1"/>
  <c r="N185" i="1"/>
  <c r="L185" i="1"/>
  <c r="J185" i="1"/>
  <c r="B185" i="1"/>
  <c r="A185" i="1"/>
  <c r="P185" i="1"/>
  <c r="Q319" i="1"/>
  <c r="R319" i="1"/>
  <c r="S319" i="1"/>
  <c r="T319" i="1"/>
  <c r="N319" i="1"/>
  <c r="O319" i="1"/>
  <c r="L319" i="1"/>
  <c r="M319" i="1"/>
  <c r="K319" i="1"/>
  <c r="J319" i="1"/>
  <c r="B319" i="1"/>
  <c r="A319" i="1"/>
  <c r="P319" i="1"/>
  <c r="Q335" i="1"/>
  <c r="R335" i="1"/>
  <c r="S335" i="1"/>
  <c r="T335" i="1"/>
  <c r="N335" i="1"/>
  <c r="O335" i="1"/>
  <c r="L335" i="1"/>
  <c r="M335" i="1"/>
  <c r="K335" i="1"/>
  <c r="J335" i="1"/>
  <c r="B335" i="1"/>
  <c r="A335" i="1"/>
  <c r="P335" i="1"/>
  <c r="T745" i="1"/>
  <c r="Q745" i="1"/>
  <c r="R745" i="1"/>
  <c r="S745" i="1"/>
  <c r="K745" i="1"/>
  <c r="L745" i="1"/>
  <c r="M745" i="1"/>
  <c r="N745" i="1"/>
  <c r="O745" i="1"/>
  <c r="B745" i="1"/>
  <c r="A745" i="1"/>
  <c r="P745" i="1"/>
  <c r="R340" i="1"/>
  <c r="S340" i="1"/>
  <c r="T340" i="1"/>
  <c r="Q340" i="1"/>
  <c r="M340" i="1"/>
  <c r="N340" i="1"/>
  <c r="O340" i="1"/>
  <c r="K340" i="1"/>
  <c r="L340" i="1"/>
  <c r="J340" i="1"/>
  <c r="B340" i="1"/>
  <c r="A340" i="1"/>
  <c r="P340" i="1"/>
  <c r="S627" i="1"/>
  <c r="T627" i="1"/>
  <c r="Q627" i="1"/>
  <c r="R627" i="1"/>
  <c r="N627" i="1"/>
  <c r="O627" i="1"/>
  <c r="K627" i="1"/>
  <c r="L627" i="1"/>
  <c r="J627" i="1"/>
  <c r="M627" i="1"/>
  <c r="B627" i="1"/>
  <c r="A627" i="1"/>
  <c r="P627" i="1"/>
  <c r="Q91" i="1"/>
  <c r="R91" i="1"/>
  <c r="S91" i="1"/>
  <c r="T91" i="1"/>
  <c r="O91" i="1"/>
  <c r="K91" i="1"/>
  <c r="L91" i="1"/>
  <c r="N91" i="1"/>
  <c r="M91" i="1"/>
  <c r="J91" i="1"/>
  <c r="B91" i="1"/>
  <c r="A91" i="1"/>
  <c r="P91" i="1"/>
  <c r="Q167" i="1"/>
  <c r="R167" i="1"/>
  <c r="S167" i="1"/>
  <c r="T167" i="1"/>
  <c r="K167" i="1"/>
  <c r="L167" i="1"/>
  <c r="M167" i="1"/>
  <c r="O167" i="1"/>
  <c r="N167" i="1"/>
  <c r="J167" i="1"/>
  <c r="B167" i="1"/>
  <c r="A167" i="1"/>
  <c r="P167" i="1"/>
  <c r="Q229" i="1"/>
  <c r="R229" i="1"/>
  <c r="S229" i="1"/>
  <c r="T229" i="1"/>
  <c r="L229" i="1"/>
  <c r="M229" i="1"/>
  <c r="N229" i="1"/>
  <c r="O229" i="1"/>
  <c r="K229" i="1"/>
  <c r="J229" i="1"/>
  <c r="B229" i="1"/>
  <c r="A229" i="1"/>
  <c r="P229" i="1"/>
  <c r="Q375" i="1"/>
  <c r="R375" i="1"/>
  <c r="T375" i="1"/>
  <c r="S375" i="1"/>
  <c r="K375" i="1"/>
  <c r="L375" i="1"/>
  <c r="M375" i="1"/>
  <c r="N375" i="1"/>
  <c r="O375" i="1"/>
  <c r="J375" i="1"/>
  <c r="B375" i="1"/>
  <c r="A375" i="1"/>
  <c r="P375" i="1"/>
  <c r="S579" i="1"/>
  <c r="T579" i="1"/>
  <c r="R579" i="1"/>
  <c r="Q579" i="1"/>
  <c r="M579" i="1"/>
  <c r="N579" i="1"/>
  <c r="O579" i="1"/>
  <c r="K579" i="1"/>
  <c r="L579" i="1"/>
  <c r="J579" i="1"/>
  <c r="B579" i="1"/>
  <c r="A579" i="1"/>
  <c r="P579" i="1"/>
  <c r="Q642" i="1"/>
  <c r="R642" i="1"/>
  <c r="S642" i="1"/>
  <c r="T642" i="1"/>
  <c r="N642" i="1"/>
  <c r="O642" i="1"/>
  <c r="K642" i="1"/>
  <c r="L642" i="1"/>
  <c r="M642" i="1"/>
  <c r="J642" i="1"/>
  <c r="B642" i="1"/>
  <c r="A642" i="1"/>
  <c r="P642" i="1"/>
  <c r="S653" i="1"/>
  <c r="T653" i="1"/>
  <c r="Q653" i="1"/>
  <c r="R653" i="1"/>
  <c r="O653" i="1"/>
  <c r="K653" i="1"/>
  <c r="L653" i="1"/>
  <c r="M653" i="1"/>
  <c r="J653" i="1"/>
  <c r="N653" i="1"/>
  <c r="B653" i="1"/>
  <c r="A653" i="1"/>
  <c r="P653" i="1"/>
  <c r="Q664" i="1"/>
  <c r="R664" i="1"/>
  <c r="S664" i="1"/>
  <c r="T664" i="1"/>
  <c r="K664" i="1"/>
  <c r="L664" i="1"/>
  <c r="M664" i="1"/>
  <c r="N664" i="1"/>
  <c r="O664" i="1"/>
  <c r="J664" i="1"/>
  <c r="A664" i="1"/>
  <c r="B664" i="1"/>
  <c r="P664" i="1"/>
  <c r="Q668" i="1"/>
  <c r="R668" i="1"/>
  <c r="S668" i="1"/>
  <c r="T668" i="1"/>
  <c r="L668" i="1"/>
  <c r="M668" i="1"/>
  <c r="N668" i="1"/>
  <c r="O668" i="1"/>
  <c r="J668" i="1"/>
  <c r="K668" i="1"/>
  <c r="B668" i="1"/>
  <c r="A668" i="1"/>
  <c r="P668" i="1"/>
  <c r="Q686" i="1"/>
  <c r="R686" i="1"/>
  <c r="S686" i="1"/>
  <c r="T686" i="1"/>
  <c r="K686" i="1"/>
  <c r="L686" i="1"/>
  <c r="M686" i="1"/>
  <c r="N686" i="1"/>
  <c r="O686" i="1"/>
  <c r="J686" i="1"/>
  <c r="B686" i="1"/>
  <c r="A686" i="1"/>
  <c r="P686" i="1"/>
  <c r="Q698" i="1"/>
  <c r="R698" i="1"/>
  <c r="S698" i="1"/>
  <c r="T698" i="1"/>
  <c r="N698" i="1"/>
  <c r="O698" i="1"/>
  <c r="K698" i="1"/>
  <c r="L698" i="1"/>
  <c r="J698" i="1"/>
  <c r="M698" i="1"/>
  <c r="B698" i="1"/>
  <c r="A698" i="1"/>
  <c r="P698" i="1"/>
  <c r="Q151" i="1"/>
  <c r="R151" i="1"/>
  <c r="S151" i="1"/>
  <c r="T151" i="1"/>
  <c r="K151" i="1"/>
  <c r="L151" i="1"/>
  <c r="O151" i="1"/>
  <c r="N151" i="1"/>
  <c r="J151" i="1"/>
  <c r="B151" i="1"/>
  <c r="A151" i="1"/>
  <c r="P151" i="1"/>
  <c r="Q173" i="1"/>
  <c r="R173" i="1"/>
  <c r="S173" i="1"/>
  <c r="T173" i="1"/>
  <c r="K173" i="1"/>
  <c r="L173" i="1"/>
  <c r="M173" i="1"/>
  <c r="N173" i="1"/>
  <c r="O173" i="1"/>
  <c r="J173" i="1"/>
  <c r="B173" i="1"/>
  <c r="A173" i="1"/>
  <c r="P173" i="1"/>
  <c r="Q174" i="1"/>
  <c r="R174" i="1"/>
  <c r="S174" i="1"/>
  <c r="T174" i="1"/>
  <c r="N174" i="1"/>
  <c r="O174" i="1"/>
  <c r="L174" i="1"/>
  <c r="M174" i="1"/>
  <c r="K174" i="1"/>
  <c r="J174" i="1"/>
  <c r="B174" i="1"/>
  <c r="A174" i="1"/>
  <c r="P174" i="1"/>
  <c r="Q279" i="1"/>
  <c r="R279" i="1"/>
  <c r="S279" i="1"/>
  <c r="T279" i="1"/>
  <c r="N279" i="1"/>
  <c r="O279" i="1"/>
  <c r="L279" i="1"/>
  <c r="M279" i="1"/>
  <c r="K279" i="1"/>
  <c r="J279" i="1"/>
  <c r="B279" i="1"/>
  <c r="A279" i="1"/>
  <c r="P279" i="1"/>
  <c r="Q287" i="1"/>
  <c r="R287" i="1"/>
  <c r="S287" i="1"/>
  <c r="T287" i="1"/>
  <c r="N287" i="1"/>
  <c r="O287" i="1"/>
  <c r="L287" i="1"/>
  <c r="M287" i="1"/>
  <c r="K287" i="1"/>
  <c r="J287" i="1"/>
  <c r="B287" i="1"/>
  <c r="A287" i="1"/>
  <c r="P287" i="1"/>
  <c r="Q295" i="1"/>
  <c r="R295" i="1"/>
  <c r="S295" i="1"/>
  <c r="T295" i="1"/>
  <c r="N295" i="1"/>
  <c r="O295" i="1"/>
  <c r="L295" i="1"/>
  <c r="M295" i="1"/>
  <c r="K295" i="1"/>
  <c r="J295" i="1"/>
  <c r="B295" i="1"/>
  <c r="A295" i="1"/>
  <c r="P295" i="1"/>
  <c r="Q303" i="1"/>
  <c r="R303" i="1"/>
  <c r="S303" i="1"/>
  <c r="T303" i="1"/>
  <c r="N303" i="1"/>
  <c r="O303" i="1"/>
  <c r="L303" i="1"/>
  <c r="M303" i="1"/>
  <c r="K303" i="1"/>
  <c r="J303" i="1"/>
  <c r="B303" i="1"/>
  <c r="A303" i="1"/>
  <c r="P303" i="1"/>
  <c r="Q341" i="1"/>
  <c r="R341" i="1"/>
  <c r="S341" i="1"/>
  <c r="T341" i="1"/>
  <c r="L341" i="1"/>
  <c r="N341" i="1"/>
  <c r="O341" i="1"/>
  <c r="K341" i="1"/>
  <c r="M341" i="1"/>
  <c r="J341" i="1"/>
  <c r="B341" i="1"/>
  <c r="A341" i="1"/>
  <c r="P341" i="1"/>
  <c r="Q628" i="1"/>
  <c r="R628" i="1"/>
  <c r="S628" i="1"/>
  <c r="T628" i="1"/>
  <c r="K628" i="1"/>
  <c r="L628" i="1"/>
  <c r="M628" i="1"/>
  <c r="N628" i="1"/>
  <c r="O628" i="1"/>
  <c r="J628" i="1"/>
  <c r="B628" i="1"/>
  <c r="A628" i="1"/>
  <c r="P628" i="1"/>
  <c r="Q142" i="1"/>
  <c r="R142" i="1"/>
  <c r="S142" i="1"/>
  <c r="T142" i="1"/>
  <c r="N142" i="1"/>
  <c r="O142" i="1"/>
  <c r="L142" i="1"/>
  <c r="K142" i="1"/>
  <c r="J142" i="1"/>
  <c r="B142" i="1"/>
  <c r="A142" i="1"/>
  <c r="P142" i="1"/>
  <c r="Q171" i="1"/>
  <c r="R171" i="1"/>
  <c r="S171" i="1"/>
  <c r="T171" i="1"/>
  <c r="M171" i="1"/>
  <c r="N171" i="1"/>
  <c r="O171" i="1"/>
  <c r="K171" i="1"/>
  <c r="L171" i="1"/>
  <c r="J171" i="1"/>
  <c r="B171" i="1"/>
  <c r="A171" i="1"/>
  <c r="P171" i="1"/>
  <c r="R228" i="1"/>
  <c r="S228" i="1"/>
  <c r="T228" i="1"/>
  <c r="Q228" i="1"/>
  <c r="O228" i="1"/>
  <c r="K228" i="1"/>
  <c r="L228" i="1"/>
  <c r="N228" i="1"/>
  <c r="M228" i="1"/>
  <c r="J228" i="1"/>
  <c r="B228" i="1"/>
  <c r="A228" i="1"/>
  <c r="P228" i="1"/>
  <c r="Q377" i="1"/>
  <c r="R377" i="1"/>
  <c r="T377" i="1"/>
  <c r="S377" i="1"/>
  <c r="N377" i="1"/>
  <c r="O377" i="1"/>
  <c r="K377" i="1"/>
  <c r="L377" i="1"/>
  <c r="M377" i="1"/>
  <c r="J377" i="1"/>
  <c r="A377" i="1"/>
  <c r="B377" i="1"/>
  <c r="P377" i="1"/>
  <c r="Q578" i="1"/>
  <c r="S578" i="1"/>
  <c r="T578" i="1"/>
  <c r="R578" i="1"/>
  <c r="K578" i="1"/>
  <c r="L578" i="1"/>
  <c r="M578" i="1"/>
  <c r="N578" i="1"/>
  <c r="O578" i="1"/>
  <c r="J578" i="1"/>
  <c r="B578" i="1"/>
  <c r="A578" i="1"/>
  <c r="P578" i="1"/>
  <c r="Q646" i="1"/>
  <c r="R646" i="1"/>
  <c r="S646" i="1"/>
  <c r="T646" i="1"/>
  <c r="K646" i="1"/>
  <c r="L646" i="1"/>
  <c r="M646" i="1"/>
  <c r="N646" i="1"/>
  <c r="O646" i="1"/>
  <c r="J646" i="1"/>
  <c r="B646" i="1"/>
  <c r="A646" i="1"/>
  <c r="P646" i="1"/>
  <c r="Q652" i="1"/>
  <c r="R652" i="1"/>
  <c r="S652" i="1"/>
  <c r="T652" i="1"/>
  <c r="L652" i="1"/>
  <c r="M652" i="1"/>
  <c r="N652" i="1"/>
  <c r="O652" i="1"/>
  <c r="J652" i="1"/>
  <c r="K652" i="1"/>
  <c r="B652" i="1"/>
  <c r="A652" i="1"/>
  <c r="P652" i="1"/>
  <c r="S665" i="1"/>
  <c r="T665" i="1"/>
  <c r="Q665" i="1"/>
  <c r="R665" i="1"/>
  <c r="K665" i="1"/>
  <c r="L665" i="1"/>
  <c r="M665" i="1"/>
  <c r="N665" i="1"/>
  <c r="O665" i="1"/>
  <c r="J665" i="1"/>
  <c r="A665" i="1"/>
  <c r="B665" i="1"/>
  <c r="P665" i="1"/>
  <c r="S669" i="1"/>
  <c r="T669" i="1"/>
  <c r="Q669" i="1"/>
  <c r="R669" i="1"/>
  <c r="O669" i="1"/>
  <c r="K669" i="1"/>
  <c r="L669" i="1"/>
  <c r="M669" i="1"/>
  <c r="J669" i="1"/>
  <c r="N669" i="1"/>
  <c r="B669" i="1"/>
  <c r="A669" i="1"/>
  <c r="P669" i="1"/>
  <c r="S687" i="1"/>
  <c r="T687" i="1"/>
  <c r="Q687" i="1"/>
  <c r="R687" i="1"/>
  <c r="M687" i="1"/>
  <c r="N687" i="1"/>
  <c r="O687" i="1"/>
  <c r="K687" i="1"/>
  <c r="L687" i="1"/>
  <c r="J687" i="1"/>
  <c r="B687" i="1"/>
  <c r="A687" i="1"/>
  <c r="P687" i="1"/>
  <c r="S699" i="1"/>
  <c r="T699" i="1"/>
  <c r="Q699" i="1"/>
  <c r="R699" i="1"/>
  <c r="K699" i="1"/>
  <c r="L699" i="1"/>
  <c r="M699" i="1"/>
  <c r="N699" i="1"/>
  <c r="O699" i="1"/>
  <c r="J699" i="1"/>
  <c r="B699" i="1"/>
  <c r="A699" i="1"/>
  <c r="P699" i="1"/>
  <c r="Q158" i="1"/>
  <c r="R158" i="1"/>
  <c r="S158" i="1"/>
  <c r="T158" i="1"/>
  <c r="N158" i="1"/>
  <c r="O158" i="1"/>
  <c r="L158" i="1"/>
  <c r="K158" i="1"/>
  <c r="J158" i="1"/>
  <c r="B158" i="1"/>
  <c r="A158" i="1"/>
  <c r="P158" i="1"/>
  <c r="Q150" i="1"/>
  <c r="R150" i="1"/>
  <c r="S150" i="1"/>
  <c r="T150" i="1"/>
  <c r="N150" i="1"/>
  <c r="O150" i="1"/>
  <c r="L150" i="1"/>
  <c r="K150" i="1"/>
  <c r="J150" i="1"/>
  <c r="B150" i="1"/>
  <c r="A150" i="1"/>
  <c r="P150" i="1"/>
  <c r="Q182" i="1"/>
  <c r="R182" i="1"/>
  <c r="S182" i="1"/>
  <c r="T182" i="1"/>
  <c r="N182" i="1"/>
  <c r="O182" i="1"/>
  <c r="L182" i="1"/>
  <c r="M182" i="1"/>
  <c r="K182" i="1"/>
  <c r="J182" i="1"/>
  <c r="B182" i="1"/>
  <c r="A182" i="1"/>
  <c r="P182" i="1"/>
  <c r="Q570" i="1"/>
  <c r="S570" i="1"/>
  <c r="T570" i="1"/>
  <c r="R570" i="1"/>
  <c r="K570" i="1"/>
  <c r="L570" i="1"/>
  <c r="M570" i="1"/>
  <c r="N570" i="1"/>
  <c r="O570" i="1"/>
  <c r="J570" i="1"/>
  <c r="B570" i="1"/>
  <c r="A570" i="1"/>
  <c r="P570" i="1"/>
  <c r="R280" i="1"/>
  <c r="S280" i="1"/>
  <c r="T280" i="1"/>
  <c r="Q280" i="1"/>
  <c r="K280" i="1"/>
  <c r="M280" i="1"/>
  <c r="O280" i="1"/>
  <c r="L280" i="1"/>
  <c r="N280" i="1"/>
  <c r="J280" i="1"/>
  <c r="B280" i="1"/>
  <c r="A280" i="1"/>
  <c r="P280" i="1"/>
  <c r="R288" i="1"/>
  <c r="S288" i="1"/>
  <c r="T288" i="1"/>
  <c r="Q288" i="1"/>
  <c r="K288" i="1"/>
  <c r="M288" i="1"/>
  <c r="O288" i="1"/>
  <c r="L288" i="1"/>
  <c r="N288" i="1"/>
  <c r="J288" i="1"/>
  <c r="B288" i="1"/>
  <c r="A288" i="1"/>
  <c r="P288" i="1"/>
  <c r="R296" i="1"/>
  <c r="S296" i="1"/>
  <c r="T296" i="1"/>
  <c r="Q296" i="1"/>
  <c r="K296" i="1"/>
  <c r="M296" i="1"/>
  <c r="O296" i="1"/>
  <c r="L296" i="1"/>
  <c r="N296" i="1"/>
  <c r="J296" i="1"/>
  <c r="B296" i="1"/>
  <c r="A296" i="1"/>
  <c r="P296" i="1"/>
  <c r="R304" i="1"/>
  <c r="S304" i="1"/>
  <c r="T304" i="1"/>
  <c r="Q304" i="1"/>
  <c r="K304" i="1"/>
  <c r="M304" i="1"/>
  <c r="O304" i="1"/>
  <c r="N304" i="1"/>
  <c r="L304" i="1"/>
  <c r="J304" i="1"/>
  <c r="A304" i="1"/>
  <c r="B304" i="1"/>
  <c r="P304" i="1"/>
  <c r="Q586" i="1"/>
  <c r="S586" i="1"/>
  <c r="T586" i="1"/>
  <c r="R586" i="1"/>
  <c r="K586" i="1"/>
  <c r="L586" i="1"/>
  <c r="M586" i="1"/>
  <c r="N586" i="1"/>
  <c r="O586" i="1"/>
  <c r="J586" i="1"/>
  <c r="B586" i="1"/>
  <c r="A586" i="1"/>
  <c r="P586" i="1"/>
  <c r="R346" i="1"/>
  <c r="S346" i="1"/>
  <c r="T346" i="1"/>
  <c r="Q346" i="1"/>
  <c r="O346" i="1"/>
  <c r="K346" i="1"/>
  <c r="M346" i="1"/>
  <c r="N346" i="1"/>
  <c r="L346" i="1"/>
  <c r="J346" i="1"/>
  <c r="B346" i="1"/>
  <c r="A346" i="1"/>
  <c r="P346" i="1"/>
  <c r="Q347" i="1"/>
  <c r="R347" i="1"/>
  <c r="S347" i="1"/>
  <c r="T347" i="1"/>
  <c r="K347" i="1"/>
  <c r="L347" i="1"/>
  <c r="N347" i="1"/>
  <c r="M347" i="1"/>
  <c r="O347" i="1"/>
  <c r="J347" i="1"/>
  <c r="B347" i="1"/>
  <c r="A347" i="1"/>
  <c r="P347" i="1"/>
  <c r="Q84" i="1"/>
  <c r="R84" i="1"/>
  <c r="S84" i="1"/>
  <c r="T84" i="1"/>
  <c r="L84" i="1"/>
  <c r="M84" i="1"/>
  <c r="N84" i="1"/>
  <c r="O84" i="1"/>
  <c r="K84" i="1"/>
  <c r="J84" i="1"/>
  <c r="B84" i="1"/>
  <c r="A84" i="1"/>
  <c r="P84" i="1"/>
  <c r="Q72" i="1"/>
  <c r="R72" i="1"/>
  <c r="S72" i="1"/>
  <c r="T72" i="1"/>
  <c r="N72" i="1"/>
  <c r="O72" i="1"/>
  <c r="L72" i="1"/>
  <c r="M72" i="1"/>
  <c r="K72" i="1"/>
  <c r="J72" i="1"/>
  <c r="B72" i="1"/>
  <c r="A72" i="1"/>
  <c r="P72" i="1"/>
  <c r="Q100" i="1"/>
  <c r="R100" i="1"/>
  <c r="S100" i="1"/>
  <c r="T100" i="1"/>
  <c r="L100" i="1"/>
  <c r="M100" i="1"/>
  <c r="N100" i="1"/>
  <c r="K100" i="1"/>
  <c r="O100" i="1"/>
  <c r="J100" i="1"/>
  <c r="B100" i="1"/>
  <c r="A100" i="1"/>
  <c r="P100" i="1"/>
  <c r="Q92" i="1"/>
  <c r="R92" i="1"/>
  <c r="S92" i="1"/>
  <c r="T92" i="1"/>
  <c r="L92" i="1"/>
  <c r="M92" i="1"/>
  <c r="N92" i="1"/>
  <c r="O92" i="1"/>
  <c r="K92" i="1"/>
  <c r="J92" i="1"/>
  <c r="B92" i="1"/>
  <c r="A92" i="1"/>
  <c r="P92" i="1"/>
  <c r="T454" i="1"/>
  <c r="Q454" i="1"/>
  <c r="R454" i="1"/>
  <c r="S454" i="1"/>
  <c r="M454" i="1"/>
  <c r="N454" i="1"/>
  <c r="O454" i="1"/>
  <c r="K454" i="1"/>
  <c r="L454" i="1"/>
  <c r="J454" i="1"/>
  <c r="B454" i="1"/>
  <c r="A454" i="1"/>
  <c r="P454" i="1"/>
  <c r="Q263" i="1"/>
  <c r="R263" i="1"/>
  <c r="S263" i="1"/>
  <c r="T263" i="1"/>
  <c r="N263" i="1"/>
  <c r="O263" i="1"/>
  <c r="L263" i="1"/>
  <c r="M263" i="1"/>
  <c r="K263" i="1"/>
  <c r="J263" i="1"/>
  <c r="B263" i="1"/>
  <c r="A263" i="1"/>
  <c r="P263" i="1"/>
  <c r="Q3" i="1"/>
  <c r="R3" i="1"/>
  <c r="S3" i="1"/>
  <c r="T3" i="1"/>
  <c r="N3" i="1"/>
  <c r="K3" i="1"/>
  <c r="L3" i="1"/>
  <c r="M3" i="1"/>
  <c r="O3" i="1"/>
  <c r="J3" i="1"/>
  <c r="B3" i="1"/>
  <c r="A3" i="1"/>
  <c r="P3" i="1"/>
  <c r="Q11" i="1"/>
  <c r="R11" i="1"/>
  <c r="S11" i="1"/>
  <c r="T11" i="1"/>
  <c r="K11" i="1"/>
  <c r="L11" i="1"/>
  <c r="M11" i="1"/>
  <c r="N11" i="1"/>
  <c r="O11" i="1"/>
  <c r="J11" i="1"/>
  <c r="B11" i="1"/>
  <c r="A11" i="1"/>
  <c r="P11" i="1"/>
  <c r="Q19" i="1"/>
  <c r="R19" i="1"/>
  <c r="S19" i="1"/>
  <c r="T19" i="1"/>
  <c r="N19" i="1"/>
  <c r="O19" i="1"/>
  <c r="K19" i="1"/>
  <c r="M19" i="1"/>
  <c r="L19" i="1"/>
  <c r="J19" i="1"/>
  <c r="B19" i="1"/>
  <c r="A19" i="1"/>
  <c r="P19" i="1"/>
  <c r="Q27" i="1"/>
  <c r="R27" i="1"/>
  <c r="S27" i="1"/>
  <c r="T27" i="1"/>
  <c r="N27" i="1"/>
  <c r="O27" i="1"/>
  <c r="K27" i="1"/>
  <c r="L27" i="1"/>
  <c r="M27" i="1"/>
  <c r="J27" i="1"/>
  <c r="B27" i="1"/>
  <c r="A27" i="1"/>
  <c r="P27" i="1"/>
  <c r="Q35" i="1"/>
  <c r="R35" i="1"/>
  <c r="S35" i="1"/>
  <c r="T35" i="1"/>
  <c r="N35" i="1"/>
  <c r="O35" i="1"/>
  <c r="K35" i="1"/>
  <c r="L35" i="1"/>
  <c r="M35" i="1"/>
  <c r="J35" i="1"/>
  <c r="B35" i="1"/>
  <c r="A35" i="1"/>
  <c r="P35" i="1"/>
  <c r="Q43" i="1"/>
  <c r="R43" i="1"/>
  <c r="S43" i="1"/>
  <c r="T43" i="1"/>
  <c r="N43" i="1"/>
  <c r="O43" i="1"/>
  <c r="K43" i="1"/>
  <c r="L43" i="1"/>
  <c r="M43" i="1"/>
  <c r="J43" i="1"/>
  <c r="B43" i="1"/>
  <c r="A43" i="1"/>
  <c r="P43" i="1"/>
  <c r="Q51" i="1"/>
  <c r="R51" i="1"/>
  <c r="S51" i="1"/>
  <c r="T51" i="1"/>
  <c r="N51" i="1"/>
  <c r="O51" i="1"/>
  <c r="K51" i="1"/>
  <c r="L51" i="1"/>
  <c r="M51" i="1"/>
  <c r="J51" i="1"/>
  <c r="B51" i="1"/>
  <c r="A51" i="1"/>
  <c r="P51" i="1"/>
  <c r="Q59" i="1"/>
  <c r="R59" i="1"/>
  <c r="S59" i="1"/>
  <c r="T59" i="1"/>
  <c r="N59" i="1"/>
  <c r="O59" i="1"/>
  <c r="K59" i="1"/>
  <c r="L59" i="1"/>
  <c r="M59" i="1"/>
  <c r="J59" i="1"/>
  <c r="B59" i="1"/>
  <c r="A59" i="1"/>
  <c r="P59" i="1"/>
  <c r="Q137" i="1"/>
  <c r="R137" i="1"/>
  <c r="S137" i="1"/>
  <c r="T137" i="1"/>
  <c r="K137" i="1"/>
  <c r="L137" i="1"/>
  <c r="M137" i="1"/>
  <c r="N137" i="1"/>
  <c r="O137" i="1"/>
  <c r="J137" i="1"/>
  <c r="B137" i="1"/>
  <c r="A137" i="1"/>
  <c r="P137" i="1"/>
  <c r="Q140" i="1"/>
  <c r="R140" i="1"/>
  <c r="S140" i="1"/>
  <c r="T140" i="1"/>
  <c r="M140" i="1"/>
  <c r="N140" i="1"/>
  <c r="L140" i="1"/>
  <c r="O140" i="1"/>
  <c r="K140" i="1"/>
  <c r="J140" i="1"/>
  <c r="B140" i="1"/>
  <c r="A140" i="1"/>
  <c r="P140" i="1"/>
  <c r="S591" i="1"/>
  <c r="T591" i="1"/>
  <c r="Q591" i="1"/>
  <c r="R591" i="1"/>
  <c r="K591" i="1"/>
  <c r="L591" i="1"/>
  <c r="M591" i="1"/>
  <c r="N591" i="1"/>
  <c r="O591" i="1"/>
  <c r="J591" i="1"/>
  <c r="B591" i="1"/>
  <c r="A591" i="1"/>
  <c r="P591" i="1"/>
  <c r="Q548" i="1"/>
  <c r="S548" i="1"/>
  <c r="T548" i="1"/>
  <c r="R548" i="1"/>
  <c r="O548" i="1"/>
  <c r="K548" i="1"/>
  <c r="L548" i="1"/>
  <c r="M548" i="1"/>
  <c r="N548" i="1"/>
  <c r="J548" i="1"/>
  <c r="B548" i="1"/>
  <c r="A548" i="1"/>
  <c r="P548" i="1"/>
  <c r="Q105" i="1"/>
  <c r="R105" i="1"/>
  <c r="S105" i="1"/>
  <c r="T105" i="1"/>
  <c r="K105" i="1"/>
  <c r="L105" i="1"/>
  <c r="M105" i="1"/>
  <c r="N105" i="1"/>
  <c r="O105" i="1"/>
  <c r="J105" i="1"/>
  <c r="B105" i="1"/>
  <c r="A105" i="1"/>
  <c r="P105" i="1"/>
  <c r="Q457" i="1"/>
  <c r="T457" i="1"/>
  <c r="R457" i="1"/>
  <c r="S457" i="1"/>
  <c r="N457" i="1"/>
  <c r="O457" i="1"/>
  <c r="K457" i="1"/>
  <c r="L457" i="1"/>
  <c r="M457" i="1"/>
  <c r="J457" i="1"/>
  <c r="B457" i="1"/>
  <c r="A457" i="1"/>
  <c r="P457" i="1"/>
  <c r="Q526" i="1"/>
  <c r="R526" i="1"/>
  <c r="S526" i="1"/>
  <c r="T526" i="1"/>
  <c r="M526" i="1"/>
  <c r="N526" i="1"/>
  <c r="O526" i="1"/>
  <c r="K526" i="1"/>
  <c r="L526" i="1"/>
  <c r="J526" i="1"/>
  <c r="B526" i="1"/>
  <c r="A526" i="1"/>
  <c r="P526" i="1"/>
  <c r="Q518" i="1"/>
  <c r="R518" i="1"/>
  <c r="S518" i="1"/>
  <c r="T518" i="1"/>
  <c r="M518" i="1"/>
  <c r="N518" i="1"/>
  <c r="O518" i="1"/>
  <c r="K518" i="1"/>
  <c r="L518" i="1"/>
  <c r="J518" i="1"/>
  <c r="B518" i="1"/>
  <c r="A518" i="1"/>
  <c r="P518" i="1"/>
  <c r="Q510" i="1"/>
  <c r="R510" i="1"/>
  <c r="S510" i="1"/>
  <c r="T510" i="1"/>
  <c r="M510" i="1"/>
  <c r="N510" i="1"/>
  <c r="O510" i="1"/>
  <c r="K510" i="1"/>
  <c r="L510" i="1"/>
  <c r="J510" i="1"/>
  <c r="B510" i="1"/>
  <c r="A510" i="1"/>
  <c r="P510" i="1"/>
  <c r="Q502" i="1"/>
  <c r="R502" i="1"/>
  <c r="S502" i="1"/>
  <c r="T502" i="1"/>
  <c r="M502" i="1"/>
  <c r="N502" i="1"/>
  <c r="O502" i="1"/>
  <c r="K502" i="1"/>
  <c r="J502" i="1"/>
  <c r="L502" i="1"/>
  <c r="B502" i="1"/>
  <c r="A502" i="1"/>
  <c r="P502" i="1"/>
  <c r="Q494" i="1"/>
  <c r="R494" i="1"/>
  <c r="S494" i="1"/>
  <c r="T494" i="1"/>
  <c r="M494" i="1"/>
  <c r="N494" i="1"/>
  <c r="O494" i="1"/>
  <c r="K494" i="1"/>
  <c r="L494" i="1"/>
  <c r="J494" i="1"/>
  <c r="B494" i="1"/>
  <c r="A494" i="1"/>
  <c r="P494" i="1"/>
  <c r="T486" i="1"/>
  <c r="Q486" i="1"/>
  <c r="R486" i="1"/>
  <c r="S486" i="1"/>
  <c r="M486" i="1"/>
  <c r="N486" i="1"/>
  <c r="O486" i="1"/>
  <c r="K486" i="1"/>
  <c r="L486" i="1"/>
  <c r="J486" i="1"/>
  <c r="B486" i="1"/>
  <c r="A486" i="1"/>
  <c r="P486" i="1"/>
  <c r="T478" i="1"/>
  <c r="Q478" i="1"/>
  <c r="R478" i="1"/>
  <c r="S478" i="1"/>
  <c r="M478" i="1"/>
  <c r="N478" i="1"/>
  <c r="O478" i="1"/>
  <c r="K478" i="1"/>
  <c r="J478" i="1"/>
  <c r="L478" i="1"/>
  <c r="B478" i="1"/>
  <c r="A478" i="1"/>
  <c r="P478" i="1"/>
  <c r="T470" i="1"/>
  <c r="Q470" i="1"/>
  <c r="R470" i="1"/>
  <c r="S470" i="1"/>
  <c r="M470" i="1"/>
  <c r="N470" i="1"/>
  <c r="O470" i="1"/>
  <c r="K470" i="1"/>
  <c r="L470" i="1"/>
  <c r="J470" i="1"/>
  <c r="B470" i="1"/>
  <c r="A470" i="1"/>
  <c r="P470" i="1"/>
  <c r="T462" i="1"/>
  <c r="Q462" i="1"/>
  <c r="R462" i="1"/>
  <c r="S462" i="1"/>
  <c r="M462" i="1"/>
  <c r="N462" i="1"/>
  <c r="O462" i="1"/>
  <c r="K462" i="1"/>
  <c r="L462" i="1"/>
  <c r="J462" i="1"/>
  <c r="B462" i="1"/>
  <c r="A462" i="1"/>
  <c r="P462" i="1"/>
  <c r="R238" i="1"/>
  <c r="S238" i="1"/>
  <c r="T238" i="1"/>
  <c r="Q238" i="1"/>
  <c r="K238" i="1"/>
  <c r="L238" i="1"/>
  <c r="M238" i="1"/>
  <c r="N238" i="1"/>
  <c r="O238" i="1"/>
  <c r="J238" i="1"/>
  <c r="B238" i="1"/>
  <c r="A238" i="1"/>
  <c r="P238" i="1"/>
  <c r="Q315" i="1"/>
  <c r="R315" i="1"/>
  <c r="S315" i="1"/>
  <c r="T315" i="1"/>
  <c r="K315" i="1"/>
  <c r="L315" i="1"/>
  <c r="N315" i="1"/>
  <c r="M315" i="1"/>
  <c r="O315" i="1"/>
  <c r="J315" i="1"/>
  <c r="B315" i="1"/>
  <c r="A315" i="1"/>
  <c r="P315" i="1"/>
  <c r="R350" i="1"/>
  <c r="S350" i="1"/>
  <c r="T350" i="1"/>
  <c r="Q350" i="1"/>
  <c r="K350" i="1"/>
  <c r="L350" i="1"/>
  <c r="M350" i="1"/>
  <c r="O350" i="1"/>
  <c r="N350" i="1"/>
  <c r="J350" i="1"/>
  <c r="B350" i="1"/>
  <c r="A350" i="1"/>
  <c r="P350" i="1"/>
  <c r="S617" i="1"/>
  <c r="T617" i="1"/>
  <c r="Q617" i="1"/>
  <c r="R617" i="1"/>
  <c r="O617" i="1"/>
  <c r="K617" i="1"/>
  <c r="L617" i="1"/>
  <c r="M617" i="1"/>
  <c r="N617" i="1"/>
  <c r="J617" i="1"/>
  <c r="P617" i="1"/>
  <c r="B617" i="1"/>
  <c r="A617" i="1"/>
  <c r="S539" i="1"/>
  <c r="T539" i="1"/>
  <c r="Q539" i="1"/>
  <c r="R539" i="1"/>
  <c r="L539" i="1"/>
  <c r="M539" i="1"/>
  <c r="N539" i="1"/>
  <c r="O539" i="1"/>
  <c r="J539" i="1"/>
  <c r="K539" i="1"/>
  <c r="B539" i="1"/>
  <c r="A539" i="1"/>
  <c r="P539" i="1"/>
  <c r="Q331" i="1"/>
  <c r="R331" i="1"/>
  <c r="S331" i="1"/>
  <c r="T331" i="1"/>
  <c r="K331" i="1"/>
  <c r="L331" i="1"/>
  <c r="N331" i="1"/>
  <c r="M331" i="1"/>
  <c r="O331" i="1"/>
  <c r="J331" i="1"/>
  <c r="B331" i="1"/>
  <c r="A331" i="1"/>
  <c r="P331" i="1"/>
  <c r="S707" i="1"/>
  <c r="T707" i="1"/>
  <c r="Q707" i="1"/>
  <c r="R707" i="1"/>
  <c r="K707" i="1"/>
  <c r="L707" i="1"/>
  <c r="M707" i="1"/>
  <c r="N707" i="1"/>
  <c r="O707" i="1"/>
  <c r="J707" i="1"/>
  <c r="B707" i="1"/>
  <c r="A707" i="1"/>
  <c r="P707" i="1"/>
  <c r="R214" i="1"/>
  <c r="S214" i="1"/>
  <c r="T214" i="1"/>
  <c r="Q214" i="1"/>
  <c r="L214" i="1"/>
  <c r="M214" i="1"/>
  <c r="N214" i="1"/>
  <c r="O214" i="1"/>
  <c r="K214" i="1"/>
  <c r="J214" i="1"/>
  <c r="B214" i="1"/>
  <c r="A214" i="1"/>
  <c r="P214" i="1"/>
  <c r="Q180" i="1"/>
  <c r="R180" i="1"/>
  <c r="S180" i="1"/>
  <c r="T180" i="1"/>
  <c r="K180" i="1"/>
  <c r="L180" i="1"/>
  <c r="N180" i="1"/>
  <c r="O180" i="1"/>
  <c r="M180" i="1"/>
  <c r="J180" i="1"/>
  <c r="B180" i="1"/>
  <c r="A180" i="1"/>
  <c r="P180" i="1"/>
  <c r="S713" i="1"/>
  <c r="T713" i="1"/>
  <c r="Q713" i="1"/>
  <c r="R713" i="1"/>
  <c r="K713" i="1"/>
  <c r="L713" i="1"/>
  <c r="M713" i="1"/>
  <c r="N713" i="1"/>
  <c r="O713" i="1"/>
  <c r="A713" i="1"/>
  <c r="B713" i="1"/>
  <c r="P713" i="1"/>
  <c r="T753" i="1"/>
  <c r="Q753" i="1"/>
  <c r="R753" i="1"/>
  <c r="S753" i="1"/>
  <c r="K753" i="1"/>
  <c r="L753" i="1"/>
  <c r="M753" i="1"/>
  <c r="N753" i="1"/>
  <c r="O753" i="1"/>
  <c r="A753" i="1"/>
  <c r="B753" i="1"/>
  <c r="P753" i="1"/>
  <c r="Q740" i="1"/>
  <c r="S740" i="1"/>
  <c r="T740" i="1"/>
  <c r="R740" i="1"/>
  <c r="L740" i="1"/>
  <c r="M740" i="1"/>
  <c r="N740" i="1"/>
  <c r="O740" i="1"/>
  <c r="K740" i="1"/>
  <c r="B740" i="1"/>
  <c r="A740" i="1"/>
  <c r="P740" i="1"/>
  <c r="Q730" i="1"/>
  <c r="S730" i="1"/>
  <c r="T730" i="1"/>
  <c r="R730" i="1"/>
  <c r="N730" i="1"/>
  <c r="O730" i="1"/>
  <c r="K730" i="1"/>
  <c r="L730" i="1"/>
  <c r="M730" i="1"/>
  <c r="B730" i="1"/>
  <c r="A730" i="1"/>
  <c r="P730" i="1"/>
  <c r="Q720" i="1"/>
  <c r="R720" i="1"/>
  <c r="S720" i="1"/>
  <c r="T720" i="1"/>
  <c r="K720" i="1"/>
  <c r="L720" i="1"/>
  <c r="M720" i="1"/>
  <c r="N720" i="1"/>
  <c r="O720" i="1"/>
  <c r="A720" i="1"/>
  <c r="B720" i="1"/>
  <c r="P720" i="1"/>
  <c r="Q146" i="1"/>
  <c r="R146" i="1"/>
  <c r="S146" i="1"/>
  <c r="T146" i="1"/>
  <c r="K146" i="1"/>
  <c r="L146" i="1"/>
  <c r="N146" i="1"/>
  <c r="O146" i="1"/>
  <c r="J146" i="1"/>
  <c r="B146" i="1"/>
  <c r="A146" i="1"/>
  <c r="P146" i="1"/>
  <c r="Q666" i="1"/>
  <c r="R666" i="1"/>
  <c r="S666" i="1"/>
  <c r="T666" i="1"/>
  <c r="N666" i="1"/>
  <c r="O666" i="1"/>
  <c r="K666" i="1"/>
  <c r="L666" i="1"/>
  <c r="M666" i="1"/>
  <c r="J666" i="1"/>
  <c r="B666" i="1"/>
  <c r="A666" i="1"/>
  <c r="P666" i="1"/>
  <c r="Q181" i="1"/>
  <c r="R181" i="1"/>
  <c r="S181" i="1"/>
  <c r="T181" i="1"/>
  <c r="K181" i="1"/>
  <c r="L181" i="1"/>
  <c r="M181" i="1"/>
  <c r="N181" i="1"/>
  <c r="O181" i="1"/>
  <c r="J181" i="1"/>
  <c r="B181" i="1"/>
  <c r="A181" i="1"/>
  <c r="P181" i="1"/>
  <c r="Q85" i="1"/>
  <c r="R85" i="1"/>
  <c r="S85" i="1"/>
  <c r="T85" i="1"/>
  <c r="M85" i="1"/>
  <c r="O85" i="1"/>
  <c r="K85" i="1"/>
  <c r="L85" i="1"/>
  <c r="N85" i="1"/>
  <c r="J85" i="1"/>
  <c r="B85" i="1"/>
  <c r="A85" i="1"/>
  <c r="P85" i="1"/>
  <c r="Q455" i="1"/>
  <c r="T455" i="1"/>
  <c r="R455" i="1"/>
  <c r="S455" i="1"/>
  <c r="K455" i="1"/>
  <c r="L455" i="1"/>
  <c r="M455" i="1"/>
  <c r="N455" i="1"/>
  <c r="O455" i="1"/>
  <c r="J455" i="1"/>
  <c r="B455" i="1"/>
  <c r="A455" i="1"/>
  <c r="P455" i="1"/>
  <c r="Q12" i="1"/>
  <c r="R12" i="1"/>
  <c r="S12" i="1"/>
  <c r="T12" i="1"/>
  <c r="L12" i="1"/>
  <c r="M12" i="1"/>
  <c r="K12" i="1"/>
  <c r="N12" i="1"/>
  <c r="O12" i="1"/>
  <c r="J12" i="1"/>
  <c r="B12" i="1"/>
  <c r="A12" i="1"/>
  <c r="P12" i="1"/>
  <c r="Q52" i="1"/>
  <c r="R52" i="1"/>
  <c r="S52" i="1"/>
  <c r="T52" i="1"/>
  <c r="L52" i="1"/>
  <c r="M52" i="1"/>
  <c r="N52" i="1"/>
  <c r="K52" i="1"/>
  <c r="O52" i="1"/>
  <c r="J52" i="1"/>
  <c r="B52" i="1"/>
  <c r="A52" i="1"/>
  <c r="P52" i="1"/>
  <c r="Q106" i="1"/>
  <c r="R106" i="1"/>
  <c r="S106" i="1"/>
  <c r="T106" i="1"/>
  <c r="N106" i="1"/>
  <c r="O106" i="1"/>
  <c r="M106" i="1"/>
  <c r="K106" i="1"/>
  <c r="L106" i="1"/>
  <c r="J106" i="1"/>
  <c r="B106" i="1"/>
  <c r="A106" i="1"/>
  <c r="P106" i="1"/>
  <c r="Q485" i="1"/>
  <c r="T485" i="1"/>
  <c r="R485" i="1"/>
  <c r="S485" i="1"/>
  <c r="K485" i="1"/>
  <c r="L485" i="1"/>
  <c r="M485" i="1"/>
  <c r="N485" i="1"/>
  <c r="O485" i="1"/>
  <c r="J485" i="1"/>
  <c r="B485" i="1"/>
  <c r="A485" i="1"/>
  <c r="P485" i="1"/>
  <c r="S610" i="1"/>
  <c r="T610" i="1"/>
  <c r="Q610" i="1"/>
  <c r="R610" i="1"/>
  <c r="M610" i="1"/>
  <c r="N610" i="1"/>
  <c r="K610" i="1"/>
  <c r="L610" i="1"/>
  <c r="J610" i="1"/>
  <c r="O610" i="1"/>
  <c r="B610" i="1"/>
  <c r="A610" i="1"/>
  <c r="P610" i="1"/>
  <c r="Q712" i="1"/>
  <c r="R712" i="1"/>
  <c r="S712" i="1"/>
  <c r="T712" i="1"/>
  <c r="K712" i="1"/>
  <c r="L712" i="1"/>
  <c r="M712" i="1"/>
  <c r="N712" i="1"/>
  <c r="O712" i="1"/>
  <c r="A712" i="1"/>
  <c r="B712" i="1"/>
  <c r="P712" i="1"/>
  <c r="S711" i="1"/>
  <c r="T711" i="1"/>
  <c r="Q711" i="1"/>
  <c r="R711" i="1"/>
  <c r="M711" i="1"/>
  <c r="N711" i="1"/>
  <c r="O711" i="1"/>
  <c r="K711" i="1"/>
  <c r="L711" i="1"/>
  <c r="B711" i="1"/>
  <c r="A711" i="1"/>
  <c r="P711" i="1"/>
  <c r="T751" i="1"/>
  <c r="S751" i="1"/>
  <c r="Q751" i="1"/>
  <c r="R751" i="1"/>
  <c r="M751" i="1"/>
  <c r="N751" i="1"/>
  <c r="O751" i="1"/>
  <c r="K751" i="1"/>
  <c r="L751" i="1"/>
  <c r="A751" i="1"/>
  <c r="B751" i="1"/>
  <c r="P751" i="1"/>
  <c r="Q742" i="1"/>
  <c r="S742" i="1"/>
  <c r="T742" i="1"/>
  <c r="R742" i="1"/>
  <c r="K742" i="1"/>
  <c r="L742" i="1"/>
  <c r="M742" i="1"/>
  <c r="N742" i="1"/>
  <c r="O742" i="1"/>
  <c r="B742" i="1"/>
  <c r="A742" i="1"/>
  <c r="P742" i="1"/>
  <c r="Q732" i="1"/>
  <c r="S732" i="1"/>
  <c r="T732" i="1"/>
  <c r="R732" i="1"/>
  <c r="L732" i="1"/>
  <c r="M732" i="1"/>
  <c r="N732" i="1"/>
  <c r="O732" i="1"/>
  <c r="K732" i="1"/>
  <c r="B732" i="1"/>
  <c r="A732" i="1"/>
  <c r="P732" i="1"/>
  <c r="Q722" i="1"/>
  <c r="R722" i="1"/>
  <c r="S722" i="1"/>
  <c r="T722" i="1"/>
  <c r="N722" i="1"/>
  <c r="O722" i="1"/>
  <c r="K722" i="1"/>
  <c r="L722" i="1"/>
  <c r="M722" i="1"/>
  <c r="B722" i="1"/>
  <c r="A722" i="1"/>
  <c r="P722" i="1"/>
  <c r="S577" i="1"/>
  <c r="T577" i="1"/>
  <c r="Q577" i="1"/>
  <c r="R577" i="1"/>
  <c r="O577" i="1"/>
  <c r="K577" i="1"/>
  <c r="M577" i="1"/>
  <c r="N577" i="1"/>
  <c r="L577" i="1"/>
  <c r="J577" i="1"/>
  <c r="A577" i="1"/>
  <c r="B577" i="1"/>
  <c r="P577" i="1"/>
  <c r="Q149" i="1"/>
  <c r="R149" i="1"/>
  <c r="S149" i="1"/>
  <c r="T149" i="1"/>
  <c r="K149" i="1"/>
  <c r="L149" i="1"/>
  <c r="N149" i="1"/>
  <c r="O149" i="1"/>
  <c r="J149" i="1"/>
  <c r="B149" i="1"/>
  <c r="A149" i="1"/>
  <c r="P149" i="1"/>
  <c r="Q28" i="1"/>
  <c r="R28" i="1"/>
  <c r="S28" i="1"/>
  <c r="T28" i="1"/>
  <c r="L28" i="1"/>
  <c r="M28" i="1"/>
  <c r="N28" i="1"/>
  <c r="K28" i="1"/>
  <c r="O28" i="1"/>
  <c r="J28" i="1"/>
  <c r="B28" i="1"/>
  <c r="A28" i="1"/>
  <c r="P28" i="1"/>
  <c r="Q135" i="1"/>
  <c r="R135" i="1"/>
  <c r="S135" i="1"/>
  <c r="T135" i="1"/>
  <c r="M135" i="1"/>
  <c r="N135" i="1"/>
  <c r="O135" i="1"/>
  <c r="K135" i="1"/>
  <c r="L135" i="1"/>
  <c r="J135" i="1"/>
  <c r="B135" i="1"/>
  <c r="A135" i="1"/>
  <c r="P135" i="1"/>
  <c r="S525" i="1"/>
  <c r="T525" i="1"/>
  <c r="Q525" i="1"/>
  <c r="R525" i="1"/>
  <c r="K525" i="1"/>
  <c r="L525" i="1"/>
  <c r="M525" i="1"/>
  <c r="N525" i="1"/>
  <c r="O525" i="1"/>
  <c r="J525" i="1"/>
  <c r="B525" i="1"/>
  <c r="A525" i="1"/>
  <c r="P525" i="1"/>
  <c r="Q493" i="1"/>
  <c r="T493" i="1"/>
  <c r="R493" i="1"/>
  <c r="S493" i="1"/>
  <c r="K493" i="1"/>
  <c r="L493" i="1"/>
  <c r="M493" i="1"/>
  <c r="N493" i="1"/>
  <c r="O493" i="1"/>
  <c r="J493" i="1"/>
  <c r="B493" i="1"/>
  <c r="A493" i="1"/>
  <c r="P493" i="1"/>
  <c r="Q461" i="1"/>
  <c r="T461" i="1"/>
  <c r="R461" i="1"/>
  <c r="S461" i="1"/>
  <c r="K461" i="1"/>
  <c r="L461" i="1"/>
  <c r="M461" i="1"/>
  <c r="N461" i="1"/>
  <c r="O461" i="1"/>
  <c r="J461" i="1"/>
  <c r="B461" i="1"/>
  <c r="A461" i="1"/>
  <c r="P461" i="1"/>
  <c r="Q618" i="1"/>
  <c r="R618" i="1"/>
  <c r="S618" i="1"/>
  <c r="T618" i="1"/>
  <c r="M618" i="1"/>
  <c r="N618" i="1"/>
  <c r="O618" i="1"/>
  <c r="K618" i="1"/>
  <c r="J618" i="1"/>
  <c r="L618" i="1"/>
  <c r="P618" i="1"/>
  <c r="B618" i="1"/>
  <c r="A618" i="1"/>
  <c r="Q215" i="1"/>
  <c r="R215" i="1"/>
  <c r="S215" i="1"/>
  <c r="T215" i="1"/>
  <c r="L215" i="1"/>
  <c r="O215" i="1"/>
  <c r="K215" i="1"/>
  <c r="M215" i="1"/>
  <c r="N215" i="1"/>
  <c r="J215" i="1"/>
  <c r="B215" i="1"/>
  <c r="A215" i="1"/>
  <c r="P215" i="1"/>
  <c r="S723" i="1"/>
  <c r="T723" i="1"/>
  <c r="Q723" i="1"/>
  <c r="R723" i="1"/>
  <c r="K723" i="1"/>
  <c r="L723" i="1"/>
  <c r="M723" i="1"/>
  <c r="N723" i="1"/>
  <c r="O723" i="1"/>
  <c r="B723" i="1"/>
  <c r="A723" i="1"/>
  <c r="P723" i="1"/>
  <c r="Q145" i="1"/>
  <c r="R145" i="1"/>
  <c r="S145" i="1"/>
  <c r="T145" i="1"/>
  <c r="O145" i="1"/>
  <c r="K145" i="1"/>
  <c r="N145" i="1"/>
  <c r="L145" i="1"/>
  <c r="J145" i="1"/>
  <c r="A145" i="1"/>
  <c r="B145" i="1"/>
  <c r="P145" i="1"/>
  <c r="Q676" i="1"/>
  <c r="R676" i="1"/>
  <c r="S676" i="1"/>
  <c r="T676" i="1"/>
  <c r="L676" i="1"/>
  <c r="M676" i="1"/>
  <c r="N676" i="1"/>
  <c r="O676" i="1"/>
  <c r="J676" i="1"/>
  <c r="K676" i="1"/>
  <c r="B676" i="1"/>
  <c r="A676" i="1"/>
  <c r="P676" i="1"/>
  <c r="Q179" i="1"/>
  <c r="R179" i="1"/>
  <c r="S179" i="1"/>
  <c r="T179" i="1"/>
  <c r="M179" i="1"/>
  <c r="N179" i="1"/>
  <c r="O179" i="1"/>
  <c r="K179" i="1"/>
  <c r="L179" i="1"/>
  <c r="J179" i="1"/>
  <c r="B179" i="1"/>
  <c r="A179" i="1"/>
  <c r="P179" i="1"/>
  <c r="Q183" i="1"/>
  <c r="R183" i="1"/>
  <c r="S183" i="1"/>
  <c r="T183" i="1"/>
  <c r="K183" i="1"/>
  <c r="L183" i="1"/>
  <c r="M183" i="1"/>
  <c r="O183" i="1"/>
  <c r="N183" i="1"/>
  <c r="J183" i="1"/>
  <c r="B183" i="1"/>
  <c r="A183" i="1"/>
  <c r="P183" i="1"/>
  <c r="Q184" i="1"/>
  <c r="R184" i="1"/>
  <c r="S184" i="1"/>
  <c r="T184" i="1"/>
  <c r="L184" i="1"/>
  <c r="M184" i="1"/>
  <c r="N184" i="1"/>
  <c r="O184" i="1"/>
  <c r="K184" i="1"/>
  <c r="J184" i="1"/>
  <c r="B184" i="1"/>
  <c r="A184" i="1"/>
  <c r="P184" i="1"/>
  <c r="Q78" i="1"/>
  <c r="R78" i="1"/>
  <c r="S78" i="1"/>
  <c r="T78" i="1"/>
  <c r="K78" i="1"/>
  <c r="L78" i="1"/>
  <c r="M78" i="1"/>
  <c r="N78" i="1"/>
  <c r="O78" i="1"/>
  <c r="J78" i="1"/>
  <c r="B78" i="1"/>
  <c r="A78" i="1"/>
  <c r="P78" i="1"/>
  <c r="Q86" i="1"/>
  <c r="R86" i="1"/>
  <c r="S86" i="1"/>
  <c r="T86" i="1"/>
  <c r="K86" i="1"/>
  <c r="L86" i="1"/>
  <c r="M86" i="1"/>
  <c r="O86" i="1"/>
  <c r="N86" i="1"/>
  <c r="J86" i="1"/>
  <c r="B86" i="1"/>
  <c r="A86" i="1"/>
  <c r="P86" i="1"/>
  <c r="Q70" i="1"/>
  <c r="R70" i="1"/>
  <c r="S70" i="1"/>
  <c r="T70" i="1"/>
  <c r="K70" i="1"/>
  <c r="L70" i="1"/>
  <c r="M70" i="1"/>
  <c r="N70" i="1"/>
  <c r="O70" i="1"/>
  <c r="J70" i="1"/>
  <c r="B70" i="1"/>
  <c r="A70" i="1"/>
  <c r="P70" i="1"/>
  <c r="Q98" i="1"/>
  <c r="R98" i="1"/>
  <c r="S98" i="1"/>
  <c r="T98" i="1"/>
  <c r="L98" i="1"/>
  <c r="N98" i="1"/>
  <c r="O98" i="1"/>
  <c r="K98" i="1"/>
  <c r="M98" i="1"/>
  <c r="J98" i="1"/>
  <c r="B98" i="1"/>
  <c r="A98" i="1"/>
  <c r="P98" i="1"/>
  <c r="Q656" i="1"/>
  <c r="R656" i="1"/>
  <c r="S656" i="1"/>
  <c r="T656" i="1"/>
  <c r="K656" i="1"/>
  <c r="L656" i="1"/>
  <c r="M656" i="1"/>
  <c r="N656" i="1"/>
  <c r="O656" i="1"/>
  <c r="J656" i="1"/>
  <c r="A656" i="1"/>
  <c r="B656" i="1"/>
  <c r="P656" i="1"/>
  <c r="T456" i="1"/>
  <c r="Q456" i="1"/>
  <c r="R456" i="1"/>
  <c r="S456" i="1"/>
  <c r="K456" i="1"/>
  <c r="L456" i="1"/>
  <c r="M456" i="1"/>
  <c r="N456" i="1"/>
  <c r="O456" i="1"/>
  <c r="J456" i="1"/>
  <c r="B456" i="1"/>
  <c r="A456" i="1"/>
  <c r="P456" i="1"/>
  <c r="Q265" i="1"/>
  <c r="R265" i="1"/>
  <c r="S265" i="1"/>
  <c r="T265" i="1"/>
  <c r="L265" i="1"/>
  <c r="M265" i="1"/>
  <c r="N265" i="1"/>
  <c r="K265" i="1"/>
  <c r="O265" i="1"/>
  <c r="J265" i="1"/>
  <c r="B265" i="1"/>
  <c r="A265" i="1"/>
  <c r="P265" i="1"/>
  <c r="Q5" i="1"/>
  <c r="R5" i="1"/>
  <c r="S5" i="1"/>
  <c r="T5" i="1"/>
  <c r="L5" i="1"/>
  <c r="O5" i="1"/>
  <c r="K5" i="1"/>
  <c r="M5" i="1"/>
  <c r="N5" i="1"/>
  <c r="J5" i="1"/>
  <c r="B5" i="1"/>
  <c r="A5" i="1"/>
  <c r="P5" i="1"/>
  <c r="Q13" i="1"/>
  <c r="R13" i="1"/>
  <c r="S13" i="1"/>
  <c r="T13" i="1"/>
  <c r="K13" i="1"/>
  <c r="L13" i="1"/>
  <c r="M13" i="1"/>
  <c r="N13" i="1"/>
  <c r="O13" i="1"/>
  <c r="J13" i="1"/>
  <c r="B13" i="1"/>
  <c r="A13" i="1"/>
  <c r="P13" i="1"/>
  <c r="Q21" i="1"/>
  <c r="R21" i="1"/>
  <c r="S21" i="1"/>
  <c r="T21" i="1"/>
  <c r="L21" i="1"/>
  <c r="M21" i="1"/>
  <c r="O21" i="1"/>
  <c r="K21" i="1"/>
  <c r="N21" i="1"/>
  <c r="J21" i="1"/>
  <c r="B21" i="1"/>
  <c r="A21" i="1"/>
  <c r="P21" i="1"/>
  <c r="Q29" i="1"/>
  <c r="R29" i="1"/>
  <c r="S29" i="1"/>
  <c r="T29" i="1"/>
  <c r="L29" i="1"/>
  <c r="M29" i="1"/>
  <c r="O29" i="1"/>
  <c r="K29" i="1"/>
  <c r="N29" i="1"/>
  <c r="J29" i="1"/>
  <c r="B29" i="1"/>
  <c r="A29" i="1"/>
  <c r="P29" i="1"/>
  <c r="Q37" i="1"/>
  <c r="R37" i="1"/>
  <c r="S37" i="1"/>
  <c r="T37" i="1"/>
  <c r="L37" i="1"/>
  <c r="M37" i="1"/>
  <c r="O37" i="1"/>
  <c r="N37" i="1"/>
  <c r="K37" i="1"/>
  <c r="J37" i="1"/>
  <c r="B37" i="1"/>
  <c r="A37" i="1"/>
  <c r="P37" i="1"/>
  <c r="Q45" i="1"/>
  <c r="R45" i="1"/>
  <c r="S45" i="1"/>
  <c r="T45" i="1"/>
  <c r="L45" i="1"/>
  <c r="M45" i="1"/>
  <c r="O45" i="1"/>
  <c r="K45" i="1"/>
  <c r="N45" i="1"/>
  <c r="J45" i="1"/>
  <c r="B45" i="1"/>
  <c r="A45" i="1"/>
  <c r="P45" i="1"/>
  <c r="Q53" i="1"/>
  <c r="R53" i="1"/>
  <c r="S53" i="1"/>
  <c r="T53" i="1"/>
  <c r="L53" i="1"/>
  <c r="M53" i="1"/>
  <c r="O53" i="1"/>
  <c r="N53" i="1"/>
  <c r="K53" i="1"/>
  <c r="J53" i="1"/>
  <c r="B53" i="1"/>
  <c r="A53" i="1"/>
  <c r="P53" i="1"/>
  <c r="Q61" i="1"/>
  <c r="R61" i="1"/>
  <c r="S61" i="1"/>
  <c r="T61" i="1"/>
  <c r="L61" i="1"/>
  <c r="M61" i="1"/>
  <c r="O61" i="1"/>
  <c r="K61" i="1"/>
  <c r="N61" i="1"/>
  <c r="J61" i="1"/>
  <c r="B61" i="1"/>
  <c r="A61" i="1"/>
  <c r="P61" i="1"/>
  <c r="Q134" i="1"/>
  <c r="R134" i="1"/>
  <c r="S134" i="1"/>
  <c r="T134" i="1"/>
  <c r="K134" i="1"/>
  <c r="L134" i="1"/>
  <c r="M134" i="1"/>
  <c r="N134" i="1"/>
  <c r="O134" i="1"/>
  <c r="J134" i="1"/>
  <c r="B134" i="1"/>
  <c r="A134" i="1"/>
  <c r="P134" i="1"/>
  <c r="Q130" i="1"/>
  <c r="R130" i="1"/>
  <c r="S130" i="1"/>
  <c r="T130" i="1"/>
  <c r="N130" i="1"/>
  <c r="O130" i="1"/>
  <c r="K130" i="1"/>
  <c r="M130" i="1"/>
  <c r="L130" i="1"/>
  <c r="J130" i="1"/>
  <c r="B130" i="1"/>
  <c r="A130" i="1"/>
  <c r="P130" i="1"/>
  <c r="S589" i="1"/>
  <c r="T589" i="1"/>
  <c r="Q589" i="1"/>
  <c r="R589" i="1"/>
  <c r="K589" i="1"/>
  <c r="L589" i="1"/>
  <c r="M589" i="1"/>
  <c r="N589" i="1"/>
  <c r="O589" i="1"/>
  <c r="J589" i="1"/>
  <c r="B589" i="1"/>
  <c r="A589" i="1"/>
  <c r="P589" i="1"/>
  <c r="Q550" i="1"/>
  <c r="S550" i="1"/>
  <c r="T550" i="1"/>
  <c r="R550" i="1"/>
  <c r="M550" i="1"/>
  <c r="N550" i="1"/>
  <c r="O550" i="1"/>
  <c r="K550" i="1"/>
  <c r="L550" i="1"/>
  <c r="J550" i="1"/>
  <c r="B550" i="1"/>
  <c r="A550" i="1"/>
  <c r="P550" i="1"/>
  <c r="Q107" i="1"/>
  <c r="R107" i="1"/>
  <c r="S107" i="1"/>
  <c r="T107" i="1"/>
  <c r="K107" i="1"/>
  <c r="L107" i="1"/>
  <c r="M107" i="1"/>
  <c r="N107" i="1"/>
  <c r="O107" i="1"/>
  <c r="J107" i="1"/>
  <c r="B107" i="1"/>
  <c r="A107" i="1"/>
  <c r="P107" i="1"/>
  <c r="Q459" i="1"/>
  <c r="T459" i="1"/>
  <c r="R459" i="1"/>
  <c r="S459" i="1"/>
  <c r="L459" i="1"/>
  <c r="M459" i="1"/>
  <c r="N459" i="1"/>
  <c r="O459" i="1"/>
  <c r="J459" i="1"/>
  <c r="K459" i="1"/>
  <c r="B459" i="1"/>
  <c r="A459" i="1"/>
  <c r="P459" i="1"/>
  <c r="Q524" i="1"/>
  <c r="R524" i="1"/>
  <c r="S524" i="1"/>
  <c r="T524" i="1"/>
  <c r="O524" i="1"/>
  <c r="K524" i="1"/>
  <c r="L524" i="1"/>
  <c r="M524" i="1"/>
  <c r="J524" i="1"/>
  <c r="N524" i="1"/>
  <c r="B524" i="1"/>
  <c r="A524" i="1"/>
  <c r="P524" i="1"/>
  <c r="Q516" i="1"/>
  <c r="R516" i="1"/>
  <c r="S516" i="1"/>
  <c r="T516" i="1"/>
  <c r="O516" i="1"/>
  <c r="K516" i="1"/>
  <c r="L516" i="1"/>
  <c r="M516" i="1"/>
  <c r="J516" i="1"/>
  <c r="N516" i="1"/>
  <c r="B516" i="1"/>
  <c r="A516" i="1"/>
  <c r="P516" i="1"/>
  <c r="Q508" i="1"/>
  <c r="R508" i="1"/>
  <c r="S508" i="1"/>
  <c r="T508" i="1"/>
  <c r="O508" i="1"/>
  <c r="K508" i="1"/>
  <c r="L508" i="1"/>
  <c r="M508" i="1"/>
  <c r="N508" i="1"/>
  <c r="J508" i="1"/>
  <c r="B508" i="1"/>
  <c r="A508" i="1"/>
  <c r="P508" i="1"/>
  <c r="Q500" i="1"/>
  <c r="R500" i="1"/>
  <c r="S500" i="1"/>
  <c r="T500" i="1"/>
  <c r="O500" i="1"/>
  <c r="K500" i="1"/>
  <c r="L500" i="1"/>
  <c r="M500" i="1"/>
  <c r="J500" i="1"/>
  <c r="N500" i="1"/>
  <c r="B500" i="1"/>
  <c r="A500" i="1"/>
  <c r="P500" i="1"/>
  <c r="T492" i="1"/>
  <c r="Q492" i="1"/>
  <c r="R492" i="1"/>
  <c r="S492" i="1"/>
  <c r="O492" i="1"/>
  <c r="K492" i="1"/>
  <c r="L492" i="1"/>
  <c r="M492" i="1"/>
  <c r="N492" i="1"/>
  <c r="J492" i="1"/>
  <c r="B492" i="1"/>
  <c r="A492" i="1"/>
  <c r="P492" i="1"/>
  <c r="T484" i="1"/>
  <c r="Q484" i="1"/>
  <c r="R484" i="1"/>
  <c r="S484" i="1"/>
  <c r="O484" i="1"/>
  <c r="K484" i="1"/>
  <c r="L484" i="1"/>
  <c r="M484" i="1"/>
  <c r="N484" i="1"/>
  <c r="J484" i="1"/>
  <c r="B484" i="1"/>
  <c r="A484" i="1"/>
  <c r="P484" i="1"/>
  <c r="T476" i="1"/>
  <c r="Q476" i="1"/>
  <c r="R476" i="1"/>
  <c r="S476" i="1"/>
  <c r="O476" i="1"/>
  <c r="K476" i="1"/>
  <c r="L476" i="1"/>
  <c r="M476" i="1"/>
  <c r="J476" i="1"/>
  <c r="N476" i="1"/>
  <c r="B476" i="1"/>
  <c r="A476" i="1"/>
  <c r="P476" i="1"/>
  <c r="T468" i="1"/>
  <c r="Q468" i="1"/>
  <c r="R468" i="1"/>
  <c r="S468" i="1"/>
  <c r="O468" i="1"/>
  <c r="K468" i="1"/>
  <c r="L468" i="1"/>
  <c r="M468" i="1"/>
  <c r="N468" i="1"/>
  <c r="J468" i="1"/>
  <c r="B468" i="1"/>
  <c r="A468" i="1"/>
  <c r="P468" i="1"/>
  <c r="S595" i="1"/>
  <c r="T595" i="1"/>
  <c r="R595" i="1"/>
  <c r="Q595" i="1"/>
  <c r="M595" i="1"/>
  <c r="N595" i="1"/>
  <c r="O595" i="1"/>
  <c r="K595" i="1"/>
  <c r="L595" i="1"/>
  <c r="J595" i="1"/>
  <c r="B595" i="1"/>
  <c r="A595" i="1"/>
  <c r="P595" i="1"/>
  <c r="Q271" i="1"/>
  <c r="R271" i="1"/>
  <c r="S271" i="1"/>
  <c r="T271" i="1"/>
  <c r="N271" i="1"/>
  <c r="O271" i="1"/>
  <c r="L271" i="1"/>
  <c r="M271" i="1"/>
  <c r="K271" i="1"/>
  <c r="J271" i="1"/>
  <c r="B271" i="1"/>
  <c r="A271" i="1"/>
  <c r="P271" i="1"/>
  <c r="Q317" i="1"/>
  <c r="R317" i="1"/>
  <c r="S317" i="1"/>
  <c r="T317" i="1"/>
  <c r="L317" i="1"/>
  <c r="N317" i="1"/>
  <c r="O317" i="1"/>
  <c r="M317" i="1"/>
  <c r="K317" i="1"/>
  <c r="J317" i="1"/>
  <c r="B317" i="1"/>
  <c r="A317" i="1"/>
  <c r="P317" i="1"/>
  <c r="Q611" i="1"/>
  <c r="R611" i="1"/>
  <c r="S611" i="1"/>
  <c r="T611" i="1"/>
  <c r="M611" i="1"/>
  <c r="K611" i="1"/>
  <c r="L611" i="1"/>
  <c r="N611" i="1"/>
  <c r="O611" i="1"/>
  <c r="J611" i="1"/>
  <c r="B611" i="1"/>
  <c r="A611" i="1"/>
  <c r="P611" i="1"/>
  <c r="S619" i="1"/>
  <c r="T619" i="1"/>
  <c r="Q619" i="1"/>
  <c r="R619" i="1"/>
  <c r="M619" i="1"/>
  <c r="K619" i="1"/>
  <c r="L619" i="1"/>
  <c r="N619" i="1"/>
  <c r="O619" i="1"/>
  <c r="J619" i="1"/>
  <c r="B619" i="1"/>
  <c r="A619" i="1"/>
  <c r="P619" i="1"/>
  <c r="S543" i="1"/>
  <c r="T543" i="1"/>
  <c r="Q543" i="1"/>
  <c r="R543" i="1"/>
  <c r="K543" i="1"/>
  <c r="L543" i="1"/>
  <c r="M543" i="1"/>
  <c r="N543" i="1"/>
  <c r="J543" i="1"/>
  <c r="O543" i="1"/>
  <c r="B543" i="1"/>
  <c r="A543" i="1"/>
  <c r="P543" i="1"/>
  <c r="Q333" i="1"/>
  <c r="R333" i="1"/>
  <c r="S333" i="1"/>
  <c r="T333" i="1"/>
  <c r="L333" i="1"/>
  <c r="N333" i="1"/>
  <c r="O333" i="1"/>
  <c r="M333" i="1"/>
  <c r="J333" i="1"/>
  <c r="K333" i="1"/>
  <c r="B333" i="1"/>
  <c r="A333" i="1"/>
  <c r="P333" i="1"/>
  <c r="R208" i="1"/>
  <c r="S208" i="1"/>
  <c r="T208" i="1"/>
  <c r="Q208" i="1"/>
  <c r="N208" i="1"/>
  <c r="O208" i="1"/>
  <c r="K208" i="1"/>
  <c r="M208" i="1"/>
  <c r="L208" i="1"/>
  <c r="J208" i="1"/>
  <c r="A208" i="1"/>
  <c r="B208" i="1"/>
  <c r="P208" i="1"/>
  <c r="R216" i="1"/>
  <c r="S216" i="1"/>
  <c r="T216" i="1"/>
  <c r="Q216" i="1"/>
  <c r="O216" i="1"/>
  <c r="K216" i="1"/>
  <c r="L216" i="1"/>
  <c r="M216" i="1"/>
  <c r="N216" i="1"/>
  <c r="J216" i="1"/>
  <c r="B216" i="1"/>
  <c r="A216" i="1"/>
  <c r="P216" i="1"/>
  <c r="Q345" i="1"/>
  <c r="R345" i="1"/>
  <c r="S345" i="1"/>
  <c r="T345" i="1"/>
  <c r="L345" i="1"/>
  <c r="M345" i="1"/>
  <c r="N345" i="1"/>
  <c r="K345" i="1"/>
  <c r="O345" i="1"/>
  <c r="J345" i="1"/>
  <c r="B345" i="1"/>
  <c r="A345" i="1"/>
  <c r="P345" i="1"/>
  <c r="S631" i="1"/>
  <c r="T631" i="1"/>
  <c r="Q631" i="1"/>
  <c r="R631" i="1"/>
  <c r="L631" i="1"/>
  <c r="M631" i="1"/>
  <c r="N631" i="1"/>
  <c r="O631" i="1"/>
  <c r="K631" i="1"/>
  <c r="J631" i="1"/>
  <c r="B631" i="1"/>
  <c r="A631" i="1"/>
  <c r="P631" i="1"/>
  <c r="Q144" i="1"/>
  <c r="R144" i="1"/>
  <c r="S144" i="1"/>
  <c r="T144" i="1"/>
  <c r="L144" i="1"/>
  <c r="N144" i="1"/>
  <c r="O144" i="1"/>
  <c r="K144" i="1"/>
  <c r="J144" i="1"/>
  <c r="A144" i="1"/>
  <c r="B144" i="1"/>
  <c r="P144" i="1"/>
  <c r="Q168" i="1"/>
  <c r="R168" i="1"/>
  <c r="S168" i="1"/>
  <c r="T168" i="1"/>
  <c r="L168" i="1"/>
  <c r="M168" i="1"/>
  <c r="N168" i="1"/>
  <c r="O168" i="1"/>
  <c r="K168" i="1"/>
  <c r="J168" i="1"/>
  <c r="B168" i="1"/>
  <c r="A168" i="1"/>
  <c r="P168" i="1"/>
  <c r="Q371" i="1"/>
  <c r="R371" i="1"/>
  <c r="T371" i="1"/>
  <c r="S371" i="1"/>
  <c r="L371" i="1"/>
  <c r="M371" i="1"/>
  <c r="N371" i="1"/>
  <c r="O371" i="1"/>
  <c r="J371" i="1"/>
  <c r="K371" i="1"/>
  <c r="B371" i="1"/>
  <c r="A371" i="1"/>
  <c r="P371" i="1"/>
  <c r="S583" i="1"/>
  <c r="T583" i="1"/>
  <c r="Q583" i="1"/>
  <c r="R583" i="1"/>
  <c r="K583" i="1"/>
  <c r="L583" i="1"/>
  <c r="M583" i="1"/>
  <c r="N583" i="1"/>
  <c r="O583" i="1"/>
  <c r="J583" i="1"/>
  <c r="B583" i="1"/>
  <c r="A583" i="1"/>
  <c r="P583" i="1"/>
  <c r="S575" i="1"/>
  <c r="T575" i="1"/>
  <c r="Q575" i="1"/>
  <c r="R575" i="1"/>
  <c r="K575" i="1"/>
  <c r="L575" i="1"/>
  <c r="M575" i="1"/>
  <c r="N575" i="1"/>
  <c r="O575" i="1"/>
  <c r="J575" i="1"/>
  <c r="B575" i="1"/>
  <c r="A575" i="1"/>
  <c r="P575" i="1"/>
  <c r="S643" i="1"/>
  <c r="T643" i="1"/>
  <c r="Q643" i="1"/>
  <c r="R643" i="1"/>
  <c r="K643" i="1"/>
  <c r="L643" i="1"/>
  <c r="M643" i="1"/>
  <c r="N643" i="1"/>
  <c r="O643" i="1"/>
  <c r="J643" i="1"/>
  <c r="B643" i="1"/>
  <c r="A643" i="1"/>
  <c r="P643" i="1"/>
  <c r="Q660" i="1"/>
  <c r="R660" i="1"/>
  <c r="S660" i="1"/>
  <c r="T660" i="1"/>
  <c r="L660" i="1"/>
  <c r="M660" i="1"/>
  <c r="N660" i="1"/>
  <c r="O660" i="1"/>
  <c r="J660" i="1"/>
  <c r="K660" i="1"/>
  <c r="B660" i="1"/>
  <c r="A660" i="1"/>
  <c r="P660" i="1"/>
  <c r="S677" i="1"/>
  <c r="T677" i="1"/>
  <c r="Q677" i="1"/>
  <c r="R677" i="1"/>
  <c r="O677" i="1"/>
  <c r="K677" i="1"/>
  <c r="L677" i="1"/>
  <c r="M677" i="1"/>
  <c r="J677" i="1"/>
  <c r="N677" i="1"/>
  <c r="B677" i="1"/>
  <c r="A677" i="1"/>
  <c r="P677" i="1"/>
  <c r="Q672" i="1"/>
  <c r="R672" i="1"/>
  <c r="S672" i="1"/>
  <c r="T672" i="1"/>
  <c r="K672" i="1"/>
  <c r="L672" i="1"/>
  <c r="M672" i="1"/>
  <c r="N672" i="1"/>
  <c r="O672" i="1"/>
  <c r="J672" i="1"/>
  <c r="B672" i="1"/>
  <c r="A672" i="1"/>
  <c r="P672" i="1"/>
  <c r="Q694" i="1"/>
  <c r="R694" i="1"/>
  <c r="S694" i="1"/>
  <c r="T694" i="1"/>
  <c r="K694" i="1"/>
  <c r="L694" i="1"/>
  <c r="M694" i="1"/>
  <c r="N694" i="1"/>
  <c r="O694" i="1"/>
  <c r="J694" i="1"/>
  <c r="B694" i="1"/>
  <c r="A694" i="1"/>
  <c r="P694" i="1"/>
  <c r="S703" i="1"/>
  <c r="T703" i="1"/>
  <c r="Q703" i="1"/>
  <c r="R703" i="1"/>
  <c r="M703" i="1"/>
  <c r="N703" i="1"/>
  <c r="O703" i="1"/>
  <c r="K703" i="1"/>
  <c r="J703" i="1"/>
  <c r="L703" i="1"/>
  <c r="B703" i="1"/>
  <c r="A703" i="1"/>
  <c r="P703" i="1"/>
  <c r="Q155" i="1"/>
  <c r="R155" i="1"/>
  <c r="S155" i="1"/>
  <c r="T155" i="1"/>
  <c r="N155" i="1"/>
  <c r="O155" i="1"/>
  <c r="K155" i="1"/>
  <c r="L155" i="1"/>
  <c r="J155" i="1"/>
  <c r="B155" i="1"/>
  <c r="A155" i="1"/>
  <c r="P155" i="1"/>
  <c r="Q147" i="1"/>
  <c r="R147" i="1"/>
  <c r="S147" i="1"/>
  <c r="T147" i="1"/>
  <c r="N147" i="1"/>
  <c r="O147" i="1"/>
  <c r="K147" i="1"/>
  <c r="L147" i="1"/>
  <c r="J147" i="1"/>
  <c r="B147" i="1"/>
  <c r="A147" i="1"/>
  <c r="P147" i="1"/>
  <c r="Q178" i="1"/>
  <c r="R178" i="1"/>
  <c r="S178" i="1"/>
  <c r="T178" i="1"/>
  <c r="K178" i="1"/>
  <c r="L178" i="1"/>
  <c r="M178" i="1"/>
  <c r="N178" i="1"/>
  <c r="O178" i="1"/>
  <c r="J178" i="1"/>
  <c r="B178" i="1"/>
  <c r="A178" i="1"/>
  <c r="P178" i="1"/>
  <c r="S567" i="1"/>
  <c r="T567" i="1"/>
  <c r="Q567" i="1"/>
  <c r="R567" i="1"/>
  <c r="K567" i="1"/>
  <c r="L567" i="1"/>
  <c r="M567" i="1"/>
  <c r="N567" i="1"/>
  <c r="O567" i="1"/>
  <c r="J567" i="1"/>
  <c r="B567" i="1"/>
  <c r="A567" i="1"/>
  <c r="P567" i="1"/>
  <c r="Q283" i="1"/>
  <c r="R283" i="1"/>
  <c r="S283" i="1"/>
  <c r="T283" i="1"/>
  <c r="K283" i="1"/>
  <c r="L283" i="1"/>
  <c r="N283" i="1"/>
  <c r="M283" i="1"/>
  <c r="O283" i="1"/>
  <c r="J283" i="1"/>
  <c r="B283" i="1"/>
  <c r="A283" i="1"/>
  <c r="P283" i="1"/>
  <c r="Q291" i="1"/>
  <c r="R291" i="1"/>
  <c r="S291" i="1"/>
  <c r="T291" i="1"/>
  <c r="K291" i="1"/>
  <c r="L291" i="1"/>
  <c r="N291" i="1"/>
  <c r="O291" i="1"/>
  <c r="M291" i="1"/>
  <c r="J291" i="1"/>
  <c r="B291" i="1"/>
  <c r="A291" i="1"/>
  <c r="P291" i="1"/>
  <c r="Q299" i="1"/>
  <c r="R299" i="1"/>
  <c r="S299" i="1"/>
  <c r="T299" i="1"/>
  <c r="K299" i="1"/>
  <c r="L299" i="1"/>
  <c r="N299" i="1"/>
  <c r="M299" i="1"/>
  <c r="O299" i="1"/>
  <c r="J299" i="1"/>
  <c r="B299" i="1"/>
  <c r="A299" i="1"/>
  <c r="P299" i="1"/>
  <c r="R306" i="1"/>
  <c r="S306" i="1"/>
  <c r="T306" i="1"/>
  <c r="Q306" i="1"/>
  <c r="O306" i="1"/>
  <c r="K306" i="1"/>
  <c r="M306" i="1"/>
  <c r="N306" i="1"/>
  <c r="L306" i="1"/>
  <c r="J306" i="1"/>
  <c r="B306" i="1"/>
  <c r="A306" i="1"/>
  <c r="P306" i="1"/>
  <c r="Q309" i="1"/>
  <c r="R309" i="1"/>
  <c r="S309" i="1"/>
  <c r="T309" i="1"/>
  <c r="L309" i="1"/>
  <c r="N309" i="1"/>
  <c r="O309" i="1"/>
  <c r="K309" i="1"/>
  <c r="M309" i="1"/>
  <c r="J309" i="1"/>
  <c r="B309" i="1"/>
  <c r="A309" i="1"/>
  <c r="P309" i="1"/>
  <c r="Q79" i="1"/>
  <c r="R79" i="1"/>
  <c r="S79" i="1"/>
  <c r="T79" i="1"/>
  <c r="K79" i="1"/>
  <c r="M79" i="1"/>
  <c r="N79" i="1"/>
  <c r="O79" i="1"/>
  <c r="L79" i="1"/>
  <c r="J79" i="1"/>
  <c r="B79" i="1"/>
  <c r="A79" i="1"/>
  <c r="P79" i="1"/>
  <c r="Q87" i="1"/>
  <c r="R87" i="1"/>
  <c r="S87" i="1"/>
  <c r="T87" i="1"/>
  <c r="K87" i="1"/>
  <c r="M87" i="1"/>
  <c r="N87" i="1"/>
  <c r="O87" i="1"/>
  <c r="L87" i="1"/>
  <c r="J87" i="1"/>
  <c r="B87" i="1"/>
  <c r="A87" i="1"/>
  <c r="P87" i="1"/>
  <c r="Q69" i="1"/>
  <c r="R69" i="1"/>
  <c r="S69" i="1"/>
  <c r="T69" i="1"/>
  <c r="M69" i="1"/>
  <c r="O69" i="1"/>
  <c r="N69" i="1"/>
  <c r="K69" i="1"/>
  <c r="L69" i="1"/>
  <c r="J69" i="1"/>
  <c r="B69" i="1"/>
  <c r="A69" i="1"/>
  <c r="P69" i="1"/>
  <c r="Q97" i="1"/>
  <c r="R97" i="1"/>
  <c r="S97" i="1"/>
  <c r="T97" i="1"/>
  <c r="K97" i="1"/>
  <c r="L97" i="1"/>
  <c r="M97" i="1"/>
  <c r="N97" i="1"/>
  <c r="O97" i="1"/>
  <c r="J97" i="1"/>
  <c r="A97" i="1"/>
  <c r="B97" i="1"/>
  <c r="P97" i="1"/>
  <c r="Q690" i="1"/>
  <c r="R690" i="1"/>
  <c r="S690" i="1"/>
  <c r="T690" i="1"/>
  <c r="N690" i="1"/>
  <c r="O690" i="1"/>
  <c r="K690" i="1"/>
  <c r="L690" i="1"/>
  <c r="M690" i="1"/>
  <c r="J690" i="1"/>
  <c r="B690" i="1"/>
  <c r="A690" i="1"/>
  <c r="P690" i="1"/>
  <c r="R232" i="1"/>
  <c r="S232" i="1"/>
  <c r="T232" i="1"/>
  <c r="Q232" i="1"/>
  <c r="K232" i="1"/>
  <c r="O232" i="1"/>
  <c r="M232" i="1"/>
  <c r="N232" i="1"/>
  <c r="L232" i="1"/>
  <c r="J232" i="1"/>
  <c r="A232" i="1"/>
  <c r="B232" i="1"/>
  <c r="P232" i="1"/>
  <c r="R266" i="1"/>
  <c r="S266" i="1"/>
  <c r="T266" i="1"/>
  <c r="Q266" i="1"/>
  <c r="O266" i="1"/>
  <c r="K266" i="1"/>
  <c r="M266" i="1"/>
  <c r="N266" i="1"/>
  <c r="L266" i="1"/>
  <c r="J266" i="1"/>
  <c r="B266" i="1"/>
  <c r="A266" i="1"/>
  <c r="P266" i="1"/>
  <c r="Q6" i="1"/>
  <c r="R6" i="1"/>
  <c r="S6" i="1"/>
  <c r="T6" i="1"/>
  <c r="O6" i="1"/>
  <c r="K6" i="1"/>
  <c r="L6" i="1"/>
  <c r="M6" i="1"/>
  <c r="N6" i="1"/>
  <c r="J6" i="1"/>
  <c r="B6" i="1"/>
  <c r="A6" i="1"/>
  <c r="P6" i="1"/>
  <c r="Q14" i="1"/>
  <c r="R14" i="1"/>
  <c r="S14" i="1"/>
  <c r="T14" i="1"/>
  <c r="K14" i="1"/>
  <c r="L14" i="1"/>
  <c r="M14" i="1"/>
  <c r="O14" i="1"/>
  <c r="N14" i="1"/>
  <c r="J14" i="1"/>
  <c r="B14" i="1"/>
  <c r="A14" i="1"/>
  <c r="P14" i="1"/>
  <c r="Q22" i="1"/>
  <c r="R22" i="1"/>
  <c r="S22" i="1"/>
  <c r="T22" i="1"/>
  <c r="O22" i="1"/>
  <c r="K22" i="1"/>
  <c r="L22" i="1"/>
  <c r="M22" i="1"/>
  <c r="N22" i="1"/>
  <c r="J22" i="1"/>
  <c r="B22" i="1"/>
  <c r="A22" i="1"/>
  <c r="P22" i="1"/>
  <c r="Q30" i="1"/>
  <c r="R30" i="1"/>
  <c r="S30" i="1"/>
  <c r="T30" i="1"/>
  <c r="O30" i="1"/>
  <c r="K30" i="1"/>
  <c r="L30" i="1"/>
  <c r="M30" i="1"/>
  <c r="N30" i="1"/>
  <c r="J30" i="1"/>
  <c r="B30" i="1"/>
  <c r="A30" i="1"/>
  <c r="P30" i="1"/>
  <c r="Q38" i="1"/>
  <c r="R38" i="1"/>
  <c r="S38" i="1"/>
  <c r="T38" i="1"/>
  <c r="O38" i="1"/>
  <c r="K38" i="1"/>
  <c r="L38" i="1"/>
  <c r="M38" i="1"/>
  <c r="N38" i="1"/>
  <c r="J38" i="1"/>
  <c r="B38" i="1"/>
  <c r="A38" i="1"/>
  <c r="P38" i="1"/>
  <c r="Q46" i="1"/>
  <c r="R46" i="1"/>
  <c r="S46" i="1"/>
  <c r="T46" i="1"/>
  <c r="O46" i="1"/>
  <c r="K46" i="1"/>
  <c r="L46" i="1"/>
  <c r="M46" i="1"/>
  <c r="N46" i="1"/>
  <c r="J46" i="1"/>
  <c r="B46" i="1"/>
  <c r="A46" i="1"/>
  <c r="P46" i="1"/>
  <c r="Q54" i="1"/>
  <c r="R54" i="1"/>
  <c r="S54" i="1"/>
  <c r="T54" i="1"/>
  <c r="O54" i="1"/>
  <c r="K54" i="1"/>
  <c r="L54" i="1"/>
  <c r="N54" i="1"/>
  <c r="M54" i="1"/>
  <c r="J54" i="1"/>
  <c r="B54" i="1"/>
  <c r="A54" i="1"/>
  <c r="P54" i="1"/>
  <c r="Q536" i="1"/>
  <c r="R536" i="1"/>
  <c r="S536" i="1"/>
  <c r="T536" i="1"/>
  <c r="K536" i="1"/>
  <c r="L536" i="1"/>
  <c r="M536" i="1"/>
  <c r="N536" i="1"/>
  <c r="O536" i="1"/>
  <c r="J536" i="1"/>
  <c r="A536" i="1"/>
  <c r="B536" i="1"/>
  <c r="P536" i="1"/>
  <c r="Q133" i="1"/>
  <c r="R133" i="1"/>
  <c r="S133" i="1"/>
  <c r="T133" i="1"/>
  <c r="O133" i="1"/>
  <c r="N133" i="1"/>
  <c r="L133" i="1"/>
  <c r="M133" i="1"/>
  <c r="K133" i="1"/>
  <c r="J133" i="1"/>
  <c r="B133" i="1"/>
  <c r="A133" i="1"/>
  <c r="P133" i="1"/>
  <c r="Q640" i="1"/>
  <c r="R640" i="1"/>
  <c r="S640" i="1"/>
  <c r="T640" i="1"/>
  <c r="K640" i="1"/>
  <c r="L640" i="1"/>
  <c r="M640" i="1"/>
  <c r="N640" i="1"/>
  <c r="J640" i="1"/>
  <c r="O640" i="1"/>
  <c r="A640" i="1"/>
  <c r="B640" i="1"/>
  <c r="P640" i="1"/>
  <c r="Q588" i="1"/>
  <c r="S588" i="1"/>
  <c r="T588" i="1"/>
  <c r="R588" i="1"/>
  <c r="K588" i="1"/>
  <c r="L588" i="1"/>
  <c r="M588" i="1"/>
  <c r="N588" i="1"/>
  <c r="O588" i="1"/>
  <c r="J588" i="1"/>
  <c r="B588" i="1"/>
  <c r="A588" i="1"/>
  <c r="P588" i="1"/>
  <c r="S551" i="1"/>
  <c r="T551" i="1"/>
  <c r="Q551" i="1"/>
  <c r="R551" i="1"/>
  <c r="K551" i="1"/>
  <c r="L551" i="1"/>
  <c r="M551" i="1"/>
  <c r="N551" i="1"/>
  <c r="O551" i="1"/>
  <c r="J551" i="1"/>
  <c r="B551" i="1"/>
  <c r="A551" i="1"/>
  <c r="P551" i="1"/>
  <c r="Q108" i="1"/>
  <c r="R108" i="1"/>
  <c r="S108" i="1"/>
  <c r="T108" i="1"/>
  <c r="L108" i="1"/>
  <c r="M108" i="1"/>
  <c r="N108" i="1"/>
  <c r="O108" i="1"/>
  <c r="K108" i="1"/>
  <c r="J108" i="1"/>
  <c r="B108" i="1"/>
  <c r="A108" i="1"/>
  <c r="P108" i="1"/>
  <c r="T460" i="1"/>
  <c r="Q460" i="1"/>
  <c r="R460" i="1"/>
  <c r="S460" i="1"/>
  <c r="O460" i="1"/>
  <c r="K460" i="1"/>
  <c r="L460" i="1"/>
  <c r="M460" i="1"/>
  <c r="J460" i="1"/>
  <c r="N460" i="1"/>
  <c r="B460" i="1"/>
  <c r="A460" i="1"/>
  <c r="P460" i="1"/>
  <c r="S523" i="1"/>
  <c r="T523" i="1"/>
  <c r="Q523" i="1"/>
  <c r="R523" i="1"/>
  <c r="L523" i="1"/>
  <c r="M523" i="1"/>
  <c r="N523" i="1"/>
  <c r="O523" i="1"/>
  <c r="J523" i="1"/>
  <c r="K523" i="1"/>
  <c r="B523" i="1"/>
  <c r="A523" i="1"/>
  <c r="P523" i="1"/>
  <c r="S515" i="1"/>
  <c r="T515" i="1"/>
  <c r="Q515" i="1"/>
  <c r="R515" i="1"/>
  <c r="L515" i="1"/>
  <c r="M515" i="1"/>
  <c r="N515" i="1"/>
  <c r="O515" i="1"/>
  <c r="J515" i="1"/>
  <c r="K515" i="1"/>
  <c r="B515" i="1"/>
  <c r="A515" i="1"/>
  <c r="P515" i="1"/>
  <c r="S507" i="1"/>
  <c r="T507" i="1"/>
  <c r="Q507" i="1"/>
  <c r="R507" i="1"/>
  <c r="L507" i="1"/>
  <c r="M507" i="1"/>
  <c r="N507" i="1"/>
  <c r="O507" i="1"/>
  <c r="K507" i="1"/>
  <c r="J507" i="1"/>
  <c r="B507" i="1"/>
  <c r="A507" i="1"/>
  <c r="P507" i="1"/>
  <c r="S499" i="1"/>
  <c r="T499" i="1"/>
  <c r="Q499" i="1"/>
  <c r="R499" i="1"/>
  <c r="L499" i="1"/>
  <c r="M499" i="1"/>
  <c r="N499" i="1"/>
  <c r="O499" i="1"/>
  <c r="J499" i="1"/>
  <c r="K499" i="1"/>
  <c r="B499" i="1"/>
  <c r="A499" i="1"/>
  <c r="P499" i="1"/>
  <c r="Q491" i="1"/>
  <c r="T491" i="1"/>
  <c r="R491" i="1"/>
  <c r="S491" i="1"/>
  <c r="L491" i="1"/>
  <c r="M491" i="1"/>
  <c r="N491" i="1"/>
  <c r="O491" i="1"/>
  <c r="J491" i="1"/>
  <c r="K491" i="1"/>
  <c r="B491" i="1"/>
  <c r="A491" i="1"/>
  <c r="P491" i="1"/>
  <c r="Q483" i="1"/>
  <c r="T483" i="1"/>
  <c r="R483" i="1"/>
  <c r="S483" i="1"/>
  <c r="L483" i="1"/>
  <c r="M483" i="1"/>
  <c r="N483" i="1"/>
  <c r="O483" i="1"/>
  <c r="K483" i="1"/>
  <c r="J483" i="1"/>
  <c r="B483" i="1"/>
  <c r="A483" i="1"/>
  <c r="P483" i="1"/>
  <c r="Q475" i="1"/>
  <c r="T475" i="1"/>
  <c r="R475" i="1"/>
  <c r="S475" i="1"/>
  <c r="L475" i="1"/>
  <c r="M475" i="1"/>
  <c r="N475" i="1"/>
  <c r="O475" i="1"/>
  <c r="J475" i="1"/>
  <c r="K475" i="1"/>
  <c r="B475" i="1"/>
  <c r="A475" i="1"/>
  <c r="P475" i="1"/>
  <c r="Q467" i="1"/>
  <c r="T467" i="1"/>
  <c r="R467" i="1"/>
  <c r="S467" i="1"/>
  <c r="L467" i="1"/>
  <c r="M467" i="1"/>
  <c r="N467" i="1"/>
  <c r="O467" i="1"/>
  <c r="K467" i="1"/>
  <c r="J467" i="1"/>
  <c r="B467" i="1"/>
  <c r="A467" i="1"/>
  <c r="P467" i="1"/>
  <c r="Q596" i="1"/>
  <c r="S596" i="1"/>
  <c r="T596" i="1"/>
  <c r="R596" i="1"/>
  <c r="K596" i="1"/>
  <c r="L596" i="1"/>
  <c r="M596" i="1"/>
  <c r="N596" i="1"/>
  <c r="O596" i="1"/>
  <c r="J596" i="1"/>
  <c r="B596" i="1"/>
  <c r="A596" i="1"/>
  <c r="P596" i="1"/>
  <c r="R272" i="1"/>
  <c r="S272" i="1"/>
  <c r="T272" i="1"/>
  <c r="Q272" i="1"/>
  <c r="K272" i="1"/>
  <c r="M272" i="1"/>
  <c r="O272" i="1"/>
  <c r="L272" i="1"/>
  <c r="N272" i="1"/>
  <c r="J272" i="1"/>
  <c r="B272" i="1"/>
  <c r="A272" i="1"/>
  <c r="P272" i="1"/>
  <c r="R318" i="1"/>
  <c r="S318" i="1"/>
  <c r="T318" i="1"/>
  <c r="Q318" i="1"/>
  <c r="K318" i="1"/>
  <c r="L318" i="1"/>
  <c r="M318" i="1"/>
  <c r="O318" i="1"/>
  <c r="N318" i="1"/>
  <c r="J318" i="1"/>
  <c r="B318" i="1"/>
  <c r="A318" i="1"/>
  <c r="P318" i="1"/>
  <c r="S612" i="1"/>
  <c r="T612" i="1"/>
  <c r="Q612" i="1"/>
  <c r="R612" i="1"/>
  <c r="K612" i="1"/>
  <c r="L612" i="1"/>
  <c r="M612" i="1"/>
  <c r="N612" i="1"/>
  <c r="O612" i="1"/>
  <c r="J612" i="1"/>
  <c r="B612" i="1"/>
  <c r="P612" i="1"/>
  <c r="A612" i="1"/>
  <c r="Q620" i="1"/>
  <c r="R620" i="1"/>
  <c r="S620" i="1"/>
  <c r="T620" i="1"/>
  <c r="K620" i="1"/>
  <c r="L620" i="1"/>
  <c r="M620" i="1"/>
  <c r="N620" i="1"/>
  <c r="J620" i="1"/>
  <c r="O620" i="1"/>
  <c r="B620" i="1"/>
  <c r="P620" i="1"/>
  <c r="A620" i="1"/>
  <c r="R326" i="1"/>
  <c r="S326" i="1"/>
  <c r="T326" i="1"/>
  <c r="Q326" i="1"/>
  <c r="K326" i="1"/>
  <c r="L326" i="1"/>
  <c r="M326" i="1"/>
  <c r="O326" i="1"/>
  <c r="N326" i="1"/>
  <c r="J326" i="1"/>
  <c r="B326" i="1"/>
  <c r="A326" i="1"/>
  <c r="P326" i="1"/>
  <c r="R334" i="1"/>
  <c r="S334" i="1"/>
  <c r="T334" i="1"/>
  <c r="Q334" i="1"/>
  <c r="K334" i="1"/>
  <c r="L334" i="1"/>
  <c r="M334" i="1"/>
  <c r="O334" i="1"/>
  <c r="N334" i="1"/>
  <c r="J334" i="1"/>
  <c r="B334" i="1"/>
  <c r="A334" i="1"/>
  <c r="P334" i="1"/>
  <c r="Q209" i="1"/>
  <c r="R209" i="1"/>
  <c r="S209" i="1"/>
  <c r="T209" i="1"/>
  <c r="M209" i="1"/>
  <c r="N209" i="1"/>
  <c r="L209" i="1"/>
  <c r="O209" i="1"/>
  <c r="K209" i="1"/>
  <c r="J209" i="1"/>
  <c r="B209" i="1"/>
  <c r="A209" i="1"/>
  <c r="P209" i="1"/>
  <c r="Q217" i="1"/>
  <c r="R217" i="1"/>
  <c r="S217" i="1"/>
  <c r="T217" i="1"/>
  <c r="M217" i="1"/>
  <c r="N217" i="1"/>
  <c r="O217" i="1"/>
  <c r="K217" i="1"/>
  <c r="L217" i="1"/>
  <c r="J217" i="1"/>
  <c r="B217" i="1"/>
  <c r="A217" i="1"/>
  <c r="P217" i="1"/>
  <c r="Q710" i="1"/>
  <c r="R710" i="1"/>
  <c r="S710" i="1"/>
  <c r="T710" i="1"/>
  <c r="K710" i="1"/>
  <c r="L710" i="1"/>
  <c r="M710" i="1"/>
  <c r="N710" i="1"/>
  <c r="O710" i="1"/>
  <c r="B710" i="1"/>
  <c r="A710" i="1"/>
  <c r="P710" i="1"/>
  <c r="Q750" i="1"/>
  <c r="S750" i="1"/>
  <c r="T750" i="1"/>
  <c r="R750" i="1"/>
  <c r="K750" i="1"/>
  <c r="L750" i="1"/>
  <c r="M750" i="1"/>
  <c r="N750" i="1"/>
  <c r="O750" i="1"/>
  <c r="B750" i="1"/>
  <c r="A750" i="1"/>
  <c r="P750" i="1"/>
  <c r="S741" i="1"/>
  <c r="T741" i="1"/>
  <c r="R741" i="1"/>
  <c r="Q741" i="1"/>
  <c r="O741" i="1"/>
  <c r="K741" i="1"/>
  <c r="L741" i="1"/>
  <c r="M741" i="1"/>
  <c r="N741" i="1"/>
  <c r="B741" i="1"/>
  <c r="A741" i="1"/>
  <c r="P741" i="1"/>
  <c r="S731" i="1"/>
  <c r="T731" i="1"/>
  <c r="Q731" i="1"/>
  <c r="R731" i="1"/>
  <c r="K731" i="1"/>
  <c r="L731" i="1"/>
  <c r="M731" i="1"/>
  <c r="N731" i="1"/>
  <c r="O731" i="1"/>
  <c r="B731" i="1"/>
  <c r="A731" i="1"/>
  <c r="P731" i="1"/>
  <c r="S721" i="1"/>
  <c r="T721" i="1"/>
  <c r="Q721" i="1"/>
  <c r="R721" i="1"/>
  <c r="K721" i="1"/>
  <c r="L721" i="1"/>
  <c r="M721" i="1"/>
  <c r="N721" i="1"/>
  <c r="O721" i="1"/>
  <c r="A721" i="1"/>
  <c r="B721" i="1"/>
  <c r="P721" i="1"/>
  <c r="S629" i="1"/>
  <c r="T629" i="1"/>
  <c r="Q629" i="1"/>
  <c r="R629" i="1"/>
  <c r="N629" i="1"/>
  <c r="M629" i="1"/>
  <c r="O629" i="1"/>
  <c r="K629" i="1"/>
  <c r="L629" i="1"/>
  <c r="J629" i="1"/>
  <c r="B629" i="1"/>
  <c r="A629" i="1"/>
  <c r="P629" i="1"/>
  <c r="Q670" i="1"/>
  <c r="R670" i="1"/>
  <c r="S670" i="1"/>
  <c r="T670" i="1"/>
  <c r="K670" i="1"/>
  <c r="L670" i="1"/>
  <c r="M670" i="1"/>
  <c r="N670" i="1"/>
  <c r="O670" i="1"/>
  <c r="J670" i="1"/>
  <c r="B670" i="1"/>
  <c r="A670" i="1"/>
  <c r="P670" i="1"/>
  <c r="Q281" i="1"/>
  <c r="R281" i="1"/>
  <c r="S281" i="1"/>
  <c r="T281" i="1"/>
  <c r="L281" i="1"/>
  <c r="M281" i="1"/>
  <c r="N281" i="1"/>
  <c r="K281" i="1"/>
  <c r="O281" i="1"/>
  <c r="J281" i="1"/>
  <c r="B281" i="1"/>
  <c r="A281" i="1"/>
  <c r="P281" i="1"/>
  <c r="Q71" i="1"/>
  <c r="R71" i="1"/>
  <c r="S71" i="1"/>
  <c r="T71" i="1"/>
  <c r="K71" i="1"/>
  <c r="M71" i="1"/>
  <c r="N71" i="1"/>
  <c r="O71" i="1"/>
  <c r="L71" i="1"/>
  <c r="J71" i="1"/>
  <c r="B71" i="1"/>
  <c r="A71" i="1"/>
  <c r="P71" i="1"/>
  <c r="Q4" i="1"/>
  <c r="R4" i="1"/>
  <c r="S4" i="1"/>
  <c r="T4" i="1"/>
  <c r="L4" i="1"/>
  <c r="M4" i="1"/>
  <c r="K4" i="1"/>
  <c r="N4" i="1"/>
  <c r="O4" i="1"/>
  <c r="J4" i="1"/>
  <c r="B4" i="1"/>
  <c r="A4" i="1"/>
  <c r="P4" i="1"/>
  <c r="Q60" i="1"/>
  <c r="R60" i="1"/>
  <c r="S60" i="1"/>
  <c r="T60" i="1"/>
  <c r="L60" i="1"/>
  <c r="M60" i="1"/>
  <c r="N60" i="1"/>
  <c r="K60" i="1"/>
  <c r="O60" i="1"/>
  <c r="J60" i="1"/>
  <c r="B60" i="1"/>
  <c r="A60" i="1"/>
  <c r="P60" i="1"/>
  <c r="S517" i="1"/>
  <c r="T517" i="1"/>
  <c r="Q517" i="1"/>
  <c r="R517" i="1"/>
  <c r="K517" i="1"/>
  <c r="L517" i="1"/>
  <c r="M517" i="1"/>
  <c r="N517" i="1"/>
  <c r="O517" i="1"/>
  <c r="J517" i="1"/>
  <c r="B517" i="1"/>
  <c r="A517" i="1"/>
  <c r="P517" i="1"/>
  <c r="Q239" i="1"/>
  <c r="R239" i="1"/>
  <c r="S239" i="1"/>
  <c r="T239" i="1"/>
  <c r="N239" i="1"/>
  <c r="O239" i="1"/>
  <c r="L239" i="1"/>
  <c r="M239" i="1"/>
  <c r="K239" i="1"/>
  <c r="J239" i="1"/>
  <c r="B239" i="1"/>
  <c r="A239" i="1"/>
  <c r="P239" i="1"/>
  <c r="Q207" i="1"/>
  <c r="R207" i="1"/>
  <c r="S207" i="1"/>
  <c r="T207" i="1"/>
  <c r="K207" i="1"/>
  <c r="L207" i="1"/>
  <c r="O207" i="1"/>
  <c r="M207" i="1"/>
  <c r="N207" i="1"/>
  <c r="J207" i="1"/>
  <c r="B207" i="1"/>
  <c r="A207" i="1"/>
  <c r="P207" i="1"/>
  <c r="Q752" i="1"/>
  <c r="S752" i="1"/>
  <c r="T752" i="1"/>
  <c r="R752" i="1"/>
  <c r="K752" i="1"/>
  <c r="L752" i="1"/>
  <c r="M752" i="1"/>
  <c r="N752" i="1"/>
  <c r="O752" i="1"/>
  <c r="A752" i="1"/>
  <c r="B752" i="1"/>
  <c r="P752" i="1"/>
  <c r="S733" i="1"/>
  <c r="T733" i="1"/>
  <c r="Q733" i="1"/>
  <c r="R733" i="1"/>
  <c r="O733" i="1"/>
  <c r="K733" i="1"/>
  <c r="L733" i="1"/>
  <c r="M733" i="1"/>
  <c r="N733" i="1"/>
  <c r="B733" i="1"/>
  <c r="A733" i="1"/>
  <c r="P733" i="1"/>
  <c r="Q572" i="1"/>
  <c r="S572" i="1"/>
  <c r="T572" i="1"/>
  <c r="R572" i="1"/>
  <c r="K572" i="1"/>
  <c r="L572" i="1"/>
  <c r="O572" i="1"/>
  <c r="M572" i="1"/>
  <c r="J572" i="1"/>
  <c r="N572" i="1"/>
  <c r="B572" i="1"/>
  <c r="A572" i="1"/>
  <c r="P572" i="1"/>
  <c r="Q702" i="1"/>
  <c r="R702" i="1"/>
  <c r="S702" i="1"/>
  <c r="T702" i="1"/>
  <c r="K702" i="1"/>
  <c r="L702" i="1"/>
  <c r="M702" i="1"/>
  <c r="N702" i="1"/>
  <c r="O702" i="1"/>
  <c r="J702" i="1"/>
  <c r="B702" i="1"/>
  <c r="A702" i="1"/>
  <c r="P702" i="1"/>
  <c r="Q568" i="1"/>
  <c r="S568" i="1"/>
  <c r="T568" i="1"/>
  <c r="R568" i="1"/>
  <c r="L568" i="1"/>
  <c r="M568" i="1"/>
  <c r="N568" i="1"/>
  <c r="O568" i="1"/>
  <c r="K568" i="1"/>
  <c r="J568" i="1"/>
  <c r="B568" i="1"/>
  <c r="A568" i="1"/>
  <c r="P568" i="1"/>
  <c r="Q143" i="1"/>
  <c r="R143" i="1"/>
  <c r="S143" i="1"/>
  <c r="T143" i="1"/>
  <c r="K143" i="1"/>
  <c r="L143" i="1"/>
  <c r="O143" i="1"/>
  <c r="N143" i="1"/>
  <c r="J143" i="1"/>
  <c r="B143" i="1"/>
  <c r="A143" i="1"/>
  <c r="P143" i="1"/>
  <c r="Q678" i="1"/>
  <c r="R678" i="1"/>
  <c r="S678" i="1"/>
  <c r="T678" i="1"/>
  <c r="K678" i="1"/>
  <c r="L678" i="1"/>
  <c r="M678" i="1"/>
  <c r="N678" i="1"/>
  <c r="O678" i="1"/>
  <c r="J678" i="1"/>
  <c r="B678" i="1"/>
  <c r="A678" i="1"/>
  <c r="P678" i="1"/>
  <c r="Q307" i="1"/>
  <c r="R307" i="1"/>
  <c r="S307" i="1"/>
  <c r="T307" i="1"/>
  <c r="K307" i="1"/>
  <c r="L307" i="1"/>
  <c r="N307" i="1"/>
  <c r="M307" i="1"/>
  <c r="O307" i="1"/>
  <c r="J307" i="1"/>
  <c r="B307" i="1"/>
  <c r="A307" i="1"/>
  <c r="P307" i="1"/>
  <c r="Q96" i="1"/>
  <c r="R96" i="1"/>
  <c r="S96" i="1"/>
  <c r="T96" i="1"/>
  <c r="N96" i="1"/>
  <c r="K96" i="1"/>
  <c r="L96" i="1"/>
  <c r="M96" i="1"/>
  <c r="O96" i="1"/>
  <c r="J96" i="1"/>
  <c r="B96" i="1"/>
  <c r="A96" i="1"/>
  <c r="P96" i="1"/>
  <c r="Q15" i="1"/>
  <c r="R15" i="1"/>
  <c r="S15" i="1"/>
  <c r="T15" i="1"/>
  <c r="N15" i="1"/>
  <c r="K15" i="1"/>
  <c r="L15" i="1"/>
  <c r="O15" i="1"/>
  <c r="M15" i="1"/>
  <c r="J15" i="1"/>
  <c r="B15" i="1"/>
  <c r="A15" i="1"/>
  <c r="P15" i="1"/>
  <c r="Q47" i="1"/>
  <c r="R47" i="1"/>
  <c r="S47" i="1"/>
  <c r="T47" i="1"/>
  <c r="K47" i="1"/>
  <c r="M47" i="1"/>
  <c r="N47" i="1"/>
  <c r="O47" i="1"/>
  <c r="L47" i="1"/>
  <c r="J47" i="1"/>
  <c r="B47" i="1"/>
  <c r="A47" i="1"/>
  <c r="P47" i="1"/>
  <c r="Q552" i="1"/>
  <c r="S552" i="1"/>
  <c r="T552" i="1"/>
  <c r="R552" i="1"/>
  <c r="K552" i="1"/>
  <c r="L552" i="1"/>
  <c r="M552" i="1"/>
  <c r="N552" i="1"/>
  <c r="O552" i="1"/>
  <c r="J552" i="1"/>
  <c r="B552" i="1"/>
  <c r="A552" i="1"/>
  <c r="P552" i="1"/>
  <c r="Q514" i="1"/>
  <c r="R514" i="1"/>
  <c r="S514" i="1"/>
  <c r="T514" i="1"/>
  <c r="K514" i="1"/>
  <c r="L514" i="1"/>
  <c r="M514" i="1"/>
  <c r="N514" i="1"/>
  <c r="O514" i="1"/>
  <c r="J514" i="1"/>
  <c r="B514" i="1"/>
  <c r="A514" i="1"/>
  <c r="P514" i="1"/>
  <c r="T482" i="1"/>
  <c r="Q482" i="1"/>
  <c r="R482" i="1"/>
  <c r="S482" i="1"/>
  <c r="K482" i="1"/>
  <c r="L482" i="1"/>
  <c r="M482" i="1"/>
  <c r="N482" i="1"/>
  <c r="O482" i="1"/>
  <c r="J482" i="1"/>
  <c r="B482" i="1"/>
  <c r="A482" i="1"/>
  <c r="P482" i="1"/>
  <c r="T474" i="1"/>
  <c r="Q474" i="1"/>
  <c r="R474" i="1"/>
  <c r="S474" i="1"/>
  <c r="K474" i="1"/>
  <c r="L474" i="1"/>
  <c r="M474" i="1"/>
  <c r="N474" i="1"/>
  <c r="O474" i="1"/>
  <c r="J474" i="1"/>
  <c r="B474" i="1"/>
  <c r="A474" i="1"/>
  <c r="P474" i="1"/>
  <c r="Q613" i="1"/>
  <c r="R613" i="1"/>
  <c r="S613" i="1"/>
  <c r="T613" i="1"/>
  <c r="K613" i="1"/>
  <c r="N613" i="1"/>
  <c r="O613" i="1"/>
  <c r="M613" i="1"/>
  <c r="L613" i="1"/>
  <c r="J613" i="1"/>
  <c r="B613" i="1"/>
  <c r="P613" i="1"/>
  <c r="A613" i="1"/>
  <c r="R210" i="1"/>
  <c r="S210" i="1"/>
  <c r="T210" i="1"/>
  <c r="Q210" i="1"/>
  <c r="L210" i="1"/>
  <c r="M210" i="1"/>
  <c r="K210" i="1"/>
  <c r="N210" i="1"/>
  <c r="O210" i="1"/>
  <c r="J210" i="1"/>
  <c r="B210" i="1"/>
  <c r="A210" i="1"/>
  <c r="P210" i="1"/>
  <c r="S735" i="1"/>
  <c r="T735" i="1"/>
  <c r="Q735" i="1"/>
  <c r="R735" i="1"/>
  <c r="M735" i="1"/>
  <c r="N735" i="1"/>
  <c r="O735" i="1"/>
  <c r="K735" i="1"/>
  <c r="L735" i="1"/>
  <c r="A735" i="1"/>
  <c r="B735" i="1"/>
  <c r="P735" i="1"/>
  <c r="S725" i="1"/>
  <c r="T725" i="1"/>
  <c r="Q725" i="1"/>
  <c r="R725" i="1"/>
  <c r="O725" i="1"/>
  <c r="K725" i="1"/>
  <c r="L725" i="1"/>
  <c r="M725" i="1"/>
  <c r="N725" i="1"/>
  <c r="B725" i="1"/>
  <c r="A725" i="1"/>
  <c r="P725" i="1"/>
  <c r="S715" i="1"/>
  <c r="T715" i="1"/>
  <c r="Q715" i="1"/>
  <c r="R715" i="1"/>
  <c r="K715" i="1"/>
  <c r="L715" i="1"/>
  <c r="M715" i="1"/>
  <c r="N715" i="1"/>
  <c r="O715" i="1"/>
  <c r="B715" i="1"/>
  <c r="A715" i="1"/>
  <c r="P715" i="1"/>
  <c r="Q170" i="1"/>
  <c r="R170" i="1"/>
  <c r="S170" i="1"/>
  <c r="T170" i="1"/>
  <c r="K170" i="1"/>
  <c r="L170" i="1"/>
  <c r="M170" i="1"/>
  <c r="N170" i="1"/>
  <c r="O170" i="1"/>
  <c r="J170" i="1"/>
  <c r="B170" i="1"/>
  <c r="A170" i="1"/>
  <c r="P170" i="1"/>
  <c r="S645" i="1"/>
  <c r="T645" i="1"/>
  <c r="Q645" i="1"/>
  <c r="R645" i="1"/>
  <c r="O645" i="1"/>
  <c r="K645" i="1"/>
  <c r="L645" i="1"/>
  <c r="M645" i="1"/>
  <c r="J645" i="1"/>
  <c r="N645" i="1"/>
  <c r="B645" i="1"/>
  <c r="A645" i="1"/>
  <c r="P645" i="1"/>
  <c r="Q700" i="1"/>
  <c r="R700" i="1"/>
  <c r="S700" i="1"/>
  <c r="T700" i="1"/>
  <c r="L700" i="1"/>
  <c r="M700" i="1"/>
  <c r="N700" i="1"/>
  <c r="O700" i="1"/>
  <c r="K700" i="1"/>
  <c r="J700" i="1"/>
  <c r="B700" i="1"/>
  <c r="A700" i="1"/>
  <c r="P700" i="1"/>
  <c r="Q289" i="1"/>
  <c r="R289" i="1"/>
  <c r="S289" i="1"/>
  <c r="T289" i="1"/>
  <c r="L289" i="1"/>
  <c r="M289" i="1"/>
  <c r="N289" i="1"/>
  <c r="K289" i="1"/>
  <c r="O289" i="1"/>
  <c r="J289" i="1"/>
  <c r="B289" i="1"/>
  <c r="A289" i="1"/>
  <c r="P289" i="1"/>
  <c r="R236" i="1"/>
  <c r="S236" i="1"/>
  <c r="T236" i="1"/>
  <c r="Q236" i="1"/>
  <c r="M236" i="1"/>
  <c r="N236" i="1"/>
  <c r="O236" i="1"/>
  <c r="K236" i="1"/>
  <c r="L236" i="1"/>
  <c r="J236" i="1"/>
  <c r="B236" i="1"/>
  <c r="A236" i="1"/>
  <c r="P236" i="1"/>
  <c r="Q136" i="1"/>
  <c r="R136" i="1"/>
  <c r="S136" i="1"/>
  <c r="T136" i="1"/>
  <c r="M136" i="1"/>
  <c r="N136" i="1"/>
  <c r="O136" i="1"/>
  <c r="K136" i="1"/>
  <c r="L136" i="1"/>
  <c r="J136" i="1"/>
  <c r="B136" i="1"/>
  <c r="A136" i="1"/>
  <c r="P136" i="1"/>
  <c r="R344" i="1"/>
  <c r="S344" i="1"/>
  <c r="T344" i="1"/>
  <c r="Q344" i="1"/>
  <c r="K344" i="1"/>
  <c r="M344" i="1"/>
  <c r="O344" i="1"/>
  <c r="L344" i="1"/>
  <c r="N344" i="1"/>
  <c r="J344" i="1"/>
  <c r="B344" i="1"/>
  <c r="A344" i="1"/>
  <c r="P344" i="1"/>
  <c r="Q576" i="1"/>
  <c r="S576" i="1"/>
  <c r="T576" i="1"/>
  <c r="R576" i="1"/>
  <c r="L576" i="1"/>
  <c r="M576" i="1"/>
  <c r="N576" i="1"/>
  <c r="O576" i="1"/>
  <c r="K576" i="1"/>
  <c r="J576" i="1"/>
  <c r="A576" i="1"/>
  <c r="B576" i="1"/>
  <c r="P576" i="1"/>
  <c r="Q650" i="1"/>
  <c r="R650" i="1"/>
  <c r="S650" i="1"/>
  <c r="T650" i="1"/>
  <c r="N650" i="1"/>
  <c r="O650" i="1"/>
  <c r="K650" i="1"/>
  <c r="L650" i="1"/>
  <c r="M650" i="1"/>
  <c r="J650" i="1"/>
  <c r="B650" i="1"/>
  <c r="A650" i="1"/>
  <c r="P650" i="1"/>
  <c r="Q148" i="1"/>
  <c r="R148" i="1"/>
  <c r="S148" i="1"/>
  <c r="T148" i="1"/>
  <c r="K148" i="1"/>
  <c r="L148" i="1"/>
  <c r="N148" i="1"/>
  <c r="O148" i="1"/>
  <c r="J148" i="1"/>
  <c r="B148" i="1"/>
  <c r="A148" i="1"/>
  <c r="P148" i="1"/>
  <c r="R290" i="1"/>
  <c r="S290" i="1"/>
  <c r="T290" i="1"/>
  <c r="Q290" i="1"/>
  <c r="O290" i="1"/>
  <c r="K290" i="1"/>
  <c r="M290" i="1"/>
  <c r="N290" i="1"/>
  <c r="L290" i="1"/>
  <c r="J290" i="1"/>
  <c r="B290" i="1"/>
  <c r="A290" i="1"/>
  <c r="P290" i="1"/>
  <c r="Q225" i="1"/>
  <c r="R225" i="1"/>
  <c r="S225" i="1"/>
  <c r="T225" i="1"/>
  <c r="N225" i="1"/>
  <c r="M225" i="1"/>
  <c r="O225" i="1"/>
  <c r="K225" i="1"/>
  <c r="L225" i="1"/>
  <c r="J225" i="1"/>
  <c r="A225" i="1"/>
  <c r="B225" i="1"/>
  <c r="P225" i="1"/>
  <c r="Q582" i="1"/>
  <c r="S582" i="1"/>
  <c r="T582" i="1"/>
  <c r="R582" i="1"/>
  <c r="N582" i="1"/>
  <c r="O582" i="1"/>
  <c r="K582" i="1"/>
  <c r="L582" i="1"/>
  <c r="M582" i="1"/>
  <c r="J582" i="1"/>
  <c r="B582" i="1"/>
  <c r="A582" i="1"/>
  <c r="P582" i="1"/>
  <c r="S649" i="1"/>
  <c r="T649" i="1"/>
  <c r="Q649" i="1"/>
  <c r="R649" i="1"/>
  <c r="K649" i="1"/>
  <c r="L649" i="1"/>
  <c r="M649" i="1"/>
  <c r="N649" i="1"/>
  <c r="O649" i="1"/>
  <c r="J649" i="1"/>
  <c r="B649" i="1"/>
  <c r="A649" i="1"/>
  <c r="P649" i="1"/>
  <c r="S695" i="1"/>
  <c r="T695" i="1"/>
  <c r="Q695" i="1"/>
  <c r="R695" i="1"/>
  <c r="M695" i="1"/>
  <c r="N695" i="1"/>
  <c r="O695" i="1"/>
  <c r="K695" i="1"/>
  <c r="J695" i="1"/>
  <c r="L695" i="1"/>
  <c r="B695" i="1"/>
  <c r="A695" i="1"/>
  <c r="P695" i="1"/>
  <c r="Q154" i="1"/>
  <c r="R154" i="1"/>
  <c r="S154" i="1"/>
  <c r="T154" i="1"/>
  <c r="K154" i="1"/>
  <c r="L154" i="1"/>
  <c r="N154" i="1"/>
  <c r="O154" i="1"/>
  <c r="J154" i="1"/>
  <c r="B154" i="1"/>
  <c r="A154" i="1"/>
  <c r="P154" i="1"/>
  <c r="Q177" i="1"/>
  <c r="R177" i="1"/>
  <c r="S177" i="1"/>
  <c r="T177" i="1"/>
  <c r="O177" i="1"/>
  <c r="K177" i="1"/>
  <c r="M177" i="1"/>
  <c r="N177" i="1"/>
  <c r="L177" i="1"/>
  <c r="J177" i="1"/>
  <c r="B177" i="1"/>
  <c r="A177" i="1"/>
  <c r="P177" i="1"/>
  <c r="R300" i="1"/>
  <c r="S300" i="1"/>
  <c r="T300" i="1"/>
  <c r="Q300" i="1"/>
  <c r="M300" i="1"/>
  <c r="N300" i="1"/>
  <c r="O300" i="1"/>
  <c r="K300" i="1"/>
  <c r="L300" i="1"/>
  <c r="J300" i="1"/>
  <c r="B300" i="1"/>
  <c r="A300" i="1"/>
  <c r="P300" i="1"/>
  <c r="R310" i="1"/>
  <c r="S310" i="1"/>
  <c r="T310" i="1"/>
  <c r="Q310" i="1"/>
  <c r="K310" i="1"/>
  <c r="L310" i="1"/>
  <c r="M310" i="1"/>
  <c r="O310" i="1"/>
  <c r="N310" i="1"/>
  <c r="J310" i="1"/>
  <c r="B310" i="1"/>
  <c r="A310" i="1"/>
  <c r="P310" i="1"/>
  <c r="Q68" i="1"/>
  <c r="R68" i="1"/>
  <c r="S68" i="1"/>
  <c r="T68" i="1"/>
  <c r="L68" i="1"/>
  <c r="M68" i="1"/>
  <c r="N68" i="1"/>
  <c r="K68" i="1"/>
  <c r="O68" i="1"/>
  <c r="J68" i="1"/>
  <c r="B68" i="1"/>
  <c r="A68" i="1"/>
  <c r="P68" i="1"/>
  <c r="Q267" i="1"/>
  <c r="R267" i="1"/>
  <c r="S267" i="1"/>
  <c r="T267" i="1"/>
  <c r="K267" i="1"/>
  <c r="L267" i="1"/>
  <c r="N267" i="1"/>
  <c r="M267" i="1"/>
  <c r="O267" i="1"/>
  <c r="J267" i="1"/>
  <c r="B267" i="1"/>
  <c r="A267" i="1"/>
  <c r="P267" i="1"/>
  <c r="Q23" i="1"/>
  <c r="R23" i="1"/>
  <c r="S23" i="1"/>
  <c r="T23" i="1"/>
  <c r="K23" i="1"/>
  <c r="M23" i="1"/>
  <c r="N23" i="1"/>
  <c r="O23" i="1"/>
  <c r="L23" i="1"/>
  <c r="J23" i="1"/>
  <c r="B23" i="1"/>
  <c r="A23" i="1"/>
  <c r="P23" i="1"/>
  <c r="Q39" i="1"/>
  <c r="R39" i="1"/>
  <c r="S39" i="1"/>
  <c r="T39" i="1"/>
  <c r="K39" i="1"/>
  <c r="M39" i="1"/>
  <c r="N39" i="1"/>
  <c r="O39" i="1"/>
  <c r="L39" i="1"/>
  <c r="J39" i="1"/>
  <c r="B39" i="1"/>
  <c r="A39" i="1"/>
  <c r="P39" i="1"/>
  <c r="Q132" i="1"/>
  <c r="R132" i="1"/>
  <c r="S132" i="1"/>
  <c r="T132" i="1"/>
  <c r="L132" i="1"/>
  <c r="M132" i="1"/>
  <c r="N132" i="1"/>
  <c r="K132" i="1"/>
  <c r="O132" i="1"/>
  <c r="J132" i="1"/>
  <c r="B132" i="1"/>
  <c r="A132" i="1"/>
  <c r="P132" i="1"/>
  <c r="Q109" i="1"/>
  <c r="R109" i="1"/>
  <c r="S109" i="1"/>
  <c r="T109" i="1"/>
  <c r="O109" i="1"/>
  <c r="L109" i="1"/>
  <c r="M109" i="1"/>
  <c r="N109" i="1"/>
  <c r="K109" i="1"/>
  <c r="J109" i="1"/>
  <c r="B109" i="1"/>
  <c r="A109" i="1"/>
  <c r="P109" i="1"/>
  <c r="T490" i="1"/>
  <c r="Q490" i="1"/>
  <c r="R490" i="1"/>
  <c r="S490" i="1"/>
  <c r="K490" i="1"/>
  <c r="L490" i="1"/>
  <c r="M490" i="1"/>
  <c r="N490" i="1"/>
  <c r="O490" i="1"/>
  <c r="J490" i="1"/>
  <c r="B490" i="1"/>
  <c r="A490" i="1"/>
  <c r="P490" i="1"/>
  <c r="Q273" i="1"/>
  <c r="R273" i="1"/>
  <c r="S273" i="1"/>
  <c r="T273" i="1"/>
  <c r="L273" i="1"/>
  <c r="M273" i="1"/>
  <c r="N273" i="1"/>
  <c r="K273" i="1"/>
  <c r="O273" i="1"/>
  <c r="J273" i="1"/>
  <c r="B273" i="1"/>
  <c r="A273" i="1"/>
  <c r="P273" i="1"/>
  <c r="Q327" i="1"/>
  <c r="R327" i="1"/>
  <c r="S327" i="1"/>
  <c r="T327" i="1"/>
  <c r="N327" i="1"/>
  <c r="O327" i="1"/>
  <c r="L327" i="1"/>
  <c r="M327" i="1"/>
  <c r="K327" i="1"/>
  <c r="J327" i="1"/>
  <c r="B327" i="1"/>
  <c r="A327" i="1"/>
  <c r="P327" i="1"/>
  <c r="R218" i="1"/>
  <c r="S218" i="1"/>
  <c r="T218" i="1"/>
  <c r="Q218" i="1"/>
  <c r="M218" i="1"/>
  <c r="K218" i="1"/>
  <c r="L218" i="1"/>
  <c r="N218" i="1"/>
  <c r="O218" i="1"/>
  <c r="J218" i="1"/>
  <c r="B218" i="1"/>
  <c r="A218" i="1"/>
  <c r="P218" i="1"/>
  <c r="S633" i="1"/>
  <c r="T633" i="1"/>
  <c r="Q633" i="1"/>
  <c r="R633" i="1"/>
  <c r="K633" i="1"/>
  <c r="L633" i="1"/>
  <c r="M633" i="1"/>
  <c r="N633" i="1"/>
  <c r="O633" i="1"/>
  <c r="J633" i="1"/>
  <c r="A633" i="1"/>
  <c r="B633" i="1"/>
  <c r="P633" i="1"/>
  <c r="Q231" i="1"/>
  <c r="R231" i="1"/>
  <c r="S231" i="1"/>
  <c r="T231" i="1"/>
  <c r="K231" i="1"/>
  <c r="L231" i="1"/>
  <c r="M231" i="1"/>
  <c r="N231" i="1"/>
  <c r="O231" i="1"/>
  <c r="J231" i="1"/>
  <c r="B231" i="1"/>
  <c r="A231" i="1"/>
  <c r="P231" i="1"/>
  <c r="S581" i="1"/>
  <c r="T581" i="1"/>
  <c r="Q581" i="1"/>
  <c r="R581" i="1"/>
  <c r="K581" i="1"/>
  <c r="L581" i="1"/>
  <c r="M581" i="1"/>
  <c r="N581" i="1"/>
  <c r="O581" i="1"/>
  <c r="J581" i="1"/>
  <c r="B581" i="1"/>
  <c r="A581" i="1"/>
  <c r="P581" i="1"/>
  <c r="S573" i="1"/>
  <c r="T573" i="1"/>
  <c r="Q573" i="1"/>
  <c r="R573" i="1"/>
  <c r="K573" i="1"/>
  <c r="L573" i="1"/>
  <c r="M573" i="1"/>
  <c r="N573" i="1"/>
  <c r="O573" i="1"/>
  <c r="J573" i="1"/>
  <c r="B573" i="1"/>
  <c r="A573" i="1"/>
  <c r="P573" i="1"/>
  <c r="S655" i="1"/>
  <c r="T655" i="1"/>
  <c r="Q655" i="1"/>
  <c r="R655" i="1"/>
  <c r="M655" i="1"/>
  <c r="N655" i="1"/>
  <c r="O655" i="1"/>
  <c r="K655" i="1"/>
  <c r="L655" i="1"/>
  <c r="J655" i="1"/>
  <c r="B655" i="1"/>
  <c r="A655" i="1"/>
  <c r="P655" i="1"/>
  <c r="Q662" i="1"/>
  <c r="R662" i="1"/>
  <c r="S662" i="1"/>
  <c r="T662" i="1"/>
  <c r="K662" i="1"/>
  <c r="L662" i="1"/>
  <c r="M662" i="1"/>
  <c r="N662" i="1"/>
  <c r="O662" i="1"/>
  <c r="J662" i="1"/>
  <c r="B662" i="1"/>
  <c r="A662" i="1"/>
  <c r="P662" i="1"/>
  <c r="S679" i="1"/>
  <c r="T679" i="1"/>
  <c r="Q679" i="1"/>
  <c r="R679" i="1"/>
  <c r="M679" i="1"/>
  <c r="N679" i="1"/>
  <c r="O679" i="1"/>
  <c r="K679" i="1"/>
  <c r="J679" i="1"/>
  <c r="L679" i="1"/>
  <c r="B679" i="1"/>
  <c r="A679" i="1"/>
  <c r="P679" i="1"/>
  <c r="Q684" i="1"/>
  <c r="R684" i="1"/>
  <c r="S684" i="1"/>
  <c r="T684" i="1"/>
  <c r="L684" i="1"/>
  <c r="M684" i="1"/>
  <c r="N684" i="1"/>
  <c r="O684" i="1"/>
  <c r="J684" i="1"/>
  <c r="K684" i="1"/>
  <c r="B684" i="1"/>
  <c r="A684" i="1"/>
  <c r="P684" i="1"/>
  <c r="Q696" i="1"/>
  <c r="R696" i="1"/>
  <c r="S696" i="1"/>
  <c r="T696" i="1"/>
  <c r="K696" i="1"/>
  <c r="L696" i="1"/>
  <c r="M696" i="1"/>
  <c r="N696" i="1"/>
  <c r="O696" i="1"/>
  <c r="J696" i="1"/>
  <c r="B696" i="1"/>
  <c r="A696" i="1"/>
  <c r="P696" i="1"/>
  <c r="S705" i="1"/>
  <c r="T705" i="1"/>
  <c r="Q705" i="1"/>
  <c r="R705" i="1"/>
  <c r="K705" i="1"/>
  <c r="L705" i="1"/>
  <c r="M705" i="1"/>
  <c r="N705" i="1"/>
  <c r="O705" i="1"/>
  <c r="J705" i="1"/>
  <c r="A705" i="1"/>
  <c r="B705" i="1"/>
  <c r="P705" i="1"/>
  <c r="Q153" i="1"/>
  <c r="R153" i="1"/>
  <c r="S153" i="1"/>
  <c r="T153" i="1"/>
  <c r="O153" i="1"/>
  <c r="K153" i="1"/>
  <c r="N153" i="1"/>
  <c r="L153" i="1"/>
  <c r="J153" i="1"/>
  <c r="B153" i="1"/>
  <c r="A153" i="1"/>
  <c r="P153" i="1"/>
  <c r="R234" i="1"/>
  <c r="S234" i="1"/>
  <c r="T234" i="1"/>
  <c r="Q234" i="1"/>
  <c r="N234" i="1"/>
  <c r="O234" i="1"/>
  <c r="L234" i="1"/>
  <c r="M234" i="1"/>
  <c r="K234" i="1"/>
  <c r="J234" i="1"/>
  <c r="B234" i="1"/>
  <c r="A234" i="1"/>
  <c r="P234" i="1"/>
  <c r="Q176" i="1"/>
  <c r="R176" i="1"/>
  <c r="S176" i="1"/>
  <c r="T176" i="1"/>
  <c r="L176" i="1"/>
  <c r="M176" i="1"/>
  <c r="N176" i="1"/>
  <c r="O176" i="1"/>
  <c r="K176" i="1"/>
  <c r="J176" i="1"/>
  <c r="B176" i="1"/>
  <c r="A176" i="1"/>
  <c r="P176" i="1"/>
  <c r="Q277" i="1"/>
  <c r="R277" i="1"/>
  <c r="S277" i="1"/>
  <c r="T277" i="1"/>
  <c r="L277" i="1"/>
  <c r="N277" i="1"/>
  <c r="O277" i="1"/>
  <c r="K277" i="1"/>
  <c r="M277" i="1"/>
  <c r="J277" i="1"/>
  <c r="B277" i="1"/>
  <c r="A277" i="1"/>
  <c r="P277" i="1"/>
  <c r="Q285" i="1"/>
  <c r="R285" i="1"/>
  <c r="S285" i="1"/>
  <c r="T285" i="1"/>
  <c r="L285" i="1"/>
  <c r="N285" i="1"/>
  <c r="O285" i="1"/>
  <c r="M285" i="1"/>
  <c r="J285" i="1"/>
  <c r="K285" i="1"/>
  <c r="B285" i="1"/>
  <c r="A285" i="1"/>
  <c r="P285" i="1"/>
  <c r="Q293" i="1"/>
  <c r="R293" i="1"/>
  <c r="S293" i="1"/>
  <c r="T293" i="1"/>
  <c r="L293" i="1"/>
  <c r="N293" i="1"/>
  <c r="O293" i="1"/>
  <c r="K293" i="1"/>
  <c r="M293" i="1"/>
  <c r="J293" i="1"/>
  <c r="B293" i="1"/>
  <c r="A293" i="1"/>
  <c r="P293" i="1"/>
  <c r="Q301" i="1"/>
  <c r="R301" i="1"/>
  <c r="S301" i="1"/>
  <c r="T301" i="1"/>
  <c r="L301" i="1"/>
  <c r="N301" i="1"/>
  <c r="O301" i="1"/>
  <c r="K301" i="1"/>
  <c r="M301" i="1"/>
  <c r="J301" i="1"/>
  <c r="B301" i="1"/>
  <c r="A301" i="1"/>
  <c r="P301" i="1"/>
  <c r="R308" i="1"/>
  <c r="S308" i="1"/>
  <c r="T308" i="1"/>
  <c r="Q308" i="1"/>
  <c r="M308" i="1"/>
  <c r="N308" i="1"/>
  <c r="O308" i="1"/>
  <c r="K308" i="1"/>
  <c r="L308" i="1"/>
  <c r="J308" i="1"/>
  <c r="B308" i="1"/>
  <c r="A308" i="1"/>
  <c r="P308" i="1"/>
  <c r="Q311" i="1"/>
  <c r="R311" i="1"/>
  <c r="S311" i="1"/>
  <c r="T311" i="1"/>
  <c r="N311" i="1"/>
  <c r="O311" i="1"/>
  <c r="L311" i="1"/>
  <c r="M311" i="1"/>
  <c r="K311" i="1"/>
  <c r="J311" i="1"/>
  <c r="B311" i="1"/>
  <c r="A311" i="1"/>
  <c r="P311" i="1"/>
  <c r="Q81" i="1"/>
  <c r="R81" i="1"/>
  <c r="S81" i="1"/>
  <c r="T81" i="1"/>
  <c r="K81" i="1"/>
  <c r="L81" i="1"/>
  <c r="M81" i="1"/>
  <c r="N81" i="1"/>
  <c r="O81" i="1"/>
  <c r="J81" i="1"/>
  <c r="B81" i="1"/>
  <c r="A81" i="1"/>
  <c r="P81" i="1"/>
  <c r="Q75" i="1"/>
  <c r="R75" i="1"/>
  <c r="S75" i="1"/>
  <c r="T75" i="1"/>
  <c r="O75" i="1"/>
  <c r="K75" i="1"/>
  <c r="M75" i="1"/>
  <c r="N75" i="1"/>
  <c r="L75" i="1"/>
  <c r="J75" i="1"/>
  <c r="B75" i="1"/>
  <c r="A75" i="1"/>
  <c r="P75" i="1"/>
  <c r="Q67" i="1"/>
  <c r="R67" i="1"/>
  <c r="S67" i="1"/>
  <c r="T67" i="1"/>
  <c r="O67" i="1"/>
  <c r="K67" i="1"/>
  <c r="L67" i="1"/>
  <c r="M67" i="1"/>
  <c r="N67" i="1"/>
  <c r="J67" i="1"/>
  <c r="B67" i="1"/>
  <c r="A67" i="1"/>
  <c r="P67" i="1"/>
  <c r="Q95" i="1"/>
  <c r="R95" i="1"/>
  <c r="S95" i="1"/>
  <c r="T95" i="1"/>
  <c r="K95" i="1"/>
  <c r="M95" i="1"/>
  <c r="N95" i="1"/>
  <c r="O95" i="1"/>
  <c r="L95" i="1"/>
  <c r="J95" i="1"/>
  <c r="B95" i="1"/>
  <c r="A95" i="1"/>
  <c r="P95" i="1"/>
  <c r="Q323" i="1"/>
  <c r="R323" i="1"/>
  <c r="S323" i="1"/>
  <c r="T323" i="1"/>
  <c r="K323" i="1"/>
  <c r="L323" i="1"/>
  <c r="N323" i="1"/>
  <c r="M323" i="1"/>
  <c r="O323" i="1"/>
  <c r="J323" i="1"/>
  <c r="B323" i="1"/>
  <c r="A323" i="1"/>
  <c r="P323" i="1"/>
  <c r="R260" i="1"/>
  <c r="S260" i="1"/>
  <c r="T260" i="1"/>
  <c r="Q260" i="1"/>
  <c r="M260" i="1"/>
  <c r="N260" i="1"/>
  <c r="O260" i="1"/>
  <c r="K260" i="1"/>
  <c r="L260" i="1"/>
  <c r="J260" i="1"/>
  <c r="B260" i="1"/>
  <c r="A260" i="1"/>
  <c r="P260" i="1"/>
  <c r="R268" i="1"/>
  <c r="S268" i="1"/>
  <c r="T268" i="1"/>
  <c r="Q268" i="1"/>
  <c r="M268" i="1"/>
  <c r="N268" i="1"/>
  <c r="O268" i="1"/>
  <c r="K268" i="1"/>
  <c r="L268" i="1"/>
  <c r="J268" i="1"/>
  <c r="B268" i="1"/>
  <c r="A268" i="1"/>
  <c r="P268" i="1"/>
  <c r="Q8" i="1"/>
  <c r="R8" i="1"/>
  <c r="S8" i="1"/>
  <c r="T8" i="1"/>
  <c r="M8" i="1"/>
  <c r="K8" i="1"/>
  <c r="L8" i="1"/>
  <c r="N8" i="1"/>
  <c r="O8" i="1"/>
  <c r="J8" i="1"/>
  <c r="B8" i="1"/>
  <c r="A8" i="1"/>
  <c r="P8" i="1"/>
  <c r="Q16" i="1"/>
  <c r="R16" i="1"/>
  <c r="S16" i="1"/>
  <c r="T16" i="1"/>
  <c r="K16" i="1"/>
  <c r="L16" i="1"/>
  <c r="N16" i="1"/>
  <c r="O16" i="1"/>
  <c r="M16" i="1"/>
  <c r="J16" i="1"/>
  <c r="B16" i="1"/>
  <c r="A16" i="1"/>
  <c r="P16" i="1"/>
  <c r="Q24" i="1"/>
  <c r="R24" i="1"/>
  <c r="S24" i="1"/>
  <c r="T24" i="1"/>
  <c r="M24" i="1"/>
  <c r="N24" i="1"/>
  <c r="O24" i="1"/>
  <c r="K24" i="1"/>
  <c r="L24" i="1"/>
  <c r="J24" i="1"/>
  <c r="B24" i="1"/>
  <c r="A24" i="1"/>
  <c r="P24" i="1"/>
  <c r="Q32" i="1"/>
  <c r="R32" i="1"/>
  <c r="S32" i="1"/>
  <c r="T32" i="1"/>
  <c r="M32" i="1"/>
  <c r="N32" i="1"/>
  <c r="L32" i="1"/>
  <c r="O32" i="1"/>
  <c r="K32" i="1"/>
  <c r="J32" i="1"/>
  <c r="B32" i="1"/>
  <c r="A32" i="1"/>
  <c r="P32" i="1"/>
  <c r="Q40" i="1"/>
  <c r="R40" i="1"/>
  <c r="S40" i="1"/>
  <c r="T40" i="1"/>
  <c r="M40" i="1"/>
  <c r="N40" i="1"/>
  <c r="K40" i="1"/>
  <c r="O40" i="1"/>
  <c r="L40" i="1"/>
  <c r="J40" i="1"/>
  <c r="B40" i="1"/>
  <c r="A40" i="1"/>
  <c r="P40" i="1"/>
  <c r="Q48" i="1"/>
  <c r="R48" i="1"/>
  <c r="S48" i="1"/>
  <c r="T48" i="1"/>
  <c r="M48" i="1"/>
  <c r="N48" i="1"/>
  <c r="K48" i="1"/>
  <c r="L48" i="1"/>
  <c r="O48" i="1"/>
  <c r="J48" i="1"/>
  <c r="A48" i="1"/>
  <c r="B48" i="1"/>
  <c r="P48" i="1"/>
  <c r="Q56" i="1"/>
  <c r="R56" i="1"/>
  <c r="S56" i="1"/>
  <c r="T56" i="1"/>
  <c r="M56" i="1"/>
  <c r="N56" i="1"/>
  <c r="K56" i="1"/>
  <c r="L56" i="1"/>
  <c r="O56" i="1"/>
  <c r="J56" i="1"/>
  <c r="B56" i="1"/>
  <c r="A56" i="1"/>
  <c r="P56" i="1"/>
  <c r="Q131" i="1"/>
  <c r="R131" i="1"/>
  <c r="S131" i="1"/>
  <c r="T131" i="1"/>
  <c r="K131" i="1"/>
  <c r="M131" i="1"/>
  <c r="N131" i="1"/>
  <c r="O131" i="1"/>
  <c r="L131" i="1"/>
  <c r="J131" i="1"/>
  <c r="B131" i="1"/>
  <c r="A131" i="1"/>
  <c r="P131" i="1"/>
  <c r="Q638" i="1"/>
  <c r="R638" i="1"/>
  <c r="S638" i="1"/>
  <c r="T638" i="1"/>
  <c r="K638" i="1"/>
  <c r="L638" i="1"/>
  <c r="M638" i="1"/>
  <c r="N638" i="1"/>
  <c r="O638" i="1"/>
  <c r="J638" i="1"/>
  <c r="B638" i="1"/>
  <c r="A638" i="1"/>
  <c r="P638" i="1"/>
  <c r="S545" i="1"/>
  <c r="T545" i="1"/>
  <c r="Q545" i="1"/>
  <c r="R545" i="1"/>
  <c r="N545" i="1"/>
  <c r="O545" i="1"/>
  <c r="K545" i="1"/>
  <c r="L545" i="1"/>
  <c r="M545" i="1"/>
  <c r="J545" i="1"/>
  <c r="B545" i="1"/>
  <c r="A545" i="1"/>
  <c r="P545" i="1"/>
  <c r="Q102" i="1"/>
  <c r="R102" i="1"/>
  <c r="S102" i="1"/>
  <c r="T102" i="1"/>
  <c r="K102" i="1"/>
  <c r="L102" i="1"/>
  <c r="M102" i="1"/>
  <c r="N102" i="1"/>
  <c r="O102" i="1"/>
  <c r="J102" i="1"/>
  <c r="B102" i="1"/>
  <c r="A102" i="1"/>
  <c r="P102" i="1"/>
  <c r="Q110" i="1"/>
  <c r="R110" i="1"/>
  <c r="S110" i="1"/>
  <c r="T110" i="1"/>
  <c r="K110" i="1"/>
  <c r="L110" i="1"/>
  <c r="M110" i="1"/>
  <c r="N110" i="1"/>
  <c r="O110" i="1"/>
  <c r="J110" i="1"/>
  <c r="B110" i="1"/>
  <c r="A110" i="1"/>
  <c r="P110" i="1"/>
  <c r="S529" i="1"/>
  <c r="T529" i="1"/>
  <c r="Q529" i="1"/>
  <c r="R529" i="1"/>
  <c r="N529" i="1"/>
  <c r="O529" i="1"/>
  <c r="K529" i="1"/>
  <c r="L529" i="1"/>
  <c r="M529" i="1"/>
  <c r="J529" i="1"/>
  <c r="A529" i="1"/>
  <c r="B529" i="1"/>
  <c r="P529" i="1"/>
  <c r="S521" i="1"/>
  <c r="T521" i="1"/>
  <c r="Q521" i="1"/>
  <c r="R521" i="1"/>
  <c r="N521" i="1"/>
  <c r="O521" i="1"/>
  <c r="K521" i="1"/>
  <c r="L521" i="1"/>
  <c r="M521" i="1"/>
  <c r="J521" i="1"/>
  <c r="B521" i="1"/>
  <c r="A521" i="1"/>
  <c r="P521" i="1"/>
  <c r="S513" i="1"/>
  <c r="T513" i="1"/>
  <c r="Q513" i="1"/>
  <c r="R513" i="1"/>
  <c r="N513" i="1"/>
  <c r="O513" i="1"/>
  <c r="K513" i="1"/>
  <c r="L513" i="1"/>
  <c r="M513" i="1"/>
  <c r="J513" i="1"/>
  <c r="B513" i="1"/>
  <c r="A513" i="1"/>
  <c r="P513" i="1"/>
  <c r="S505" i="1"/>
  <c r="T505" i="1"/>
  <c r="Q505" i="1"/>
  <c r="R505" i="1"/>
  <c r="N505" i="1"/>
  <c r="O505" i="1"/>
  <c r="K505" i="1"/>
  <c r="L505" i="1"/>
  <c r="M505" i="1"/>
  <c r="J505" i="1"/>
  <c r="B505" i="1"/>
  <c r="A505" i="1"/>
  <c r="P505" i="1"/>
  <c r="S497" i="1"/>
  <c r="T497" i="1"/>
  <c r="Q497" i="1"/>
  <c r="R497" i="1"/>
  <c r="N497" i="1"/>
  <c r="O497" i="1"/>
  <c r="K497" i="1"/>
  <c r="L497" i="1"/>
  <c r="M497" i="1"/>
  <c r="J497" i="1"/>
  <c r="A497" i="1"/>
  <c r="B497" i="1"/>
  <c r="P497" i="1"/>
  <c r="Q489" i="1"/>
  <c r="T489" i="1"/>
  <c r="R489" i="1"/>
  <c r="S489" i="1"/>
  <c r="N489" i="1"/>
  <c r="O489" i="1"/>
  <c r="K489" i="1"/>
  <c r="L489" i="1"/>
  <c r="M489" i="1"/>
  <c r="J489" i="1"/>
  <c r="A489" i="1"/>
  <c r="B489" i="1"/>
  <c r="P489" i="1"/>
  <c r="Q481" i="1"/>
  <c r="T481" i="1"/>
  <c r="R481" i="1"/>
  <c r="S481" i="1"/>
  <c r="N481" i="1"/>
  <c r="O481" i="1"/>
  <c r="K481" i="1"/>
  <c r="L481" i="1"/>
  <c r="M481" i="1"/>
  <c r="J481" i="1"/>
  <c r="B481" i="1"/>
  <c r="A481" i="1"/>
  <c r="P481" i="1"/>
  <c r="Q473" i="1"/>
  <c r="T473" i="1"/>
  <c r="R473" i="1"/>
  <c r="S473" i="1"/>
  <c r="N473" i="1"/>
  <c r="O473" i="1"/>
  <c r="K473" i="1"/>
  <c r="L473" i="1"/>
  <c r="M473" i="1"/>
  <c r="J473" i="1"/>
  <c r="B473" i="1"/>
  <c r="A473" i="1"/>
  <c r="P473" i="1"/>
  <c r="Q465" i="1"/>
  <c r="T465" i="1"/>
  <c r="R465" i="1"/>
  <c r="S465" i="1"/>
  <c r="N465" i="1"/>
  <c r="O465" i="1"/>
  <c r="K465" i="1"/>
  <c r="L465" i="1"/>
  <c r="M465" i="1"/>
  <c r="J465" i="1"/>
  <c r="A465" i="1"/>
  <c r="B465" i="1"/>
  <c r="P465" i="1"/>
  <c r="Q186" i="1"/>
  <c r="R186" i="1"/>
  <c r="S186" i="1"/>
  <c r="T186" i="1"/>
  <c r="K186" i="1"/>
  <c r="L186" i="1"/>
  <c r="M186" i="1"/>
  <c r="N186" i="1"/>
  <c r="O186" i="1"/>
  <c r="J186" i="1"/>
  <c r="B186" i="1"/>
  <c r="A186" i="1"/>
  <c r="P186" i="1"/>
  <c r="R312" i="1"/>
  <c r="S312" i="1"/>
  <c r="T312" i="1"/>
  <c r="Q312" i="1"/>
  <c r="K312" i="1"/>
  <c r="M312" i="1"/>
  <c r="O312" i="1"/>
  <c r="L312" i="1"/>
  <c r="N312" i="1"/>
  <c r="J312" i="1"/>
  <c r="B312" i="1"/>
  <c r="A312" i="1"/>
  <c r="P312" i="1"/>
  <c r="R320" i="1"/>
  <c r="S320" i="1"/>
  <c r="T320" i="1"/>
  <c r="Q320" i="1"/>
  <c r="K320" i="1"/>
  <c r="M320" i="1"/>
  <c r="O320" i="1"/>
  <c r="L320" i="1"/>
  <c r="N320" i="1"/>
  <c r="J320" i="1"/>
  <c r="B320" i="1"/>
  <c r="A320" i="1"/>
  <c r="P320" i="1"/>
  <c r="S614" i="1"/>
  <c r="T614" i="1"/>
  <c r="Q614" i="1"/>
  <c r="R614" i="1"/>
  <c r="N614" i="1"/>
  <c r="K614" i="1"/>
  <c r="L614" i="1"/>
  <c r="M614" i="1"/>
  <c r="O614" i="1"/>
  <c r="J614" i="1"/>
  <c r="P614" i="1"/>
  <c r="B614" i="1"/>
  <c r="A614" i="1"/>
  <c r="Q622" i="1"/>
  <c r="R622" i="1"/>
  <c r="S622" i="1"/>
  <c r="T622" i="1"/>
  <c r="N622" i="1"/>
  <c r="K622" i="1"/>
  <c r="L622" i="1"/>
  <c r="M622" i="1"/>
  <c r="O622" i="1"/>
  <c r="J622" i="1"/>
  <c r="P622" i="1"/>
  <c r="B622" i="1"/>
  <c r="A622" i="1"/>
  <c r="R328" i="1"/>
  <c r="S328" i="1"/>
  <c r="T328" i="1"/>
  <c r="Q328" i="1"/>
  <c r="K328" i="1"/>
  <c r="M328" i="1"/>
  <c r="O328" i="1"/>
  <c r="L328" i="1"/>
  <c r="N328" i="1"/>
  <c r="J328" i="1"/>
  <c r="B328" i="1"/>
  <c r="A328" i="1"/>
  <c r="P328" i="1"/>
  <c r="R336" i="1"/>
  <c r="S336" i="1"/>
  <c r="T336" i="1"/>
  <c r="Q336" i="1"/>
  <c r="K336" i="1"/>
  <c r="M336" i="1"/>
  <c r="O336" i="1"/>
  <c r="L336" i="1"/>
  <c r="N336" i="1"/>
  <c r="J336" i="1"/>
  <c r="B336" i="1"/>
  <c r="A336" i="1"/>
  <c r="P336" i="1"/>
  <c r="Q211" i="1"/>
  <c r="R211" i="1"/>
  <c r="S211" i="1"/>
  <c r="T211" i="1"/>
  <c r="O211" i="1"/>
  <c r="K211" i="1"/>
  <c r="L211" i="1"/>
  <c r="N211" i="1"/>
  <c r="M211" i="1"/>
  <c r="J211" i="1"/>
  <c r="B211" i="1"/>
  <c r="A211" i="1"/>
  <c r="P211" i="1"/>
  <c r="Q219" i="1"/>
  <c r="R219" i="1"/>
  <c r="S219" i="1"/>
  <c r="T219" i="1"/>
  <c r="K219" i="1"/>
  <c r="L219" i="1"/>
  <c r="N219" i="1"/>
  <c r="O219" i="1"/>
  <c r="M219" i="1"/>
  <c r="J219" i="1"/>
  <c r="B219" i="1"/>
  <c r="A219" i="1"/>
  <c r="P219" i="1"/>
  <c r="Q748" i="1"/>
  <c r="S748" i="1"/>
  <c r="T748" i="1"/>
  <c r="R748" i="1"/>
  <c r="L748" i="1"/>
  <c r="M748" i="1"/>
  <c r="N748" i="1"/>
  <c r="O748" i="1"/>
  <c r="K748" i="1"/>
  <c r="B748" i="1"/>
  <c r="A748" i="1"/>
  <c r="P748" i="1"/>
  <c r="Q738" i="1"/>
  <c r="S738" i="1"/>
  <c r="T738" i="1"/>
  <c r="R738" i="1"/>
  <c r="N738" i="1"/>
  <c r="O738" i="1"/>
  <c r="K738" i="1"/>
  <c r="L738" i="1"/>
  <c r="M738" i="1"/>
  <c r="B738" i="1"/>
  <c r="A738" i="1"/>
  <c r="P738" i="1"/>
  <c r="Q728" i="1"/>
  <c r="S728" i="1"/>
  <c r="T728" i="1"/>
  <c r="R728" i="1"/>
  <c r="K728" i="1"/>
  <c r="L728" i="1"/>
  <c r="M728" i="1"/>
  <c r="N728" i="1"/>
  <c r="O728" i="1"/>
  <c r="B728" i="1"/>
  <c r="A728" i="1"/>
  <c r="P728" i="1"/>
  <c r="Q718" i="1"/>
  <c r="R718" i="1"/>
  <c r="S718" i="1"/>
  <c r="T718" i="1"/>
  <c r="K718" i="1"/>
  <c r="L718" i="1"/>
  <c r="M718" i="1"/>
  <c r="N718" i="1"/>
  <c r="O718" i="1"/>
  <c r="B718" i="1"/>
  <c r="A718" i="1"/>
  <c r="P718" i="1"/>
  <c r="R342" i="1"/>
  <c r="S342" i="1"/>
  <c r="T342" i="1"/>
  <c r="Q342" i="1"/>
  <c r="K342" i="1"/>
  <c r="L342" i="1"/>
  <c r="M342" i="1"/>
  <c r="O342" i="1"/>
  <c r="N342" i="1"/>
  <c r="J342" i="1"/>
  <c r="B342" i="1"/>
  <c r="A342" i="1"/>
  <c r="P342" i="1"/>
  <c r="T376" i="1"/>
  <c r="Q376" i="1"/>
  <c r="R376" i="1"/>
  <c r="S376" i="1"/>
  <c r="K376" i="1"/>
  <c r="L376" i="1"/>
  <c r="M376" i="1"/>
  <c r="N376" i="1"/>
  <c r="O376" i="1"/>
  <c r="J376" i="1"/>
  <c r="A376" i="1"/>
  <c r="B376" i="1"/>
  <c r="P376" i="1"/>
  <c r="Q688" i="1"/>
  <c r="R688" i="1"/>
  <c r="S688" i="1"/>
  <c r="T688" i="1"/>
  <c r="K688" i="1"/>
  <c r="L688" i="1"/>
  <c r="M688" i="1"/>
  <c r="N688" i="1"/>
  <c r="O688" i="1"/>
  <c r="J688" i="1"/>
  <c r="B688" i="1"/>
  <c r="A688" i="1"/>
  <c r="P688" i="1"/>
  <c r="S569" i="1"/>
  <c r="T569" i="1"/>
  <c r="Q569" i="1"/>
  <c r="R569" i="1"/>
  <c r="O569" i="1"/>
  <c r="K569" i="1"/>
  <c r="L569" i="1"/>
  <c r="M569" i="1"/>
  <c r="N569" i="1"/>
  <c r="J569" i="1"/>
  <c r="B569" i="1"/>
  <c r="A569" i="1"/>
  <c r="P569" i="1"/>
  <c r="Q305" i="1"/>
  <c r="R305" i="1"/>
  <c r="S305" i="1"/>
  <c r="T305" i="1"/>
  <c r="L305" i="1"/>
  <c r="M305" i="1"/>
  <c r="N305" i="1"/>
  <c r="K305" i="1"/>
  <c r="O305" i="1"/>
  <c r="J305" i="1"/>
  <c r="A305" i="1"/>
  <c r="B305" i="1"/>
  <c r="P305" i="1"/>
  <c r="Q235" i="1"/>
  <c r="R235" i="1"/>
  <c r="S235" i="1"/>
  <c r="T235" i="1"/>
  <c r="L235" i="1"/>
  <c r="K235" i="1"/>
  <c r="M235" i="1"/>
  <c r="N235" i="1"/>
  <c r="O235" i="1"/>
  <c r="J235" i="1"/>
  <c r="B235" i="1"/>
  <c r="A235" i="1"/>
  <c r="P235" i="1"/>
  <c r="Q99" i="1"/>
  <c r="R99" i="1"/>
  <c r="S99" i="1"/>
  <c r="T99" i="1"/>
  <c r="O99" i="1"/>
  <c r="K99" i="1"/>
  <c r="L99" i="1"/>
  <c r="M99" i="1"/>
  <c r="N99" i="1"/>
  <c r="J99" i="1"/>
  <c r="B99" i="1"/>
  <c r="A99" i="1"/>
  <c r="P99" i="1"/>
  <c r="Q20" i="1"/>
  <c r="R20" i="1"/>
  <c r="S20" i="1"/>
  <c r="T20" i="1"/>
  <c r="L20" i="1"/>
  <c r="M20" i="1"/>
  <c r="N20" i="1"/>
  <c r="O20" i="1"/>
  <c r="K20" i="1"/>
  <c r="J20" i="1"/>
  <c r="B20" i="1"/>
  <c r="A20" i="1"/>
  <c r="P20" i="1"/>
  <c r="Q44" i="1"/>
  <c r="R44" i="1"/>
  <c r="S44" i="1"/>
  <c r="T44" i="1"/>
  <c r="L44" i="1"/>
  <c r="M44" i="1"/>
  <c r="N44" i="1"/>
  <c r="K44" i="1"/>
  <c r="O44" i="1"/>
  <c r="J44" i="1"/>
  <c r="B44" i="1"/>
  <c r="A44" i="1"/>
  <c r="P44" i="1"/>
  <c r="Q590" i="1"/>
  <c r="S590" i="1"/>
  <c r="T590" i="1"/>
  <c r="R590" i="1"/>
  <c r="N590" i="1"/>
  <c r="O590" i="1"/>
  <c r="L590" i="1"/>
  <c r="M590" i="1"/>
  <c r="J590" i="1"/>
  <c r="K590" i="1"/>
  <c r="B590" i="1"/>
  <c r="A590" i="1"/>
  <c r="P590" i="1"/>
  <c r="T458" i="1"/>
  <c r="Q458" i="1"/>
  <c r="R458" i="1"/>
  <c r="S458" i="1"/>
  <c r="K458" i="1"/>
  <c r="L458" i="1"/>
  <c r="M458" i="1"/>
  <c r="N458" i="1"/>
  <c r="O458" i="1"/>
  <c r="J458" i="1"/>
  <c r="B458" i="1"/>
  <c r="A458" i="1"/>
  <c r="P458" i="1"/>
  <c r="S501" i="1"/>
  <c r="T501" i="1"/>
  <c r="Q501" i="1"/>
  <c r="R501" i="1"/>
  <c r="K501" i="1"/>
  <c r="L501" i="1"/>
  <c r="M501" i="1"/>
  <c r="N501" i="1"/>
  <c r="O501" i="1"/>
  <c r="J501" i="1"/>
  <c r="B501" i="1"/>
  <c r="A501" i="1"/>
  <c r="P501" i="1"/>
  <c r="Q477" i="1"/>
  <c r="T477" i="1"/>
  <c r="R477" i="1"/>
  <c r="S477" i="1"/>
  <c r="K477" i="1"/>
  <c r="L477" i="1"/>
  <c r="M477" i="1"/>
  <c r="N477" i="1"/>
  <c r="O477" i="1"/>
  <c r="J477" i="1"/>
  <c r="B477" i="1"/>
  <c r="A477" i="1"/>
  <c r="P477" i="1"/>
  <c r="R316" i="1"/>
  <c r="S316" i="1"/>
  <c r="T316" i="1"/>
  <c r="Q316" i="1"/>
  <c r="M316" i="1"/>
  <c r="N316" i="1"/>
  <c r="O316" i="1"/>
  <c r="K316" i="1"/>
  <c r="L316" i="1"/>
  <c r="J316" i="1"/>
  <c r="B316" i="1"/>
  <c r="A316" i="1"/>
  <c r="P316" i="1"/>
  <c r="R332" i="1"/>
  <c r="S332" i="1"/>
  <c r="T332" i="1"/>
  <c r="Q332" i="1"/>
  <c r="M332" i="1"/>
  <c r="N332" i="1"/>
  <c r="O332" i="1"/>
  <c r="K332" i="1"/>
  <c r="L332" i="1"/>
  <c r="J332" i="1"/>
  <c r="B332" i="1"/>
  <c r="A332" i="1"/>
  <c r="P332" i="1"/>
  <c r="R226" i="1"/>
  <c r="S226" i="1"/>
  <c r="T226" i="1"/>
  <c r="Q226" i="1"/>
  <c r="K226" i="1"/>
  <c r="L226" i="1"/>
  <c r="M226" i="1"/>
  <c r="O226" i="1"/>
  <c r="N226" i="1"/>
  <c r="J226" i="1"/>
  <c r="B226" i="1"/>
  <c r="A226" i="1"/>
  <c r="P226" i="1"/>
  <c r="S671" i="1"/>
  <c r="T671" i="1"/>
  <c r="Q671" i="1"/>
  <c r="R671" i="1"/>
  <c r="M671" i="1"/>
  <c r="N671" i="1"/>
  <c r="O671" i="1"/>
  <c r="K671" i="1"/>
  <c r="L671" i="1"/>
  <c r="J671" i="1"/>
  <c r="B671" i="1"/>
  <c r="A671" i="1"/>
  <c r="P671" i="1"/>
  <c r="R282" i="1"/>
  <c r="S282" i="1"/>
  <c r="T282" i="1"/>
  <c r="Q282" i="1"/>
  <c r="O282" i="1"/>
  <c r="K282" i="1"/>
  <c r="M282" i="1"/>
  <c r="N282" i="1"/>
  <c r="L282" i="1"/>
  <c r="J282" i="1"/>
  <c r="B282" i="1"/>
  <c r="A282" i="1"/>
  <c r="P282" i="1"/>
  <c r="Q632" i="1"/>
  <c r="R632" i="1"/>
  <c r="S632" i="1"/>
  <c r="T632" i="1"/>
  <c r="K632" i="1"/>
  <c r="L632" i="1"/>
  <c r="M632" i="1"/>
  <c r="N632" i="1"/>
  <c r="O632" i="1"/>
  <c r="J632" i="1"/>
  <c r="A632" i="1"/>
  <c r="B632" i="1"/>
  <c r="P632" i="1"/>
  <c r="Q574" i="1"/>
  <c r="S574" i="1"/>
  <c r="T574" i="1"/>
  <c r="R574" i="1"/>
  <c r="N574" i="1"/>
  <c r="O574" i="1"/>
  <c r="K574" i="1"/>
  <c r="L574" i="1"/>
  <c r="M574" i="1"/>
  <c r="J574" i="1"/>
  <c r="B574" i="1"/>
  <c r="A574" i="1"/>
  <c r="P574" i="1"/>
  <c r="S683" i="1"/>
  <c r="T683" i="1"/>
  <c r="Q683" i="1"/>
  <c r="R683" i="1"/>
  <c r="K683" i="1"/>
  <c r="L683" i="1"/>
  <c r="M683" i="1"/>
  <c r="N683" i="1"/>
  <c r="O683" i="1"/>
  <c r="J683" i="1"/>
  <c r="B683" i="1"/>
  <c r="A683" i="1"/>
  <c r="P683" i="1"/>
  <c r="Q566" i="1"/>
  <c r="S566" i="1"/>
  <c r="T566" i="1"/>
  <c r="R566" i="1"/>
  <c r="N566" i="1"/>
  <c r="O566" i="1"/>
  <c r="L566" i="1"/>
  <c r="M566" i="1"/>
  <c r="J566" i="1"/>
  <c r="K566" i="1"/>
  <c r="B566" i="1"/>
  <c r="A566" i="1"/>
  <c r="P566" i="1"/>
  <c r="Q65" i="1"/>
  <c r="R65" i="1"/>
  <c r="S65" i="1"/>
  <c r="T65" i="1"/>
  <c r="K65" i="1"/>
  <c r="L65" i="1"/>
  <c r="M65" i="1"/>
  <c r="O65" i="1"/>
  <c r="N65" i="1"/>
  <c r="J65" i="1"/>
  <c r="B65" i="1"/>
  <c r="A65" i="1"/>
  <c r="P65" i="1"/>
  <c r="Q259" i="1"/>
  <c r="R259" i="1"/>
  <c r="S259" i="1"/>
  <c r="T259" i="1"/>
  <c r="K259" i="1"/>
  <c r="L259" i="1"/>
  <c r="N259" i="1"/>
  <c r="M259" i="1"/>
  <c r="O259" i="1"/>
  <c r="J259" i="1"/>
  <c r="B259" i="1"/>
  <c r="A259" i="1"/>
  <c r="P259" i="1"/>
  <c r="S537" i="1"/>
  <c r="T537" i="1"/>
  <c r="Q537" i="1"/>
  <c r="R537" i="1"/>
  <c r="N537" i="1"/>
  <c r="O537" i="1"/>
  <c r="K537" i="1"/>
  <c r="L537" i="1"/>
  <c r="M537" i="1"/>
  <c r="J537" i="1"/>
  <c r="B537" i="1"/>
  <c r="A537" i="1"/>
  <c r="P537" i="1"/>
  <c r="S587" i="1"/>
  <c r="T587" i="1"/>
  <c r="Q587" i="1"/>
  <c r="R587" i="1"/>
  <c r="M587" i="1"/>
  <c r="N587" i="1"/>
  <c r="O587" i="1"/>
  <c r="K587" i="1"/>
  <c r="L587" i="1"/>
  <c r="J587" i="1"/>
  <c r="B587" i="1"/>
  <c r="A587" i="1"/>
  <c r="P587" i="1"/>
  <c r="Q522" i="1"/>
  <c r="R522" i="1"/>
  <c r="S522" i="1"/>
  <c r="T522" i="1"/>
  <c r="K522" i="1"/>
  <c r="L522" i="1"/>
  <c r="M522" i="1"/>
  <c r="N522" i="1"/>
  <c r="O522" i="1"/>
  <c r="J522" i="1"/>
  <c r="B522" i="1"/>
  <c r="A522" i="1"/>
  <c r="P522" i="1"/>
  <c r="Q498" i="1"/>
  <c r="R498" i="1"/>
  <c r="S498" i="1"/>
  <c r="T498" i="1"/>
  <c r="K498" i="1"/>
  <c r="L498" i="1"/>
  <c r="M498" i="1"/>
  <c r="N498" i="1"/>
  <c r="O498" i="1"/>
  <c r="J498" i="1"/>
  <c r="B498" i="1"/>
  <c r="A498" i="1"/>
  <c r="P498" i="1"/>
  <c r="T466" i="1"/>
  <c r="Q466" i="1"/>
  <c r="R466" i="1"/>
  <c r="S466" i="1"/>
  <c r="K466" i="1"/>
  <c r="L466" i="1"/>
  <c r="M466" i="1"/>
  <c r="N466" i="1"/>
  <c r="O466" i="1"/>
  <c r="J466" i="1"/>
  <c r="B466" i="1"/>
  <c r="A466" i="1"/>
  <c r="P466" i="1"/>
  <c r="S621" i="1"/>
  <c r="T621" i="1"/>
  <c r="Q621" i="1"/>
  <c r="R621" i="1"/>
  <c r="K621" i="1"/>
  <c r="N621" i="1"/>
  <c r="O621" i="1"/>
  <c r="L621" i="1"/>
  <c r="M621" i="1"/>
  <c r="J621" i="1"/>
  <c r="B621" i="1"/>
  <c r="P621" i="1"/>
  <c r="A621" i="1"/>
  <c r="S625" i="1"/>
  <c r="T625" i="1"/>
  <c r="Q625" i="1"/>
  <c r="R625" i="1"/>
  <c r="K625" i="1"/>
  <c r="N625" i="1"/>
  <c r="O625" i="1"/>
  <c r="L625" i="1"/>
  <c r="M625" i="1"/>
  <c r="J625" i="1"/>
  <c r="A625" i="1"/>
  <c r="B625" i="1"/>
  <c r="P625" i="1"/>
  <c r="Q164" i="1"/>
  <c r="R164" i="1"/>
  <c r="S164" i="1"/>
  <c r="T164" i="1"/>
  <c r="K164" i="1"/>
  <c r="L164" i="1"/>
  <c r="N164" i="1"/>
  <c r="O164" i="1"/>
  <c r="M164" i="1"/>
  <c r="J164" i="1"/>
  <c r="B164" i="1"/>
  <c r="A164" i="1"/>
  <c r="P164" i="1"/>
  <c r="Q373" i="1"/>
  <c r="R373" i="1"/>
  <c r="T373" i="1"/>
  <c r="S373" i="1"/>
  <c r="K373" i="1"/>
  <c r="L373" i="1"/>
  <c r="M373" i="1"/>
  <c r="N373" i="1"/>
  <c r="O373" i="1"/>
  <c r="J373" i="1"/>
  <c r="B373" i="1"/>
  <c r="A373" i="1"/>
  <c r="P373" i="1"/>
  <c r="Q339" i="1"/>
  <c r="R339" i="1"/>
  <c r="S339" i="1"/>
  <c r="T339" i="1"/>
  <c r="K339" i="1"/>
  <c r="L339" i="1"/>
  <c r="N339" i="1"/>
  <c r="M339" i="1"/>
  <c r="O339" i="1"/>
  <c r="J339" i="1"/>
  <c r="B339" i="1"/>
  <c r="A339" i="1"/>
  <c r="P339" i="1"/>
  <c r="Q626" i="1"/>
  <c r="R626" i="1"/>
  <c r="S626" i="1"/>
  <c r="T626" i="1"/>
  <c r="M626" i="1"/>
  <c r="N626" i="1"/>
  <c r="K626" i="1"/>
  <c r="L626" i="1"/>
  <c r="O626" i="1"/>
  <c r="J626" i="1"/>
  <c r="B626" i="1"/>
  <c r="A626" i="1"/>
  <c r="P626" i="1"/>
  <c r="Q634" i="1"/>
  <c r="R634" i="1"/>
  <c r="S634" i="1"/>
  <c r="T634" i="1"/>
  <c r="N634" i="1"/>
  <c r="O634" i="1"/>
  <c r="K634" i="1"/>
  <c r="L634" i="1"/>
  <c r="J634" i="1"/>
  <c r="M634" i="1"/>
  <c r="B634" i="1"/>
  <c r="A634" i="1"/>
  <c r="P634" i="1"/>
  <c r="Q165" i="1"/>
  <c r="R165" i="1"/>
  <c r="S165" i="1"/>
  <c r="T165" i="1"/>
  <c r="K165" i="1"/>
  <c r="L165" i="1"/>
  <c r="M165" i="1"/>
  <c r="N165" i="1"/>
  <c r="O165" i="1"/>
  <c r="J165" i="1"/>
  <c r="B165" i="1"/>
  <c r="A165" i="1"/>
  <c r="P165" i="1"/>
  <c r="R230" i="1"/>
  <c r="S230" i="1"/>
  <c r="T230" i="1"/>
  <c r="Q230" i="1"/>
  <c r="M230" i="1"/>
  <c r="K230" i="1"/>
  <c r="N230" i="1"/>
  <c r="O230" i="1"/>
  <c r="L230" i="1"/>
  <c r="J230" i="1"/>
  <c r="B230" i="1"/>
  <c r="A230" i="1"/>
  <c r="P230" i="1"/>
  <c r="T374" i="1"/>
  <c r="Q374" i="1"/>
  <c r="R374" i="1"/>
  <c r="S374" i="1"/>
  <c r="M374" i="1"/>
  <c r="N374" i="1"/>
  <c r="O374" i="1"/>
  <c r="K374" i="1"/>
  <c r="L374" i="1"/>
  <c r="J374" i="1"/>
  <c r="B374" i="1"/>
  <c r="A374" i="1"/>
  <c r="P374" i="1"/>
  <c r="Q580" i="1"/>
  <c r="S580" i="1"/>
  <c r="T580" i="1"/>
  <c r="R580" i="1"/>
  <c r="K580" i="1"/>
  <c r="L580" i="1"/>
  <c r="M580" i="1"/>
  <c r="N580" i="1"/>
  <c r="O580" i="1"/>
  <c r="J580" i="1"/>
  <c r="B580" i="1"/>
  <c r="A580" i="1"/>
  <c r="P580" i="1"/>
  <c r="Q584" i="1"/>
  <c r="S584" i="1"/>
  <c r="T584" i="1"/>
  <c r="R584" i="1"/>
  <c r="L584" i="1"/>
  <c r="M584" i="1"/>
  <c r="N584" i="1"/>
  <c r="O584" i="1"/>
  <c r="K584" i="1"/>
  <c r="J584" i="1"/>
  <c r="A584" i="1"/>
  <c r="B584" i="1"/>
  <c r="P584" i="1"/>
  <c r="Q654" i="1"/>
  <c r="R654" i="1"/>
  <c r="S654" i="1"/>
  <c r="T654" i="1"/>
  <c r="K654" i="1"/>
  <c r="L654" i="1"/>
  <c r="M654" i="1"/>
  <c r="N654" i="1"/>
  <c r="O654" i="1"/>
  <c r="J654" i="1"/>
  <c r="B654" i="1"/>
  <c r="A654" i="1"/>
  <c r="P654" i="1"/>
  <c r="S663" i="1"/>
  <c r="T663" i="1"/>
  <c r="Q663" i="1"/>
  <c r="R663" i="1"/>
  <c r="M663" i="1"/>
  <c r="N663" i="1"/>
  <c r="O663" i="1"/>
  <c r="K663" i="1"/>
  <c r="J663" i="1"/>
  <c r="L663" i="1"/>
  <c r="B663" i="1"/>
  <c r="A663" i="1"/>
  <c r="P663" i="1"/>
  <c r="Q680" i="1"/>
  <c r="R680" i="1"/>
  <c r="S680" i="1"/>
  <c r="T680" i="1"/>
  <c r="K680" i="1"/>
  <c r="L680" i="1"/>
  <c r="M680" i="1"/>
  <c r="N680" i="1"/>
  <c r="O680" i="1"/>
  <c r="J680" i="1"/>
  <c r="A680" i="1"/>
  <c r="B680" i="1"/>
  <c r="P680" i="1"/>
  <c r="S685" i="1"/>
  <c r="T685" i="1"/>
  <c r="Q685" i="1"/>
  <c r="R685" i="1"/>
  <c r="O685" i="1"/>
  <c r="K685" i="1"/>
  <c r="L685" i="1"/>
  <c r="M685" i="1"/>
  <c r="J685" i="1"/>
  <c r="N685" i="1"/>
  <c r="B685" i="1"/>
  <c r="A685" i="1"/>
  <c r="P685" i="1"/>
  <c r="S697" i="1"/>
  <c r="T697" i="1"/>
  <c r="Q697" i="1"/>
  <c r="R697" i="1"/>
  <c r="K697" i="1"/>
  <c r="L697" i="1"/>
  <c r="M697" i="1"/>
  <c r="N697" i="1"/>
  <c r="O697" i="1"/>
  <c r="J697" i="1"/>
  <c r="B697" i="1"/>
  <c r="A697" i="1"/>
  <c r="P697" i="1"/>
  <c r="Q706" i="1"/>
  <c r="R706" i="1"/>
  <c r="S706" i="1"/>
  <c r="T706" i="1"/>
  <c r="N706" i="1"/>
  <c r="O706" i="1"/>
  <c r="K706" i="1"/>
  <c r="L706" i="1"/>
  <c r="M706" i="1"/>
  <c r="J706" i="1"/>
  <c r="B706" i="1"/>
  <c r="A706" i="1"/>
  <c r="P706" i="1"/>
  <c r="Q152" i="1"/>
  <c r="R152" i="1"/>
  <c r="S152" i="1"/>
  <c r="T152" i="1"/>
  <c r="L152" i="1"/>
  <c r="N152" i="1"/>
  <c r="O152" i="1"/>
  <c r="K152" i="1"/>
  <c r="J152" i="1"/>
  <c r="B152" i="1"/>
  <c r="A152" i="1"/>
  <c r="P152" i="1"/>
  <c r="Q233" i="1"/>
  <c r="R233" i="1"/>
  <c r="S233" i="1"/>
  <c r="T233" i="1"/>
  <c r="N233" i="1"/>
  <c r="K233" i="1"/>
  <c r="L233" i="1"/>
  <c r="M233" i="1"/>
  <c r="O233" i="1"/>
  <c r="J233" i="1"/>
  <c r="B233" i="1"/>
  <c r="A233" i="1"/>
  <c r="P233" i="1"/>
  <c r="Q175" i="1"/>
  <c r="R175" i="1"/>
  <c r="S175" i="1"/>
  <c r="T175" i="1"/>
  <c r="K175" i="1"/>
  <c r="L175" i="1"/>
  <c r="M175" i="1"/>
  <c r="O175" i="1"/>
  <c r="N175" i="1"/>
  <c r="J175" i="1"/>
  <c r="B175" i="1"/>
  <c r="A175" i="1"/>
  <c r="P175" i="1"/>
  <c r="R278" i="1"/>
  <c r="S278" i="1"/>
  <c r="T278" i="1"/>
  <c r="Q278" i="1"/>
  <c r="K278" i="1"/>
  <c r="L278" i="1"/>
  <c r="M278" i="1"/>
  <c r="O278" i="1"/>
  <c r="J278" i="1"/>
  <c r="N278" i="1"/>
  <c r="B278" i="1"/>
  <c r="A278" i="1"/>
  <c r="P278" i="1"/>
  <c r="R286" i="1"/>
  <c r="S286" i="1"/>
  <c r="T286" i="1"/>
  <c r="Q286" i="1"/>
  <c r="K286" i="1"/>
  <c r="L286" i="1"/>
  <c r="M286" i="1"/>
  <c r="O286" i="1"/>
  <c r="N286" i="1"/>
  <c r="J286" i="1"/>
  <c r="B286" i="1"/>
  <c r="A286" i="1"/>
  <c r="P286" i="1"/>
  <c r="R294" i="1"/>
  <c r="S294" i="1"/>
  <c r="T294" i="1"/>
  <c r="Q294" i="1"/>
  <c r="K294" i="1"/>
  <c r="L294" i="1"/>
  <c r="M294" i="1"/>
  <c r="O294" i="1"/>
  <c r="N294" i="1"/>
  <c r="J294" i="1"/>
  <c r="B294" i="1"/>
  <c r="A294" i="1"/>
  <c r="P294" i="1"/>
  <c r="R302" i="1"/>
  <c r="S302" i="1"/>
  <c r="T302" i="1"/>
  <c r="Q302" i="1"/>
  <c r="K302" i="1"/>
  <c r="L302" i="1"/>
  <c r="M302" i="1"/>
  <c r="O302" i="1"/>
  <c r="N302" i="1"/>
  <c r="J302" i="1"/>
  <c r="B302" i="1"/>
  <c r="A302" i="1"/>
  <c r="P302" i="1"/>
  <c r="S585" i="1"/>
  <c r="T585" i="1"/>
  <c r="Q585" i="1"/>
  <c r="R585" i="1"/>
  <c r="O585" i="1"/>
  <c r="K585" i="1"/>
  <c r="N585" i="1"/>
  <c r="L585" i="1"/>
  <c r="M585" i="1"/>
  <c r="J585" i="1"/>
  <c r="A585" i="1"/>
  <c r="B585" i="1"/>
  <c r="P585" i="1"/>
  <c r="S657" i="1"/>
  <c r="T657" i="1"/>
  <c r="Q657" i="1"/>
  <c r="R657" i="1"/>
  <c r="K657" i="1"/>
  <c r="L657" i="1"/>
  <c r="M657" i="1"/>
  <c r="N657" i="1"/>
  <c r="O657" i="1"/>
  <c r="J657" i="1"/>
  <c r="A657" i="1"/>
  <c r="B657" i="1"/>
  <c r="P657" i="1"/>
  <c r="Q658" i="1"/>
  <c r="R658" i="1"/>
  <c r="S658" i="1"/>
  <c r="T658" i="1"/>
  <c r="N658" i="1"/>
  <c r="O658" i="1"/>
  <c r="K658" i="1"/>
  <c r="L658" i="1"/>
  <c r="J658" i="1"/>
  <c r="M658" i="1"/>
  <c r="B658" i="1"/>
  <c r="A658" i="1"/>
  <c r="P658" i="1"/>
  <c r="Q82" i="1"/>
  <c r="R82" i="1"/>
  <c r="S82" i="1"/>
  <c r="T82" i="1"/>
  <c r="L82" i="1"/>
  <c r="N82" i="1"/>
  <c r="O82" i="1"/>
  <c r="K82" i="1"/>
  <c r="M82" i="1"/>
  <c r="J82" i="1"/>
  <c r="B82" i="1"/>
  <c r="A82" i="1"/>
  <c r="P82" i="1"/>
  <c r="Q74" i="1"/>
  <c r="R74" i="1"/>
  <c r="S74" i="1"/>
  <c r="T74" i="1"/>
  <c r="L74" i="1"/>
  <c r="N74" i="1"/>
  <c r="O74" i="1"/>
  <c r="K74" i="1"/>
  <c r="M74" i="1"/>
  <c r="J74" i="1"/>
  <c r="B74" i="1"/>
  <c r="A74" i="1"/>
  <c r="P74" i="1"/>
  <c r="Q66" i="1"/>
  <c r="R66" i="1"/>
  <c r="S66" i="1"/>
  <c r="T66" i="1"/>
  <c r="L66" i="1"/>
  <c r="N66" i="1"/>
  <c r="O66" i="1"/>
  <c r="M66" i="1"/>
  <c r="K66" i="1"/>
  <c r="J66" i="1"/>
  <c r="B66" i="1"/>
  <c r="A66" i="1"/>
  <c r="P66" i="1"/>
  <c r="Q94" i="1"/>
  <c r="R94" i="1"/>
  <c r="S94" i="1"/>
  <c r="T94" i="1"/>
  <c r="K94" i="1"/>
  <c r="L94" i="1"/>
  <c r="M94" i="1"/>
  <c r="O94" i="1"/>
  <c r="N94" i="1"/>
  <c r="J94" i="1"/>
  <c r="B94" i="1"/>
  <c r="A94" i="1"/>
  <c r="P94" i="1"/>
  <c r="T452" i="1"/>
  <c r="Q452" i="1"/>
  <c r="R452" i="1"/>
  <c r="S452" i="1"/>
  <c r="O452" i="1"/>
  <c r="K452" i="1"/>
  <c r="L452" i="1"/>
  <c r="M452" i="1"/>
  <c r="J452" i="1"/>
  <c r="N452" i="1"/>
  <c r="B452" i="1"/>
  <c r="A452" i="1"/>
  <c r="P452" i="1"/>
  <c r="Q261" i="1"/>
  <c r="R261" i="1"/>
  <c r="S261" i="1"/>
  <c r="T261" i="1"/>
  <c r="L261" i="1"/>
  <c r="N261" i="1"/>
  <c r="O261" i="1"/>
  <c r="K261" i="1"/>
  <c r="M261" i="1"/>
  <c r="J261" i="1"/>
  <c r="B261" i="1"/>
  <c r="A261" i="1"/>
  <c r="P261" i="1"/>
  <c r="Q269" i="1"/>
  <c r="R269" i="1"/>
  <c r="S269" i="1"/>
  <c r="T269" i="1"/>
  <c r="L269" i="1"/>
  <c r="N269" i="1"/>
  <c r="O269" i="1"/>
  <c r="M269" i="1"/>
  <c r="J269" i="1"/>
  <c r="K269" i="1"/>
  <c r="B269" i="1"/>
  <c r="A269" i="1"/>
  <c r="P269" i="1"/>
  <c r="Q9" i="1"/>
  <c r="R9" i="1"/>
  <c r="S9" i="1"/>
  <c r="T9" i="1"/>
  <c r="K9" i="1"/>
  <c r="L9" i="1"/>
  <c r="M9" i="1"/>
  <c r="N9" i="1"/>
  <c r="O9" i="1"/>
  <c r="J9" i="1"/>
  <c r="B9" i="1"/>
  <c r="A9" i="1"/>
  <c r="P9" i="1"/>
  <c r="Q17" i="1"/>
  <c r="R17" i="1"/>
  <c r="S17" i="1"/>
  <c r="T17" i="1"/>
  <c r="L17" i="1"/>
  <c r="O17" i="1"/>
  <c r="K17" i="1"/>
  <c r="M17" i="1"/>
  <c r="N17" i="1"/>
  <c r="J17" i="1"/>
  <c r="A17" i="1"/>
  <c r="B17" i="1"/>
  <c r="P17" i="1"/>
  <c r="Q25" i="1"/>
  <c r="R25" i="1"/>
  <c r="S25" i="1"/>
  <c r="T25" i="1"/>
  <c r="K25" i="1"/>
  <c r="L25" i="1"/>
  <c r="M25" i="1"/>
  <c r="N25" i="1"/>
  <c r="O25" i="1"/>
  <c r="J25" i="1"/>
  <c r="B25" i="1"/>
  <c r="A25" i="1"/>
  <c r="P25" i="1"/>
  <c r="Q33" i="1"/>
  <c r="R33" i="1"/>
  <c r="S33" i="1"/>
  <c r="T33" i="1"/>
  <c r="K33" i="1"/>
  <c r="L33" i="1"/>
  <c r="M33" i="1"/>
  <c r="N33" i="1"/>
  <c r="O33" i="1"/>
  <c r="J33" i="1"/>
  <c r="B33" i="1"/>
  <c r="A33" i="1"/>
  <c r="P33" i="1"/>
  <c r="Q41" i="1"/>
  <c r="R41" i="1"/>
  <c r="S41" i="1"/>
  <c r="T41" i="1"/>
  <c r="K41" i="1"/>
  <c r="L41" i="1"/>
  <c r="M41" i="1"/>
  <c r="O41" i="1"/>
  <c r="N41" i="1"/>
  <c r="J41" i="1"/>
  <c r="B41" i="1"/>
  <c r="A41" i="1"/>
  <c r="P41" i="1"/>
  <c r="Q49" i="1"/>
  <c r="R49" i="1"/>
  <c r="S49" i="1"/>
  <c r="T49" i="1"/>
  <c r="K49" i="1"/>
  <c r="L49" i="1"/>
  <c r="M49" i="1"/>
  <c r="N49" i="1"/>
  <c r="O49" i="1"/>
  <c r="J49" i="1"/>
  <c r="A49" i="1"/>
  <c r="B49" i="1"/>
  <c r="P49" i="1"/>
  <c r="Q57" i="1"/>
  <c r="R57" i="1"/>
  <c r="S57" i="1"/>
  <c r="T57" i="1"/>
  <c r="K57" i="1"/>
  <c r="L57" i="1"/>
  <c r="M57" i="1"/>
  <c r="O57" i="1"/>
  <c r="N57" i="1"/>
  <c r="J57" i="1"/>
  <c r="B57" i="1"/>
  <c r="A57" i="1"/>
  <c r="P57" i="1"/>
  <c r="Q139" i="1"/>
  <c r="R139" i="1"/>
  <c r="S139" i="1"/>
  <c r="T139" i="1"/>
  <c r="K139" i="1"/>
  <c r="L139" i="1"/>
  <c r="M139" i="1"/>
  <c r="N139" i="1"/>
  <c r="O139" i="1"/>
  <c r="J139" i="1"/>
  <c r="B139" i="1"/>
  <c r="A139" i="1"/>
  <c r="P139" i="1"/>
  <c r="Q129" i="1"/>
  <c r="R129" i="1"/>
  <c r="S129" i="1"/>
  <c r="T129" i="1"/>
  <c r="K129" i="1"/>
  <c r="L129" i="1"/>
  <c r="M129" i="1"/>
  <c r="N129" i="1"/>
  <c r="O129" i="1"/>
  <c r="J129" i="1"/>
  <c r="B129" i="1"/>
  <c r="A129" i="1"/>
  <c r="P129" i="1"/>
  <c r="S637" i="1"/>
  <c r="T637" i="1"/>
  <c r="Q637" i="1"/>
  <c r="R637" i="1"/>
  <c r="O637" i="1"/>
  <c r="K637" i="1"/>
  <c r="L637" i="1"/>
  <c r="M637" i="1"/>
  <c r="J637" i="1"/>
  <c r="N637" i="1"/>
  <c r="B637" i="1"/>
  <c r="A637" i="1"/>
  <c r="P637" i="1"/>
  <c r="Q546" i="1"/>
  <c r="S546" i="1"/>
  <c r="T546" i="1"/>
  <c r="R546" i="1"/>
  <c r="K546" i="1"/>
  <c r="L546" i="1"/>
  <c r="M546" i="1"/>
  <c r="N546" i="1"/>
  <c r="J546" i="1"/>
  <c r="O546" i="1"/>
  <c r="B546" i="1"/>
  <c r="A546" i="1"/>
  <c r="P546" i="1"/>
  <c r="Q103" i="1"/>
  <c r="R103" i="1"/>
  <c r="S103" i="1"/>
  <c r="T103" i="1"/>
  <c r="M103" i="1"/>
  <c r="N103" i="1"/>
  <c r="O103" i="1"/>
  <c r="L103" i="1"/>
  <c r="K103" i="1"/>
  <c r="J103" i="1"/>
  <c r="B103" i="1"/>
  <c r="A103" i="1"/>
  <c r="P103" i="1"/>
  <c r="Q111" i="1"/>
  <c r="R111" i="1"/>
  <c r="S111" i="1"/>
  <c r="T111" i="1"/>
  <c r="M111" i="1"/>
  <c r="N111" i="1"/>
  <c r="O111" i="1"/>
  <c r="K111" i="1"/>
  <c r="L111" i="1"/>
  <c r="J111" i="1"/>
  <c r="B111" i="1"/>
  <c r="A111" i="1"/>
  <c r="P111" i="1"/>
  <c r="Q528" i="1"/>
  <c r="R528" i="1"/>
  <c r="S528" i="1"/>
  <c r="T528" i="1"/>
  <c r="K528" i="1"/>
  <c r="L528" i="1"/>
  <c r="M528" i="1"/>
  <c r="N528" i="1"/>
  <c r="O528" i="1"/>
  <c r="J528" i="1"/>
  <c r="A528" i="1"/>
  <c r="B528" i="1"/>
  <c r="P528" i="1"/>
  <c r="Q520" i="1"/>
  <c r="R520" i="1"/>
  <c r="S520" i="1"/>
  <c r="T520" i="1"/>
  <c r="K520" i="1"/>
  <c r="L520" i="1"/>
  <c r="M520" i="1"/>
  <c r="N520" i="1"/>
  <c r="O520" i="1"/>
  <c r="J520" i="1"/>
  <c r="B520" i="1"/>
  <c r="A520" i="1"/>
  <c r="P520" i="1"/>
  <c r="Q512" i="1"/>
  <c r="R512" i="1"/>
  <c r="S512" i="1"/>
  <c r="T512" i="1"/>
  <c r="K512" i="1"/>
  <c r="L512" i="1"/>
  <c r="M512" i="1"/>
  <c r="N512" i="1"/>
  <c r="O512" i="1"/>
  <c r="J512" i="1"/>
  <c r="B512" i="1"/>
  <c r="A512" i="1"/>
  <c r="P512" i="1"/>
  <c r="Q504" i="1"/>
  <c r="R504" i="1"/>
  <c r="S504" i="1"/>
  <c r="T504" i="1"/>
  <c r="K504" i="1"/>
  <c r="L504" i="1"/>
  <c r="M504" i="1"/>
  <c r="N504" i="1"/>
  <c r="O504" i="1"/>
  <c r="J504" i="1"/>
  <c r="B504" i="1"/>
  <c r="A504" i="1"/>
  <c r="P504" i="1"/>
  <c r="Q496" i="1"/>
  <c r="R496" i="1"/>
  <c r="S496" i="1"/>
  <c r="T496" i="1"/>
  <c r="K496" i="1"/>
  <c r="L496" i="1"/>
  <c r="M496" i="1"/>
  <c r="N496" i="1"/>
  <c r="O496" i="1"/>
  <c r="J496" i="1"/>
  <c r="A496" i="1"/>
  <c r="B496" i="1"/>
  <c r="P496" i="1"/>
  <c r="T488" i="1"/>
  <c r="Q488" i="1"/>
  <c r="R488" i="1"/>
  <c r="S488" i="1"/>
  <c r="K488" i="1"/>
  <c r="L488" i="1"/>
  <c r="M488" i="1"/>
  <c r="N488" i="1"/>
  <c r="O488" i="1"/>
  <c r="J488" i="1"/>
  <c r="B488" i="1"/>
  <c r="A488" i="1"/>
  <c r="P488" i="1"/>
  <c r="T480" i="1"/>
  <c r="Q480" i="1"/>
  <c r="R480" i="1"/>
  <c r="S480" i="1"/>
  <c r="K480" i="1"/>
  <c r="L480" i="1"/>
  <c r="M480" i="1"/>
  <c r="N480" i="1"/>
  <c r="O480" i="1"/>
  <c r="J480" i="1"/>
  <c r="B480" i="1"/>
  <c r="A480" i="1"/>
  <c r="P480" i="1"/>
  <c r="T472" i="1"/>
  <c r="Q472" i="1"/>
  <c r="R472" i="1"/>
  <c r="S472" i="1"/>
  <c r="K472" i="1"/>
  <c r="L472" i="1"/>
  <c r="M472" i="1"/>
  <c r="N472" i="1"/>
  <c r="O472" i="1"/>
  <c r="J472" i="1"/>
  <c r="B472" i="1"/>
  <c r="A472" i="1"/>
  <c r="P472" i="1"/>
  <c r="T464" i="1"/>
  <c r="Q464" i="1"/>
  <c r="R464" i="1"/>
  <c r="S464" i="1"/>
  <c r="K464" i="1"/>
  <c r="L464" i="1"/>
  <c r="M464" i="1"/>
  <c r="N464" i="1"/>
  <c r="O464" i="1"/>
  <c r="J464" i="1"/>
  <c r="B464" i="1"/>
  <c r="A464" i="1"/>
  <c r="P464" i="1"/>
  <c r="Q187" i="1"/>
  <c r="R187" i="1"/>
  <c r="S187" i="1"/>
  <c r="T187" i="1"/>
  <c r="M187" i="1"/>
  <c r="N187" i="1"/>
  <c r="O187" i="1"/>
  <c r="K187" i="1"/>
  <c r="L187" i="1"/>
  <c r="J187" i="1"/>
  <c r="B187" i="1"/>
  <c r="A187" i="1"/>
  <c r="P187" i="1"/>
  <c r="Q313" i="1"/>
  <c r="R313" i="1"/>
  <c r="S313" i="1"/>
  <c r="T313" i="1"/>
  <c r="L313" i="1"/>
  <c r="M313" i="1"/>
  <c r="N313" i="1"/>
  <c r="K313" i="1"/>
  <c r="O313" i="1"/>
  <c r="J313" i="1"/>
  <c r="B313" i="1"/>
  <c r="A313" i="1"/>
  <c r="P313" i="1"/>
  <c r="R348" i="1"/>
  <c r="S348" i="1"/>
  <c r="T348" i="1"/>
  <c r="Q348" i="1"/>
  <c r="M348" i="1"/>
  <c r="N348" i="1"/>
  <c r="O348" i="1"/>
  <c r="K348" i="1"/>
  <c r="L348" i="1"/>
  <c r="J348" i="1"/>
  <c r="B348" i="1"/>
  <c r="A348" i="1"/>
  <c r="P348" i="1"/>
  <c r="Q615" i="1"/>
  <c r="R615" i="1"/>
  <c r="S615" i="1"/>
  <c r="T615" i="1"/>
  <c r="L615" i="1"/>
  <c r="M615" i="1"/>
  <c r="K615" i="1"/>
  <c r="N615" i="1"/>
  <c r="O615" i="1"/>
  <c r="J615" i="1"/>
  <c r="P615" i="1"/>
  <c r="B615" i="1"/>
  <c r="A615" i="1"/>
  <c r="S623" i="1"/>
  <c r="T623" i="1"/>
  <c r="Q623" i="1"/>
  <c r="R623" i="1"/>
  <c r="L623" i="1"/>
  <c r="M623" i="1"/>
  <c r="O623" i="1"/>
  <c r="K623" i="1"/>
  <c r="N623" i="1"/>
  <c r="J623" i="1"/>
  <c r="P623" i="1"/>
  <c r="B623" i="1"/>
  <c r="A623" i="1"/>
  <c r="Q329" i="1"/>
  <c r="R329" i="1"/>
  <c r="S329" i="1"/>
  <c r="T329" i="1"/>
  <c r="L329" i="1"/>
  <c r="M329" i="1"/>
  <c r="N329" i="1"/>
  <c r="K329" i="1"/>
  <c r="O329" i="1"/>
  <c r="J329" i="1"/>
  <c r="A329" i="1"/>
  <c r="B329" i="1"/>
  <c r="P329" i="1"/>
  <c r="Q337" i="1"/>
  <c r="R337" i="1"/>
  <c r="S337" i="1"/>
  <c r="T337" i="1"/>
  <c r="L337" i="1"/>
  <c r="M337" i="1"/>
  <c r="N337" i="1"/>
  <c r="K337" i="1"/>
  <c r="O337" i="1"/>
  <c r="J337" i="1"/>
  <c r="B337" i="1"/>
  <c r="A337" i="1"/>
  <c r="P337" i="1"/>
  <c r="R212" i="1"/>
  <c r="S212" i="1"/>
  <c r="T212" i="1"/>
  <c r="Q212" i="1"/>
  <c r="K212" i="1"/>
  <c r="N212" i="1"/>
  <c r="O212" i="1"/>
  <c r="M212" i="1"/>
  <c r="L212" i="1"/>
  <c r="J212" i="1"/>
  <c r="B212" i="1"/>
  <c r="A212" i="1"/>
  <c r="P212" i="1"/>
  <c r="R220" i="1"/>
  <c r="S220" i="1"/>
  <c r="T220" i="1"/>
  <c r="Q220" i="1"/>
  <c r="K220" i="1"/>
  <c r="N220" i="1"/>
  <c r="O220" i="1"/>
  <c r="L220" i="1"/>
  <c r="M220" i="1"/>
  <c r="J220" i="1"/>
  <c r="B220" i="1"/>
  <c r="A220" i="1"/>
  <c r="P220" i="1"/>
  <c r="T747" i="1"/>
  <c r="Q747" i="1"/>
  <c r="R747" i="1"/>
  <c r="S747" i="1"/>
  <c r="K747" i="1"/>
  <c r="L747" i="1"/>
  <c r="M747" i="1"/>
  <c r="N747" i="1"/>
  <c r="O747" i="1"/>
  <c r="B747" i="1"/>
  <c r="A747" i="1"/>
  <c r="P747" i="1"/>
  <c r="S737" i="1"/>
  <c r="T737" i="1"/>
  <c r="R737" i="1"/>
  <c r="Q737" i="1"/>
  <c r="K737" i="1"/>
  <c r="L737" i="1"/>
  <c r="M737" i="1"/>
  <c r="N737" i="1"/>
  <c r="O737" i="1"/>
  <c r="B737" i="1"/>
  <c r="A737" i="1"/>
  <c r="P737" i="1"/>
  <c r="S727" i="1"/>
  <c r="T727" i="1"/>
  <c r="Q727" i="1"/>
  <c r="R727" i="1"/>
  <c r="M727" i="1"/>
  <c r="N727" i="1"/>
  <c r="O727" i="1"/>
  <c r="K727" i="1"/>
  <c r="L727" i="1"/>
  <c r="A727" i="1"/>
  <c r="B727" i="1"/>
  <c r="P727" i="1"/>
  <c r="S717" i="1"/>
  <c r="T717" i="1"/>
  <c r="Q717" i="1"/>
  <c r="R717" i="1"/>
  <c r="O717" i="1"/>
  <c r="K717" i="1"/>
  <c r="L717" i="1"/>
  <c r="M717" i="1"/>
  <c r="N717" i="1"/>
  <c r="B717" i="1"/>
  <c r="A717" i="1"/>
  <c r="P717" i="1"/>
  <c r="S635" i="1"/>
  <c r="T635" i="1"/>
  <c r="Q635" i="1"/>
  <c r="R635" i="1"/>
  <c r="K635" i="1"/>
  <c r="L635" i="1"/>
  <c r="M635" i="1"/>
  <c r="N635" i="1"/>
  <c r="O635" i="1"/>
  <c r="J635" i="1"/>
  <c r="B635" i="1"/>
  <c r="A635" i="1"/>
  <c r="P635" i="1"/>
  <c r="S691" i="1"/>
  <c r="T691" i="1"/>
  <c r="Q691" i="1"/>
  <c r="R691" i="1"/>
  <c r="K691" i="1"/>
  <c r="L691" i="1"/>
  <c r="M691" i="1"/>
  <c r="N691" i="1"/>
  <c r="O691" i="1"/>
  <c r="J691" i="1"/>
  <c r="B691" i="1"/>
  <c r="A691" i="1"/>
  <c r="P691" i="1"/>
  <c r="Q692" i="1"/>
  <c r="R692" i="1"/>
  <c r="S692" i="1"/>
  <c r="T692" i="1"/>
  <c r="L692" i="1"/>
  <c r="M692" i="1"/>
  <c r="N692" i="1"/>
  <c r="O692" i="1"/>
  <c r="J692" i="1"/>
  <c r="K692" i="1"/>
  <c r="B692" i="1"/>
  <c r="A692" i="1"/>
  <c r="P692" i="1"/>
  <c r="Q83" i="1"/>
  <c r="R83" i="1"/>
  <c r="S83" i="1"/>
  <c r="T83" i="1"/>
  <c r="O83" i="1"/>
  <c r="K83" i="1"/>
  <c r="L83" i="1"/>
  <c r="N83" i="1"/>
  <c r="M83" i="1"/>
  <c r="J83" i="1"/>
  <c r="B83" i="1"/>
  <c r="A83" i="1"/>
  <c r="P83" i="1"/>
  <c r="Q73" i="1"/>
  <c r="R73" i="1"/>
  <c r="S73" i="1"/>
  <c r="T73" i="1"/>
  <c r="K73" i="1"/>
  <c r="L73" i="1"/>
  <c r="M73" i="1"/>
  <c r="N73" i="1"/>
  <c r="O73" i="1"/>
  <c r="J73" i="1"/>
  <c r="A73" i="1"/>
  <c r="B73" i="1"/>
  <c r="P73" i="1"/>
  <c r="Q90" i="1"/>
  <c r="R90" i="1"/>
  <c r="S90" i="1"/>
  <c r="T90" i="1"/>
  <c r="L90" i="1"/>
  <c r="N90" i="1"/>
  <c r="O90" i="1"/>
  <c r="K90" i="1"/>
  <c r="M90" i="1"/>
  <c r="J90" i="1"/>
  <c r="B90" i="1"/>
  <c r="A90" i="1"/>
  <c r="P90" i="1"/>
  <c r="Q93" i="1"/>
  <c r="R93" i="1"/>
  <c r="S93" i="1"/>
  <c r="T93" i="1"/>
  <c r="M93" i="1"/>
  <c r="O93" i="1"/>
  <c r="K93" i="1"/>
  <c r="L93" i="1"/>
  <c r="N93" i="1"/>
  <c r="J93" i="1"/>
  <c r="B93" i="1"/>
  <c r="A93" i="1"/>
  <c r="P93" i="1"/>
  <c r="Q453" i="1"/>
  <c r="T453" i="1"/>
  <c r="R453" i="1"/>
  <c r="S453" i="1"/>
  <c r="K453" i="1"/>
  <c r="L453" i="1"/>
  <c r="M453" i="1"/>
  <c r="N453" i="1"/>
  <c r="O453" i="1"/>
  <c r="J453" i="1"/>
  <c r="B453" i="1"/>
  <c r="A453" i="1"/>
  <c r="P453" i="1"/>
  <c r="R262" i="1"/>
  <c r="S262" i="1"/>
  <c r="T262" i="1"/>
  <c r="Q262" i="1"/>
  <c r="K262" i="1"/>
  <c r="L262" i="1"/>
  <c r="M262" i="1"/>
  <c r="O262" i="1"/>
  <c r="N262" i="1"/>
  <c r="J262" i="1"/>
  <c r="B262" i="1"/>
  <c r="A262" i="1"/>
  <c r="P262" i="1"/>
  <c r="R270" i="1"/>
  <c r="S270" i="1"/>
  <c r="T270" i="1"/>
  <c r="Q270" i="1"/>
  <c r="K270" i="1"/>
  <c r="L270" i="1"/>
  <c r="M270" i="1"/>
  <c r="O270" i="1"/>
  <c r="N270" i="1"/>
  <c r="J270" i="1"/>
  <c r="B270" i="1"/>
  <c r="A270" i="1"/>
  <c r="P270" i="1"/>
  <c r="Q10" i="1"/>
  <c r="R10" i="1"/>
  <c r="S10" i="1"/>
  <c r="T10" i="1"/>
  <c r="N10" i="1"/>
  <c r="O10" i="1"/>
  <c r="K10" i="1"/>
  <c r="L10" i="1"/>
  <c r="M10" i="1"/>
  <c r="J10" i="1"/>
  <c r="B10" i="1"/>
  <c r="A10" i="1"/>
  <c r="P10" i="1"/>
  <c r="Q18" i="1"/>
  <c r="R18" i="1"/>
  <c r="S18" i="1"/>
  <c r="T18" i="1"/>
  <c r="O18" i="1"/>
  <c r="K18" i="1"/>
  <c r="M18" i="1"/>
  <c r="N18" i="1"/>
  <c r="L18" i="1"/>
  <c r="J18" i="1"/>
  <c r="B18" i="1"/>
  <c r="A18" i="1"/>
  <c r="P18" i="1"/>
  <c r="Q26" i="1"/>
  <c r="R26" i="1"/>
  <c r="S26" i="1"/>
  <c r="T26" i="1"/>
  <c r="K26" i="1"/>
  <c r="L26" i="1"/>
  <c r="N26" i="1"/>
  <c r="O26" i="1"/>
  <c r="M26" i="1"/>
  <c r="J26" i="1"/>
  <c r="B26" i="1"/>
  <c r="A26" i="1"/>
  <c r="P26" i="1"/>
  <c r="Q34" i="1"/>
  <c r="R34" i="1"/>
  <c r="S34" i="1"/>
  <c r="T34" i="1"/>
  <c r="K34" i="1"/>
  <c r="L34" i="1"/>
  <c r="N34" i="1"/>
  <c r="O34" i="1"/>
  <c r="M34" i="1"/>
  <c r="J34" i="1"/>
  <c r="B34" i="1"/>
  <c r="A34" i="1"/>
  <c r="P34" i="1"/>
  <c r="Q42" i="1"/>
  <c r="R42" i="1"/>
  <c r="S42" i="1"/>
  <c r="T42" i="1"/>
  <c r="K42" i="1"/>
  <c r="L42" i="1"/>
  <c r="N42" i="1"/>
  <c r="O42" i="1"/>
  <c r="M42" i="1"/>
  <c r="J42" i="1"/>
  <c r="B42" i="1"/>
  <c r="A42" i="1"/>
  <c r="P42" i="1"/>
  <c r="Q50" i="1"/>
  <c r="R50" i="1"/>
  <c r="S50" i="1"/>
  <c r="T50" i="1"/>
  <c r="K50" i="1"/>
  <c r="L50" i="1"/>
  <c r="N50" i="1"/>
  <c r="O50" i="1"/>
  <c r="M50" i="1"/>
  <c r="J50" i="1"/>
  <c r="B50" i="1"/>
  <c r="A50" i="1"/>
  <c r="P50" i="1"/>
  <c r="Q58" i="1"/>
  <c r="R58" i="1"/>
  <c r="S58" i="1"/>
  <c r="T58" i="1"/>
  <c r="K58" i="1"/>
  <c r="L58" i="1"/>
  <c r="N58" i="1"/>
  <c r="O58" i="1"/>
  <c r="M58" i="1"/>
  <c r="J58" i="1"/>
  <c r="B58" i="1"/>
  <c r="A58" i="1"/>
  <c r="P58" i="1"/>
  <c r="Q138" i="1"/>
  <c r="R138" i="1"/>
  <c r="S138" i="1"/>
  <c r="T138" i="1"/>
  <c r="O138" i="1"/>
  <c r="N138" i="1"/>
  <c r="L138" i="1"/>
  <c r="M138" i="1"/>
  <c r="K138" i="1"/>
  <c r="J138" i="1"/>
  <c r="B138" i="1"/>
  <c r="A138" i="1"/>
  <c r="P138" i="1"/>
  <c r="Q128" i="1"/>
  <c r="R128" i="1"/>
  <c r="S128" i="1"/>
  <c r="T128" i="1"/>
  <c r="N128" i="1"/>
  <c r="O128" i="1"/>
  <c r="L128" i="1"/>
  <c r="M128" i="1"/>
  <c r="K128" i="1"/>
  <c r="J128" i="1"/>
  <c r="B128" i="1"/>
  <c r="A128" i="1"/>
  <c r="P128" i="1"/>
  <c r="Q636" i="1"/>
  <c r="R636" i="1"/>
  <c r="S636" i="1"/>
  <c r="T636" i="1"/>
  <c r="L636" i="1"/>
  <c r="M636" i="1"/>
  <c r="N636" i="1"/>
  <c r="O636" i="1"/>
  <c r="J636" i="1"/>
  <c r="K636" i="1"/>
  <c r="B636" i="1"/>
  <c r="A636" i="1"/>
  <c r="P636" i="1"/>
  <c r="S547" i="1"/>
  <c r="T547" i="1"/>
  <c r="Q547" i="1"/>
  <c r="R547" i="1"/>
  <c r="L547" i="1"/>
  <c r="M547" i="1"/>
  <c r="N547" i="1"/>
  <c r="O547" i="1"/>
  <c r="J547" i="1"/>
  <c r="K547" i="1"/>
  <c r="B547" i="1"/>
  <c r="A547" i="1"/>
  <c r="P547" i="1"/>
  <c r="Q104" i="1"/>
  <c r="R104" i="1"/>
  <c r="S104" i="1"/>
  <c r="T104" i="1"/>
  <c r="L104" i="1"/>
  <c r="M104" i="1"/>
  <c r="N104" i="1"/>
  <c r="O104" i="1"/>
  <c r="K104" i="1"/>
  <c r="J104" i="1"/>
  <c r="B104" i="1"/>
  <c r="A104" i="1"/>
  <c r="P104" i="1"/>
  <c r="Q112" i="1"/>
  <c r="R112" i="1"/>
  <c r="S112" i="1"/>
  <c r="T112" i="1"/>
  <c r="K112" i="1"/>
  <c r="L112" i="1"/>
  <c r="M112" i="1"/>
  <c r="N112" i="1"/>
  <c r="O112" i="1"/>
  <c r="J112" i="1"/>
  <c r="B112" i="1"/>
  <c r="A112" i="1"/>
  <c r="P112" i="1"/>
  <c r="S527" i="1"/>
  <c r="T527" i="1"/>
  <c r="Q527" i="1"/>
  <c r="R527" i="1"/>
  <c r="K527" i="1"/>
  <c r="L527" i="1"/>
  <c r="M527" i="1"/>
  <c r="N527" i="1"/>
  <c r="O527" i="1"/>
  <c r="J527" i="1"/>
  <c r="B527" i="1"/>
  <c r="A527" i="1"/>
  <c r="P527" i="1"/>
  <c r="S519" i="1"/>
  <c r="T519" i="1"/>
  <c r="Q519" i="1"/>
  <c r="R519" i="1"/>
  <c r="K519" i="1"/>
  <c r="L519" i="1"/>
  <c r="M519" i="1"/>
  <c r="N519" i="1"/>
  <c r="O519" i="1"/>
  <c r="J519" i="1"/>
  <c r="B519" i="1"/>
  <c r="A519" i="1"/>
  <c r="P519" i="1"/>
  <c r="S511" i="1"/>
  <c r="T511" i="1"/>
  <c r="Q511" i="1"/>
  <c r="R511" i="1"/>
  <c r="K511" i="1"/>
  <c r="L511" i="1"/>
  <c r="M511" i="1"/>
  <c r="N511" i="1"/>
  <c r="O511" i="1"/>
  <c r="J511" i="1"/>
  <c r="B511" i="1"/>
  <c r="A511" i="1"/>
  <c r="P511" i="1"/>
  <c r="S503" i="1"/>
  <c r="T503" i="1"/>
  <c r="Q503" i="1"/>
  <c r="R503" i="1"/>
  <c r="K503" i="1"/>
  <c r="L503" i="1"/>
  <c r="M503" i="1"/>
  <c r="N503" i="1"/>
  <c r="J503" i="1"/>
  <c r="O503" i="1"/>
  <c r="B503" i="1"/>
  <c r="A503" i="1"/>
  <c r="P503" i="1"/>
  <c r="S495" i="1"/>
  <c r="T495" i="1"/>
  <c r="Q495" i="1"/>
  <c r="R495" i="1"/>
  <c r="K495" i="1"/>
  <c r="L495" i="1"/>
  <c r="M495" i="1"/>
  <c r="N495" i="1"/>
  <c r="O495" i="1"/>
  <c r="J495" i="1"/>
  <c r="B495" i="1"/>
  <c r="A495" i="1"/>
  <c r="P495" i="1"/>
  <c r="Q487" i="1"/>
  <c r="T487" i="1"/>
  <c r="R487" i="1"/>
  <c r="S487" i="1"/>
  <c r="K487" i="1"/>
  <c r="L487" i="1"/>
  <c r="M487" i="1"/>
  <c r="N487" i="1"/>
  <c r="O487" i="1"/>
  <c r="J487" i="1"/>
  <c r="B487" i="1"/>
  <c r="A487" i="1"/>
  <c r="P487" i="1"/>
  <c r="Q479" i="1"/>
  <c r="T479" i="1"/>
  <c r="R479" i="1"/>
  <c r="S479" i="1"/>
  <c r="K479" i="1"/>
  <c r="L479" i="1"/>
  <c r="M479" i="1"/>
  <c r="N479" i="1"/>
  <c r="O479" i="1"/>
  <c r="J479" i="1"/>
  <c r="B479" i="1"/>
  <c r="A479" i="1"/>
  <c r="P479" i="1"/>
  <c r="Q471" i="1"/>
  <c r="T471" i="1"/>
  <c r="R471" i="1"/>
  <c r="S471" i="1"/>
  <c r="K471" i="1"/>
  <c r="L471" i="1"/>
  <c r="M471" i="1"/>
  <c r="N471" i="1"/>
  <c r="O471" i="1"/>
  <c r="J471" i="1"/>
  <c r="B471" i="1"/>
  <c r="A471" i="1"/>
  <c r="P471" i="1"/>
  <c r="Q463" i="1"/>
  <c r="T463" i="1"/>
  <c r="R463" i="1"/>
  <c r="S463" i="1"/>
  <c r="K463" i="1"/>
  <c r="L463" i="1"/>
  <c r="M463" i="1"/>
  <c r="N463" i="1"/>
  <c r="O463" i="1"/>
  <c r="J463" i="1"/>
  <c r="B463" i="1"/>
  <c r="A463" i="1"/>
  <c r="P463" i="1"/>
  <c r="Q237" i="1"/>
  <c r="R237" i="1"/>
  <c r="S237" i="1"/>
  <c r="T237" i="1"/>
  <c r="K237" i="1"/>
  <c r="L237" i="1"/>
  <c r="N237" i="1"/>
  <c r="O237" i="1"/>
  <c r="M237" i="1"/>
  <c r="J237" i="1"/>
  <c r="B237" i="1"/>
  <c r="A237" i="1"/>
  <c r="P237" i="1"/>
  <c r="R314" i="1"/>
  <c r="S314" i="1"/>
  <c r="T314" i="1"/>
  <c r="Q314" i="1"/>
  <c r="O314" i="1"/>
  <c r="K314" i="1"/>
  <c r="M314" i="1"/>
  <c r="N314" i="1"/>
  <c r="L314" i="1"/>
  <c r="J314" i="1"/>
  <c r="B314" i="1"/>
  <c r="A314" i="1"/>
  <c r="P314" i="1"/>
  <c r="Q349" i="1"/>
  <c r="R349" i="1"/>
  <c r="S349" i="1"/>
  <c r="T349" i="1"/>
  <c r="L349" i="1"/>
  <c r="N349" i="1"/>
  <c r="O349" i="1"/>
  <c r="M349" i="1"/>
  <c r="K349" i="1"/>
  <c r="J349" i="1"/>
  <c r="B349" i="1"/>
  <c r="A349" i="1"/>
  <c r="P349" i="1"/>
  <c r="S616" i="1"/>
  <c r="T616" i="1"/>
  <c r="Q616" i="1"/>
  <c r="R616" i="1"/>
  <c r="L616" i="1"/>
  <c r="O616" i="1"/>
  <c r="K616" i="1"/>
  <c r="M616" i="1"/>
  <c r="N616" i="1"/>
  <c r="J616" i="1"/>
  <c r="B616" i="1"/>
  <c r="A616" i="1"/>
  <c r="P616" i="1"/>
  <c r="Q540" i="1"/>
  <c r="S540" i="1"/>
  <c r="T540" i="1"/>
  <c r="R540" i="1"/>
  <c r="O540" i="1"/>
  <c r="K540" i="1"/>
  <c r="L540" i="1"/>
  <c r="M540" i="1"/>
  <c r="N540" i="1"/>
  <c r="J540" i="1"/>
  <c r="B540" i="1"/>
  <c r="A540" i="1"/>
  <c r="P540" i="1"/>
  <c r="R330" i="1"/>
  <c r="S330" i="1"/>
  <c r="T330" i="1"/>
  <c r="Q330" i="1"/>
  <c r="O330" i="1"/>
  <c r="K330" i="1"/>
  <c r="M330" i="1"/>
  <c r="N330" i="1"/>
  <c r="L330" i="1"/>
  <c r="J330" i="1"/>
  <c r="B330" i="1"/>
  <c r="A330" i="1"/>
  <c r="P330" i="1"/>
  <c r="S673" i="1"/>
  <c r="T673" i="1"/>
  <c r="Q673" i="1"/>
  <c r="R673" i="1"/>
  <c r="K673" i="1"/>
  <c r="L673" i="1"/>
  <c r="M673" i="1"/>
  <c r="N673" i="1"/>
  <c r="O673" i="1"/>
  <c r="J673" i="1"/>
  <c r="B673" i="1"/>
  <c r="A673" i="1"/>
  <c r="P673" i="1"/>
  <c r="Q213" i="1"/>
  <c r="R213" i="1"/>
  <c r="S213" i="1"/>
  <c r="T213" i="1"/>
  <c r="N213" i="1"/>
  <c r="K213" i="1"/>
  <c r="L213" i="1"/>
  <c r="M213" i="1"/>
  <c r="O213" i="1"/>
  <c r="J213" i="1"/>
  <c r="B213" i="1"/>
  <c r="A213" i="1"/>
  <c r="P213" i="1"/>
  <c r="Q221" i="1"/>
  <c r="R221" i="1"/>
  <c r="S221" i="1"/>
  <c r="T221" i="1"/>
  <c r="K221" i="1"/>
  <c r="L221" i="1"/>
  <c r="M221" i="1"/>
  <c r="O221" i="1"/>
  <c r="N221" i="1"/>
  <c r="J221" i="1"/>
  <c r="B221" i="1"/>
  <c r="A221" i="1"/>
  <c r="P221" i="1"/>
  <c r="Q746" i="1"/>
  <c r="S746" i="1"/>
  <c r="T746" i="1"/>
  <c r="R746" i="1"/>
  <c r="N746" i="1"/>
  <c r="O746" i="1"/>
  <c r="K746" i="1"/>
  <c r="L746" i="1"/>
  <c r="M746" i="1"/>
  <c r="B746" i="1"/>
  <c r="A746" i="1"/>
  <c r="P746" i="1"/>
  <c r="Q736" i="1"/>
  <c r="S736" i="1"/>
  <c r="T736" i="1"/>
  <c r="R736" i="1"/>
  <c r="K736" i="1"/>
  <c r="L736" i="1"/>
  <c r="M736" i="1"/>
  <c r="N736" i="1"/>
  <c r="O736" i="1"/>
  <c r="A736" i="1"/>
  <c r="B736" i="1"/>
  <c r="P736" i="1"/>
  <c r="Q726" i="1"/>
  <c r="S726" i="1"/>
  <c r="T726" i="1"/>
  <c r="R726" i="1"/>
  <c r="K726" i="1"/>
  <c r="L726" i="1"/>
  <c r="M726" i="1"/>
  <c r="N726" i="1"/>
  <c r="O726" i="1"/>
  <c r="B726" i="1"/>
  <c r="A726" i="1"/>
  <c r="P726" i="1"/>
  <c r="Q716" i="1"/>
  <c r="R716" i="1"/>
  <c r="S716" i="1"/>
  <c r="T716" i="1"/>
  <c r="L716" i="1"/>
  <c r="M716" i="1"/>
  <c r="N716" i="1"/>
  <c r="O716" i="1"/>
  <c r="K716" i="1"/>
  <c r="B716" i="1"/>
  <c r="A716" i="1"/>
  <c r="P716" i="1"/>
  <c r="B188" i="13"/>
  <c r="B189" i="13" s="1"/>
  <c r="F155" i="8"/>
  <c r="F79" i="8"/>
  <c r="F13" i="8"/>
  <c r="F98" i="8"/>
  <c r="F136" i="8"/>
  <c r="F26" i="8"/>
  <c r="F47" i="8"/>
  <c r="F90" i="8"/>
  <c r="F21" i="8"/>
  <c r="B19" i="10" a="1"/>
  <c r="B19" i="10" s="1"/>
  <c r="B160" i="13"/>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B163" i="13"/>
  <c r="F143" i="8"/>
  <c r="F23" i="8"/>
  <c r="A103" i="13"/>
  <c r="A105" i="13"/>
  <c r="A106" i="13" s="1"/>
  <c r="F74" i="8"/>
  <c r="F116" i="8"/>
  <c r="F14" i="8"/>
  <c r="F115" i="8"/>
  <c r="F9" i="8"/>
  <c r="F106" i="8"/>
  <c r="F28" i="8"/>
  <c r="F36" i="8"/>
  <c r="F110" i="8"/>
  <c r="F33" i="8"/>
  <c r="F3" i="8"/>
  <c r="F109" i="8"/>
  <c r="F11" i="8"/>
  <c r="F22" i="8"/>
  <c r="F68" i="8"/>
  <c r="F75" i="8"/>
  <c r="F56" i="8"/>
  <c r="F108" i="8"/>
  <c r="F35" i="8"/>
  <c r="F10" i="8"/>
  <c r="F111" i="8"/>
  <c r="F34" i="8"/>
  <c r="F4" i="8"/>
  <c r="F112" i="8"/>
  <c r="F70" i="8"/>
  <c r="F76" i="8"/>
  <c r="F30" i="8"/>
  <c r="F5" i="8"/>
  <c r="F29" i="8"/>
  <c r="F8" i="8"/>
  <c r="F15" i="8"/>
  <c r="F20" i="8"/>
  <c r="F24" i="8"/>
  <c r="F72" i="8"/>
  <c r="F71" i="8"/>
  <c r="F49" i="8"/>
  <c r="A122" i="13" l="1"/>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58"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tc={4A37E66C-B4B5-494E-A02E-4CD55116D08D}</author>
    <author>Olivia Ashmoore</author>
    <author>tc={AC775A3E-897D-4BD5-BAF3-2F223B208EC4}</author>
    <author>tc={D90DE1F4-3A49-4AD3-92A1-6F6BA030FDBC}</author>
    <author>tc={7191FA19-8F2A-46E5-BDD7-EC8F147576FF}</author>
    <author>tc={E3451DE7-37F1-4662-A93F-3127AA8018F2}</author>
    <author>tc={FA463CFA-F4E7-4BE2-AFD7-D344428646B1}</author>
    <author>tc={3587C414-6C6E-43EA-B5B0-C55C159C44AF}</author>
    <author>tc={E4A50C57-A889-431E-AD85-C7CEC380A2F6}</author>
    <author>tc={C21EA7C8-F7F3-4085-A459-C7ED1A2889B8}</author>
    <author>tc={2154BE6F-821B-40CA-8DAD-7E6C0F6D461B}</author>
    <author>tc={530B605A-40F8-44F2-A7B6-B1353D3756D2}</author>
  </authors>
  <commentList>
    <comment ref="D3" authorId="0" shapeId="0" xr:uid="{00000000-0006-0000-0200-000001000000}">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93" authorId="1" shapeId="0" xr:uid="{00000000-0006-0000-0200-000002000000}">
      <text>
        <r>
          <rPr>
            <b/>
            <sz val="9"/>
            <color indexed="81"/>
            <rFont val="Tahoma"/>
            <family val="2"/>
          </rPr>
          <t>Olivia Ashmoore:</t>
        </r>
        <r>
          <rPr>
            <sz val="9"/>
            <color indexed="81"/>
            <rFont val="Tahoma"/>
            <family val="2"/>
          </rPr>
          <t xml:space="preserve">
had to just use copy pate for this one because duplicative policy name ruins index match - not unique</t>
        </r>
      </text>
    </comment>
    <comment ref="D97" authorId="2" shapeId="0" xr:uid="{00000000-0006-0000-02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3" shapeId="0" xr:uid="{00000000-0006-0000-02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4" shapeId="0" xr:uid="{00000000-0006-0000-02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5" shapeId="0" xr:uid="{00000000-0006-0000-02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6" shapeId="0" xr:uid="{00000000-0006-0000-02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7" shapeId="0" xr:uid="{00000000-0006-0000-02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8" shapeId="0" xr:uid="{00000000-0006-0000-02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9" shapeId="0" xr:uid="{00000000-0006-0000-02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0" shapeId="0" xr:uid="{00000000-0006-0000-02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11" shapeId="0" xr:uid="{00000000-0006-0000-02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<sst xmlns="http://schemas.openxmlformats.org/spreadsheetml/2006/main" count="15225" uniqueCount="2057">
  <si>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</si>
  <si>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</si>
  <si>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</si>
  <si>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</si>
  <si>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</si>
  <si>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</si>
  <si>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</si>
  <si>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</si>
  <si>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</si>
  <si>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</si>
  <si>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</si>
  <si>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</si>
  <si>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</si>
  <si>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</si>
  <si>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</si>
  <si>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</si>
  <si>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</si>
  <si>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</si>
  <si>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</si>
  <si>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</si>
  <si>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</si>
  <si>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</si>
  <si>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</si>
  <si>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</si>
  <si>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</si>
  <si>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</si>
  <si>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</si>
  <si>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</si>
  <si>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</si>
  <si>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</si>
  <si>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</si>
  <si>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</si>
  <si>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</si>
  <si>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</si>
  <si>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</si>
  <si>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</si>
  <si>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</si>
  <si>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</si>
  <si>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</si>
  <si>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</si>
  <si>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</si>
  <si>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</si>
  <si>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</si>
  <si>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</si>
  <si>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</si>
  <si>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</si>
  <si>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</si>
  <si>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</si>
  <si>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</si>
  <si>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</si>
  <si>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</si>
  <si>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</si>
  <si>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</si>
  <si>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</si>
  <si>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</si>
  <si>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</si>
  <si>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</si>
  <si>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</si>
  <si>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</si>
  <si>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</si>
  <si>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</si>
  <si>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</si>
  <si>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</si>
  <si>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</si>
  <si>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</si>
  <si>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</si>
  <si>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</si>
  <si>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</si>
  <si>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</si>
  <si>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</si>
  <si>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</si>
  <si>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</si>
  <si>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</si>
  <si>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</si>
  <si>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</si>
  <si>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</si>
  <si>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</si>
  <si>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</si>
  <si>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</si>
  <si>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</si>
  <si>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</si>
  <si>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</si>
  <si>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</si>
  <si>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</si>
  <si>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</si>
  <si>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</si>
  <si>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</si>
  <si>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</si>
  <si>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</si>
  <si>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</si>
  <si>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</si>
  <si>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</si>
  <si>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</si>
  <si>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</si>
  <si>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</si>
  <si>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</si>
  <si>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</si>
  <si>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</si>
  <si>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</si>
  <si>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</si>
  <si>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</si>
  <si>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</si>
  <si>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</si>
  <si>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</si>
  <si>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</si>
  <si>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</si>
  <si>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</si>
  <si>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</si>
  <si>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</si>
  <si>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</si>
  <si>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</si>
  <si>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</si>
  <si>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</si>
  <si>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</si>
  <si>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</si>
  <si>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</si>
  <si>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</si>
  <si>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</si>
  <si>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</si>
  <si>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</si>
  <si>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</si>
  <si>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</si>
  <si>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</si>
  <si>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</si>
  <si>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</si>
  <si>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</si>
  <si>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</si>
  <si>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</si>
  <si>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</si>
  <si>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</si>
  <si>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</si>
  <si>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</si>
  <si>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</si>
  <si>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</si>
  <si>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</si>
  <si>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</si>
  <si>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</si>
  <si>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</si>
  <si>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</si>
  <si>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</si>
  <si>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</si>
  <si>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</si>
  <si>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</si>
  <si>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</si>
  <si>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</si>
  <si>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</si>
  <si>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</si>
  <si>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</si>
  <si>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</si>
  <si>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</si>
  <si>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</si>
  <si>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</si>
  <si>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</si>
  <si>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</si>
  <si>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</si>
  <si>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</si>
  <si>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</si>
  <si>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</si>
  <si>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</si>
  <si>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</si>
  <si>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</si>
  <si>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</si>
  <si>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</si>
  <si>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</si>
  <si>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</si>
  <si>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</si>
  <si>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</si>
  <si>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</si>
  <si>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</si>
  <si>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</si>
  <si>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</si>
  <si>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</si>
  <si>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</si>
  <si>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</si>
  <si>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</si>
  <si>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</si>
  <si>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</si>
  <si>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</si>
  <si>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</si>
  <si>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</si>
  <si>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</si>
  <si>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</si>
  <si>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</si>
  <si>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</si>
  <si>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</si>
  <si>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</si>
  <si>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</si>
  <si>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</si>
  <si>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</si>
  <si>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</si>
  <si>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</si>
  <si>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</si>
  <si>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</si>
  <si>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</si>
  <si>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</si>
  <si>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</si>
  <si>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</si>
  <si>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</si>
  <si>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</si>
  <si>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</si>
  <si>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</si>
  <si>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</si>
  <si>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</si>
  <si>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</si>
  <si>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</si>
  <si>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</si>
  <si>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</si>
  <si>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</si>
  <si>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</si>
  <si>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</si>
  <si>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</si>
  <si>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</si>
  <si>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</si>
  <si>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</si>
  <si>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</si>
  <si>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</si>
  <si>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</si>
  <si>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</si>
  <si>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</si>
  <si>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</si>
  <si>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</si>
  <si>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</si>
  <si>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</si>
  <si>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</si>
  <si>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</si>
  <si>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</si>
  <si>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</si>
  <si>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</si>
  <si>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</si>
  <si>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</si>
  <si>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</si>
  <si>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</si>
  <si>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</si>
  <si>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</si>
  <si>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</si>
  <si>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</si>
  <si>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</si>
  <si>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</si>
  <si>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</si>
  <si>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</si>
  <si>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</si>
  <si>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</si>
  <si>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</si>
  <si>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</si>
  <si>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</si>
  <si>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</si>
  <si>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</si>
  <si>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</si>
  <si>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</si>
  <si>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</si>
  <si>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</si>
  <si>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</si>
  <si>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</si>
  <si>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</si>
  <si>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</si>
  <si>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</si>
  <si>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</si>
  <si>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</si>
  <si>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</si>
  <si>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</si>
  <si>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</si>
  <si>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</si>
  <si>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</si>
  <si>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</si>
  <si>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</si>
  <si>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</si>
  <si>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</si>
  <si>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</si>
  <si>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</si>
  <si>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</si>
  <si>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</si>
  <si>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</si>
  <si>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</si>
  <si>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</si>
  <si>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</si>
  <si>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</si>
  <si>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</si>
  <si>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</si>
  <si>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</si>
  <si>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</si>
  <si>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</si>
  <si>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</si>
  <si>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</si>
  <si>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</si>
  <si>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</si>
  <si>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</si>
  <si>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</si>
  <si>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</si>
  <si>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</si>
  <si>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</si>
  <si>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</si>
  <si>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</si>
  <si>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</si>
  <si>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</si>
  <si>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</si>
  <si>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</si>
  <si>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</si>
  <si>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</si>
  <si>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</si>
  <si>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</si>
  <si>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</si>
  <si>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</si>
  <si>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</si>
  <si>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</si>
  <si>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</si>
  <si>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</si>
  <si>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</si>
  <si>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</si>
  <si>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</si>
  <si>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</si>
  <si>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</si>
  <si>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</si>
  <si>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</si>
  <si>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</si>
  <si>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</si>
  <si>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</si>
  <si>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</si>
  <si>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</si>
  <si>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</si>
  <si>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</si>
  <si>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</si>
  <si>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</si>
  <si>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</si>
  <si>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</si>
  <si>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</si>
  <si>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</si>
  <si>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</si>
  <si>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</si>
  <si>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</si>
  <si>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</si>
  <si>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</si>
  <si>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</si>
  <si>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</si>
  <si>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</si>
  <si>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</si>
  <si>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</si>
  <si>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</si>
  <si>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</si>
  <si>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</si>
  <si>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</si>
  <si>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</si>
  <si>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</si>
  <si>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</si>
  <si>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</si>
  <si>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</si>
  <si>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</si>
  <si>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</si>
  <si>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</si>
  <si>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</si>
  <si>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</si>
  <si>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</si>
  <si>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</si>
  <si>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</si>
  <si>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</si>
  <si>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</si>
  <si>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</si>
  <si>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</si>
  <si>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</si>
  <si>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</si>
  <si>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</si>
  <si>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</si>
  <si>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</si>
  <si>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</si>
  <si>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</si>
  <si>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</si>
  <si>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</si>
  <si>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</si>
  <si>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</si>
  <si>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</si>
  <si>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</si>
  <si>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</si>
  <si>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</si>
  <si>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</si>
  <si>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</si>
  <si>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</si>
  <si>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</si>
  <si>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</si>
  <si>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</si>
  <si>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</si>
  <si>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</si>
  <si>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</si>
  <si>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</si>
  <si>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</si>
  <si>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</si>
  <si>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</si>
  <si>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</si>
  <si>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</si>
  <si>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</si>
  <si>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</si>
  <si>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</si>
  <si>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</si>
  <si>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</si>
  <si>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</si>
  <si>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</si>
  <si>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</si>
  <si>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</si>
  <si>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</si>
  <si>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</si>
  <si>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</si>
  <si>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</si>
  <si>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</si>
  <si>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</si>
  <si>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</si>
  <si>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</si>
  <si>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</si>
  <si>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</si>
  <si>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</si>
  <si>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</si>
  <si>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</si>
  <si>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</si>
  <si>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</si>
  <si>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</si>
  <si>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</si>
  <si>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</si>
  <si>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</si>
  <si>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</si>
  <si>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</si>
  <si>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</si>
  <si>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</si>
  <si>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</si>
  <si>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</si>
  <si>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</si>
  <si>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</si>
  <si>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</si>
  <si>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</si>
  <si>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</si>
  <si>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</si>
  <si>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</si>
  <si>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</si>
  <si>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</si>
  <si>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</si>
  <si>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</si>
  <si>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</si>
  <si>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</si>
  <si>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</si>
  <si>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</si>
  <si>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</si>
  <si>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</si>
  <si>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</si>
  <si>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</si>
  <si>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</si>
  <si>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</si>
  <si>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</si>
  <si>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</si>
  <si>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</si>
  <si>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</si>
  <si>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</si>
  <si>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</si>
  <si>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</si>
  <si>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</si>
  <si>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</si>
  <si>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</si>
  <si>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</si>
  <si>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</si>
  <si>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</si>
  <si>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</si>
  <si>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</si>
  <si>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</si>
  <si>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</si>
  <si>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</si>
  <si>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</si>
  <si>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</si>
  <si>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</si>
  <si>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</si>
  <si>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</si>
  <si>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</si>
  <si>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</si>
  <si>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</si>
  <si>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</si>
  <si>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</si>
  <si>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</si>
  <si>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</si>
  <si>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</si>
  <si>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</si>
  <si>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</si>
  <si>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</si>
  <si>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</si>
  <si>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</si>
  <si>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</si>
  <si>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</si>
  <si>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</si>
  <si>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</si>
  <si>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</si>
  <si>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</si>
  <si>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</si>
  <si>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</si>
  <si>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</si>
  <si>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</si>
  <si>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</si>
  <si>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</si>
  <si>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</si>
  <si>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</si>
  <si>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</si>
  <si>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</si>
  <si>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</si>
  <si>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</si>
  <si>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</si>
  <si>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</si>
  <si>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</si>
  <si>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</si>
  <si>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</si>
  <si>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</si>
  <si>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</si>
  <si>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</si>
  <si>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</si>
  <si>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</si>
  <si>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</si>
  <si>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</si>
  <si>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</si>
  <si>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</si>
  <si>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</si>
  <si>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</si>
  <si>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</si>
  <si>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</si>
  <si>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</si>
  <si>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</si>
  <si>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</si>
  <si>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</si>
  <si>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</si>
  <si>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</si>
  <si>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</si>
  <si>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</si>
  <si>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</si>
  <si>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</si>
  <si>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</si>
  <si>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</si>
  <si>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</si>
  <si>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</si>
  <si>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</si>
  <si>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</si>
  <si>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</si>
  <si>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</si>
  <si>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</si>
  <si>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</si>
  <si>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</si>
  <si>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</si>
  <si>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</si>
  <si>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</si>
  <si>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</si>
  <si>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</si>
  <si>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</si>
  <si>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</si>
  <si>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</si>
  <si>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</si>
  <si>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</si>
  <si>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</si>
  <si>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</si>
  <si>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</si>
  <si>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</si>
  <si>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</si>
  <si>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</si>
  <si>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</si>
  <si>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</si>
  <si>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</si>
  <si>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</si>
  <si>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</si>
  <si>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</si>
  <si>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</si>
  <si>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</si>
  <si>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</si>
  <si>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</si>
  <si>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</si>
  <si>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</si>
  <si>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</si>
  <si>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</si>
  <si>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</si>
  <si>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</si>
  <si>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</si>
  <si>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</si>
  <si>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</si>
  <si>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</si>
  <si>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</si>
  <si>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</si>
  <si>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</si>
  <si>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</si>
  <si>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</si>
  <si>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</si>
  <si>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</si>
  <si>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</si>
  <si>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</si>
  <si>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</si>
  <si>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</si>
  <si>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</si>
  <si>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</si>
  <si>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</si>
  <si>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</si>
  <si>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</si>
  <si>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</si>
  <si>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</si>
  <si>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</si>
  <si>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</si>
  <si>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</si>
  <si>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</si>
  <si>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</si>
  <si>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</si>
  <si>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</si>
  <si>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</si>
  <si>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</si>
  <si>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</si>
  <si>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</si>
  <si>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</si>
  <si>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</si>
  <si>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</si>
  <si>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</si>
  <si>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</si>
  <si>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</si>
  <si>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</si>
  <si>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</si>
  <si>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</si>
  <si>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</si>
  <si>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</si>
  <si>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</si>
  <si>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</si>
  <si>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</si>
  <si>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</si>
  <si>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</si>
  <si>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</si>
  <si>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</si>
  <si>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</si>
  <si>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</si>
  <si>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</si>
  <si>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</si>
  <si>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</si>
  <si>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</si>
  <si>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</si>
  <si>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</si>
  <si>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</si>
  <si>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</si>
  <si>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</si>
  <si>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</si>
  <si>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</si>
  <si>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</si>
  <si>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</si>
  <si>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</si>
  <si>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</si>
  <si>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</si>
  <si>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</si>
  <si>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</si>
  <si>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</si>
  <si>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</si>
  <si>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</si>
  <si>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</si>
  <si>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</si>
  <si>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</si>
  <si>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</si>
  <si>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</si>
  <si>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</si>
  <si>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</si>
  <si>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</si>
  <si>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</si>
  <si>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</si>
  <si>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</si>
  <si>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</si>
  <si>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</si>
  <si>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</si>
  <si>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</si>
  <si>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</si>
  <si>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</si>
  <si>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</si>
  <si>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</si>
  <si>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</si>
  <si>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</si>
  <si>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</si>
  <si>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</si>
  <si>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</si>
  <si>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</si>
  <si>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</si>
  <si>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</si>
  <si>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</si>
  <si>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</si>
  <si>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</si>
  <si>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</si>
  <si>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</si>
  <si>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</si>
  <si>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</si>
  <si>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</si>
  <si>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</si>
  <si>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</si>
  <si>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</si>
  <si>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</si>
  <si>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</si>
  <si>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</si>
  <si>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</si>
  <si>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</si>
  <si>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</si>
  <si>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</si>
  <si>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</si>
  <si>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</si>
  <si>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</si>
  <si>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</si>
  <si>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</si>
  <si>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</si>
  <si>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</si>
  <si>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</si>
  <si>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</si>
  <si>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</si>
  <si>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</si>
  <si>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</si>
  <si>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</si>
  <si>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</si>
  <si>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</si>
  <si>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</si>
  <si>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</si>
  <si>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</si>
  <si>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</si>
  <si>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</si>
  <si>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</si>
  <si>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</si>
  <si>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</si>
  <si>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</si>
  <si>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</si>
  <si>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</si>
  <si>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</si>
  <si>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</si>
  <si>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</si>
  <si>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</si>
  <si>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</si>
  <si>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</si>
  <si>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</si>
  <si>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</si>
  <si>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</si>
  <si>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</si>
  <si>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</si>
  <si>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</si>
  <si>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</si>
  <si>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</si>
  <si>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</si>
  <si>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</si>
  <si>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</si>
  <si>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</si>
  <si>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</si>
  <si>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</si>
  <si>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</si>
  <si>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</si>
  <si>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</si>
  <si>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</si>
  <si>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</si>
  <si>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</si>
  <si>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</si>
  <si>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</si>
  <si>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</si>
  <si>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</si>
  <si>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</si>
  <si>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</si>
  <si>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</si>
  <si>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</si>
  <si>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</si>
  <si>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</si>
  <si>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</si>
  <si>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</si>
  <si>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</si>
  <si>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</si>
  <si>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</si>
  <si>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</si>
  <si>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</si>
  <si>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</si>
  <si>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</si>
  <si>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</si>
  <si>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</si>
  <si>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</si>
  <si>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</si>
  <si>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</si>
  <si>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</si>
  <si>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</si>
  <si>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</si>
  <si>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</si>
  <si>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</si>
  <si>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</si>
  <si>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Industry: Water &amp; Waste</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</si>
  <si>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</si>
  <si>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</si>
  <si>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</si>
  <si>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</si>
  <si>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</si>
  <si>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</si>
  <si>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</si>
  <si>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</si>
  <si>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</si>
  <si>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</si>
  <si>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</si>
  <si>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</si>
  <si>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</si>
  <si>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</si>
  <si>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</si>
  <si>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</si>
  <si>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</si>
  <si>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</si>
  <si>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</si>
  <si>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</si>
  <si>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</si>
  <si>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</si>
  <si>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</si>
  <si>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</si>
  <si>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</si>
  <si>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</si>
  <si>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</si>
  <si>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</si>
  <si>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</si>
  <si>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</si>
  <si>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</si>
  <si>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</si>
  <si>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</si>
  <si>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</si>
  <si>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</si>
  <si>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</si>
  <si>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</si>
  <si>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</si>
  <si>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</si>
  <si>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</si>
  <si>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</si>
  <si>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</si>
  <si>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</si>
  <si>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</si>
  <si>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</si>
  <si>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</si>
  <si>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</si>
  <si>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</si>
  <si>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</si>
  <si>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</si>
  <si>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</si>
  <si>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</si>
  <si>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</si>
  <si>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</si>
  <si>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</si>
  <si>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</si>
  <si>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</si>
  <si>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</si>
  <si>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</si>
  <si>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</si>
  <si>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</si>
  <si>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</si>
  <si>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</si>
  <si>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</si>
  <si>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</si>
  <si>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</si>
  <si>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</si>
  <si>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</si>
  <si>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</si>
  <si>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</si>
  <si>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</si>
  <si>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</si>
  <si>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</si>
  <si>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</si>
  <si>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</si>
  <si>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</si>
  <si>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</si>
  <si>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</si>
  <si>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</si>
  <si>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</si>
  <si>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</si>
  <si>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</si>
  <si>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</si>
  <si>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</si>
  <si>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</si>
  <si>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</si>
  <si>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</si>
  <si>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</si>
  <si>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</si>
  <si>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</si>
  <si>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</si>
  <si>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</si>
  <si>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</si>
  <si>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</si>
  <si>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</si>
  <si>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</si>
  <si>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</si>
  <si>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</si>
  <si>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</si>
  <si>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</si>
  <si>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</si>
  <si>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</si>
  <si>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</si>
  <si>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</si>
  <si>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</si>
  <si>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</si>
  <si>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</si>
  <si>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</si>
  <si>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</si>
  <si>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</si>
  <si>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</si>
  <si>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</si>
  <si>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</si>
  <si>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</si>
  <si>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</si>
  <si>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</si>
  <si>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</si>
  <si>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</si>
  <si>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</si>
  <si>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</si>
  <si>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</si>
  <si>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</si>
  <si>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</si>
  <si>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</si>
  <si>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</si>
  <si>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</si>
  <si>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</si>
  <si>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</si>
  <si>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</si>
  <si>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</si>
  <si>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</si>
  <si>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</si>
  <si>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</si>
  <si>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</si>
  <si>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</si>
  <si>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</si>
  <si>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</si>
  <si>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</si>
  <si>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</si>
  <si>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</si>
  <si>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</si>
  <si>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</si>
  <si>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</si>
  <si>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</si>
  <si>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</si>
  <si>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</si>
  <si>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</si>
  <si>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</si>
  <si>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</si>
  <si>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</si>
  <si>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</si>
  <si>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</si>
  <si>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</si>
  <si>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</si>
  <si>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</si>
  <si>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</si>
  <si>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</si>
  <si>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</si>
  <si>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</si>
  <si>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</si>
  <si>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</si>
  <si>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</si>
  <si>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</si>
  <si>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</si>
  <si>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</si>
  <si>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</si>
  <si>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</si>
  <si>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</si>
  <si>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</si>
  <si>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</si>
  <si>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</si>
  <si>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</si>
  <si>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</si>
  <si>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</si>
  <si>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</si>
  <si>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</si>
  <si>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</si>
  <si>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</si>
  <si>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</si>
  <si>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</si>
  <si>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</si>
  <si>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</si>
  <si>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</si>
  <si>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</si>
  <si>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</si>
  <si>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</si>
  <si>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</si>
  <si>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</si>
  <si>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</si>
  <si>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</si>
  <si>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</si>
  <si>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</si>
  <si>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</si>
  <si>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</si>
  <si>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</si>
  <si>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</si>
  <si>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</si>
  <si>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</si>
  <si>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</si>
  <si>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</si>
  <si>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</si>
  <si>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</si>
  <si>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</si>
  <si>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</si>
  <si>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</si>
  <si>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</si>
  <si>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</si>
  <si>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</si>
  <si>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</si>
  <si>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</si>
  <si>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</si>
  <si>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</si>
  <si>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</si>
  <si>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</si>
  <si>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</si>
  <si>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</si>
  <si>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</si>
  <si>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</si>
  <si>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</si>
  <si>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</si>
  <si>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</si>
  <si>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</si>
  <si>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</si>
  <si>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</si>
  <si>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</si>
  <si>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</si>
  <si>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</si>
  <si>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</si>
  <si>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</si>
  <si>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</si>
  <si>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</si>
  <si>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</si>
  <si>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</si>
  <si>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</si>
  <si>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</si>
  <si>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</si>
  <si>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</si>
  <si>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</si>
  <si>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</si>
  <si>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</si>
  <si>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</si>
  <si>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</si>
  <si>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</si>
  <si>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</si>
  <si>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</si>
  <si>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</si>
  <si>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</si>
  <si>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</si>
  <si>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</si>
  <si>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</si>
  <si>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</si>
  <si>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</si>
  <si>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</si>
  <si>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</si>
  <si>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</si>
  <si>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</si>
  <si>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</si>
  <si>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</si>
  <si>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</si>
  <si>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</si>
  <si>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</si>
  <si>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</si>
  <si>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</si>
  <si>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</si>
  <si>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</si>
  <si>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</si>
  <si>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</si>
  <si>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</si>
  <si>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</si>
  <si>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</si>
  <si>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</si>
  <si>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</si>
  <si>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</si>
  <si>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</si>
  <si>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</si>
  <si>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</si>
  <si>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</si>
  <si>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</si>
  <si>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</si>
  <si>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</si>
  <si>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</si>
  <si>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</si>
  <si>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</si>
  <si>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</si>
  <si>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</si>
  <si>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</si>
  <si>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</si>
  <si>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</si>
  <si>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</si>
  <si>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</si>
  <si>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</si>
  <si>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</si>
  <si>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</si>
  <si>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</si>
  <si>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</si>
  <si>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</si>
  <si>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</si>
  <si>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</si>
  <si>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</si>
  <si>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</si>
  <si>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</si>
  <si>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</si>
  <si>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</si>
  <si>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</si>
  <si>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</si>
  <si>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</si>
  <si>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</si>
  <si>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</si>
  <si>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</si>
  <si>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</si>
  <si>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</si>
  <si>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</si>
  <si>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</si>
  <si>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</si>
  <si>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</si>
  <si>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</si>
  <si>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</si>
  <si>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</si>
  <si>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</si>
  <si>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</si>
  <si>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</si>
  <si>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</si>
  <si>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</si>
  <si>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</si>
  <si>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</si>
  <si>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</si>
  <si>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</si>
  <si>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</si>
  <si>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</si>
  <si>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</si>
  <si>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</si>
  <si>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</si>
  <si>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</si>
  <si>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</si>
  <si>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</si>
  <si>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</si>
  <si>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</si>
  <si>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</si>
  <si>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</si>
  <si>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Fleet Composition: Cars and SUVs</t>
  </si>
  <si>
    <t>Fleet Composition: Buses</t>
  </si>
  <si>
    <t>Fleet Composition: Light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</si>
  <si>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</si>
  <si>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</si>
  <si>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</si>
  <si>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</si>
  <si>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</si>
  <si>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</si>
  <si>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</si>
  <si>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</si>
  <si>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</si>
  <si>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</si>
  <si>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</si>
  <si>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</si>
  <si>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</si>
  <si>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</si>
  <si>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</si>
  <si>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</si>
  <si>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</si>
  <si>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</si>
  <si>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</si>
  <si>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</si>
  <si>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</si>
  <si>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</si>
  <si>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</si>
  <si>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</si>
  <si>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</si>
  <si>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</si>
  <si>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</si>
  <si>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</si>
  <si>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</si>
  <si>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</si>
  <si>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</si>
  <si>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</si>
  <si>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</si>
  <si>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</si>
  <si>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</si>
  <si>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</si>
  <si>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</si>
  <si>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</si>
  <si>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</si>
  <si>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</si>
  <si>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</si>
  <si>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</si>
  <si>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</si>
  <si>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</si>
  <si>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</si>
  <si>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</si>
  <si>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</si>
  <si>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</si>
  <si>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</si>
  <si>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</si>
  <si>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</si>
  <si>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</si>
  <si>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</si>
  <si>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</si>
  <si>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</si>
  <si>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</si>
  <si>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</si>
  <si>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</si>
  <si>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</si>
  <si>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</si>
  <si>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</si>
  <si>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</si>
  <si>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</si>
  <si>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</si>
  <si>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</si>
  <si>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</si>
  <si>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</si>
  <si>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</si>
  <si>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</si>
  <si>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</si>
  <si>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</si>
  <si>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</si>
  <si>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</si>
  <si>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</si>
  <si>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</si>
  <si>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</si>
  <si>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</si>
  <si>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</si>
  <si>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</si>
  <si>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</si>
  <si>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</si>
  <si>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</si>
  <si>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</si>
  <si>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</si>
  <si>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</si>
  <si>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</si>
  <si>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</si>
  <si>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</si>
  <si>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</si>
  <si>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</si>
  <si>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</si>
  <si>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</si>
  <si>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</si>
  <si>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</si>
  <si>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</si>
  <si>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</si>
  <si>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</si>
  <si>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</si>
  <si>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</si>
  <si>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</si>
  <si>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</si>
  <si>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</si>
  <si>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</si>
  <si>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</si>
  <si>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</si>
  <si>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</si>
  <si>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</si>
  <si>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</si>
  <si>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</si>
  <si>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</si>
  <si>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</si>
  <si>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</si>
  <si>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</si>
  <si>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</si>
  <si>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</si>
  <si>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</si>
  <si>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</si>
  <si>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</si>
  <si>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</si>
  <si>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</si>
  <si>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</si>
  <si>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</si>
  <si>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</si>
  <si>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</si>
  <si>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</si>
  <si>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</si>
  <si>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</si>
  <si>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</si>
  <si>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</si>
  <si>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</si>
  <si>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</si>
  <si>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</si>
  <si>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</si>
  <si>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</si>
  <si>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</si>
  <si>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</si>
  <si>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</si>
  <si>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</si>
  <si>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</si>
  <si>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</si>
  <si>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</si>
  <si>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</si>
  <si>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</si>
  <si>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</si>
  <si>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</si>
  <si>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</si>
  <si>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</si>
  <si>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</si>
  <si>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</si>
  <si>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</si>
  <si>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</si>
  <si>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</si>
  <si>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</si>
  <si>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</si>
  <si>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</si>
  <si>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</si>
  <si>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</si>
  <si>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</si>
  <si>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</si>
  <si>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</si>
  <si>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</si>
  <si>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</si>
  <si>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</si>
  <si>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</si>
  <si>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</si>
  <si>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</si>
  <si>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</si>
  <si>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</si>
  <si>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</si>
  <si>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</si>
  <si>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</si>
  <si>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</si>
  <si>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</si>
  <si>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</si>
  <si>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</si>
  <si>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</si>
  <si>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</si>
  <si>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</si>
  <si>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</si>
  <si>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</si>
  <si>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</si>
  <si>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</si>
  <si>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</si>
  <si>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</si>
  <si>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</si>
  <si>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</si>
  <si>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</si>
  <si>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</si>
  <si>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</si>
  <si>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</si>
  <si>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</si>
  <si>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</si>
  <si>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</si>
  <si>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</si>
  <si>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</si>
  <si>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</si>
  <si>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</si>
  <si>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</si>
  <si>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</si>
  <si>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</si>
  <si>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</si>
  <si>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</si>
  <si>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</si>
  <si>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</si>
  <si>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</si>
  <si>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</si>
  <si>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</si>
  <si>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</si>
  <si>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</si>
  <si>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</si>
  <si>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</si>
  <si>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</si>
  <si>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</si>
  <si>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</si>
  <si>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</si>
  <si>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</si>
  <si>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</si>
  <si>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</si>
  <si>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</si>
  <si>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</si>
  <si>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</si>
  <si>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</si>
  <si>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</si>
  <si>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</si>
  <si>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</si>
  <si>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</si>
  <si>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</si>
  <si>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</si>
  <si>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</si>
  <si>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</si>
  <si>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</si>
  <si>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</si>
  <si>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</si>
  <si>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</si>
  <si>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</si>
  <si>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</si>
  <si>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</si>
  <si>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</si>
  <si>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</si>
  <si>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</si>
  <si>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</si>
  <si>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</si>
  <si>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</si>
  <si>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</si>
  <si>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</si>
  <si>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</si>
  <si>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</si>
  <si>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</si>
  <si>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</si>
  <si>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</si>
  <si>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</si>
  <si>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</si>
  <si>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</si>
  <si>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</si>
  <si>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</si>
  <si>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</si>
  <si>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</si>
  <si>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</si>
  <si>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</si>
  <si>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</si>
  <si>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</si>
  <si>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</si>
  <si>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</si>
  <si>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</si>
  <si>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</si>
  <si>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</si>
  <si>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</si>
  <si>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</si>
  <si>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</si>
  <si>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</si>
  <si>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</si>
  <si>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</si>
  <si>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</si>
  <si>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</si>
  <si>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</si>
  <si>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</si>
  <si>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</si>
  <si>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</si>
  <si>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</si>
  <si>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</si>
  <si>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</si>
  <si>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</si>
  <si>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</si>
  <si>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</si>
  <si>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</si>
  <si>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</si>
  <si>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</si>
  <si>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</si>
  <si>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</si>
  <si>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</si>
  <si>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</si>
  <si>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</si>
  <si>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</si>
  <si>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</si>
  <si>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</si>
  <si>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</si>
  <si>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</si>
  <si>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</si>
  <si>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</si>
  <si>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</si>
  <si>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</si>
  <si>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</si>
  <si>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</si>
  <si>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</si>
  <si>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</si>
  <si>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</si>
  <si>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</si>
  <si>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</si>
  <si>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</si>
  <si>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</si>
  <si>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</si>
  <si>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</si>
  <si>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g CO2e / 2018 INR</t>
  </si>
  <si>
    <t>g CO2 / 2018 INR</t>
  </si>
  <si>
    <t>2018 INR / employee-year</t>
  </si>
  <si>
    <t>2018 INR / megawatt-hour (MWh)</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</si>
  <si>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</si>
  <si>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</si>
  <si>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</si>
  <si>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</si>
  <si>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</si>
  <si>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</si>
  <si>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</si>
  <si>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</si>
  <si>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</si>
  <si>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cost of eqpt. To produce 1 kg H2/yr (2018 INR)</t>
  </si>
  <si>
    <t>2018 INR / metric ton CO2e</t>
  </si>
  <si>
    <t>2018 INR / MWh</t>
  </si>
  <si>
    <t>On-Screen Target Name</t>
  </si>
  <si>
    <t>Target Year</t>
  </si>
  <si>
    <t>Target CO2e Min Value (MMT)</t>
  </si>
  <si>
    <t>Target CO2e Max Value (MMT)</t>
  </si>
  <si>
    <t>Target Mouse-Over Text</t>
  </si>
  <si>
    <t>Approach Used to Calculate This Target</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</si>
  <si>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</si>
  <si>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</si>
  <si>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</si>
  <si>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</si>
  <si>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</si>
  <si>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</si>
  <si>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</si>
  <si>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</si>
  <si>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</si>
  <si>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</si>
  <si>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</si>
  <si>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</si>
  <si>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</si>
  <si>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</si>
  <si>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</si>
  <si>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</si>
  <si>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</si>
  <si>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</si>
  <si>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</si>
  <si>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</si>
  <si>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</si>
  <si>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</si>
  <si>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</si>
  <si>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</si>
  <si>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</si>
  <si>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</si>
  <si>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</si>
  <si>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</si>
  <si>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</si>
  <si>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</si>
  <si>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</si>
  <si>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</si>
  <si>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</si>
  <si>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</si>
  <si>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</si>
  <si>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</si>
  <si>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</si>
  <si>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</si>
  <si>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</si>
  <si>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</si>
  <si>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</si>
  <si>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</si>
  <si>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</si>
  <si>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</si>
  <si>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</si>
  <si>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</si>
  <si>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</si>
  <si>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</si>
  <si>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</si>
  <si>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</si>
  <si>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</si>
  <si>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</si>
  <si>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</si>
  <si>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</si>
  <si>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</si>
  <si>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</si>
  <si>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</si>
  <si>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</si>
  <si>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</si>
  <si>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</si>
  <si>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</si>
  <si>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</si>
  <si>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</si>
  <si>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</si>
  <si>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</si>
  <si>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</si>
  <si>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</si>
  <si>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</si>
  <si>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</si>
  <si>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</si>
  <si>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</si>
  <si>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</si>
  <si>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</si>
  <si>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</si>
  <si>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</si>
  <si>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</si>
  <si>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</si>
  <si>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</si>
  <si>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</si>
  <si>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</si>
  <si>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</si>
  <si>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</si>
  <si>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</si>
  <si>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</si>
  <si>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</si>
  <si>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</si>
  <si>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</si>
  <si>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</si>
  <si>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</si>
  <si>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</si>
  <si>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</si>
  <si>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</si>
  <si>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</si>
  <si>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</si>
  <si>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</si>
  <si>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</si>
  <si>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</si>
  <si>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</si>
  <si>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</si>
  <si>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</si>
  <si>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</si>
  <si>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</si>
  <si>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</si>
  <si>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</si>
  <si>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</si>
  <si>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</si>
  <si>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</si>
  <si>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</si>
  <si>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</si>
  <si>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</si>
  <si>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</si>
  <si>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</si>
  <si>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</si>
  <si>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</si>
  <si>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</si>
  <si>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</si>
  <si>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</si>
  <si>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</si>
  <si>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</si>
  <si>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</si>
  <si>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</si>
  <si>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</si>
  <si>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</si>
  <si>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</si>
  <si>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</si>
  <si>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</si>
  <si>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</si>
  <si>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</si>
  <si>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</si>
  <si>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</si>
  <si>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</si>
  <si>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</si>
  <si>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</si>
  <si>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</si>
  <si>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</si>
  <si>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</si>
  <si>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</si>
  <si>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</si>
  <si>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</si>
  <si>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</si>
  <si>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</si>
  <si>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</si>
  <si>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</si>
  <si>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</si>
  <si>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</si>
  <si>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</si>
  <si>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</si>
  <si>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</si>
  <si>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</si>
  <si>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</si>
  <si>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</si>
  <si>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</si>
  <si>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</si>
  <si>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</si>
  <si>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</si>
  <si>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</si>
  <si>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</si>
  <si>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</si>
  <si>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</si>
  <si>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</si>
  <si>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</si>
  <si>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</si>
  <si>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</si>
  <si>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</si>
  <si>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</si>
  <si>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</si>
  <si>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</si>
  <si>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</si>
  <si>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</si>
  <si>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</si>
  <si>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</si>
  <si>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</si>
  <si>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</si>
  <si>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</si>
  <si>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</si>
  <si>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</si>
  <si>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</si>
  <si>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</si>
  <si>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</si>
  <si>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</si>
  <si>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</si>
  <si>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</si>
  <si>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</si>
  <si>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</si>
  <si>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</si>
  <si>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</si>
  <si>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</si>
  <si>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</si>
  <si>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</si>
  <si>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</si>
  <si>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</si>
  <si>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</si>
  <si>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</si>
  <si>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</si>
  <si>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</si>
  <si>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</si>
  <si>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</si>
  <si>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</si>
  <si>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</si>
  <si>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</si>
  <si>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</si>
  <si>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</si>
  <si>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</si>
  <si>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</si>
  <si>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</si>
  <si>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</si>
  <si>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</si>
  <si>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</si>
  <si>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</si>
  <si>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</si>
  <si>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</si>
  <si>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</si>
  <si>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</si>
  <si>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</si>
  <si>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</si>
  <si>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</si>
  <si>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</si>
  <si>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</si>
  <si>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</si>
  <si>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</si>
  <si>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</si>
  <si>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</si>
  <si>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</si>
  <si>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</si>
  <si>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</si>
  <si>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</si>
  <si>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</si>
  <si>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</si>
  <si>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</si>
  <si>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</si>
  <si>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</si>
  <si>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</si>
  <si>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</si>
  <si>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</si>
  <si>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</si>
  <si>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</si>
  <si>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</si>
  <si>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</si>
  <si>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</si>
  <si>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</si>
  <si>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</si>
  <si>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620e7a, c01b00, 004185, af64ff, 00b050, 04ffaf, 087bf1, c2dffd, 000000, f1bb18, f593e0,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</si>
  <si>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</si>
  <si>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</si>
  <si>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</si>
  <si>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</si>
  <si>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</si>
  <si>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</si>
  <si>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</si>
  <si>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</si>
  <si>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</si>
  <si>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</si>
  <si>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https://cleantechnica.com/2018/03/19/india-second-thoughts-100-ev-target/</t>
  </si>
  <si>
    <t>2-wheeled and 3-wheeled vehicles</t>
  </si>
  <si>
    <t>2-wheeled</t>
  </si>
  <si>
    <t>Vehicles</t>
  </si>
  <si>
    <t>3-wheeled</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</si>
  <si>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</si>
  <si>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</si>
  <si>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</si>
  <si>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</si>
  <si>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</si>
  <si>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Non BAU Capacity Retirement Schedule</t>
  </si>
  <si>
    <t>Boolean Use Non BAU Capacity Retirement Schedule</t>
  </si>
  <si>
    <t>Electricity Sector Fraction of Potential Additional CCS Achieved</t>
  </si>
  <si>
    <t>Electricity Sector CCS</t>
  </si>
  <si>
    <t>elec CCS</t>
  </si>
  <si>
    <t>Industry Sector Fraction of Potential Additional CCS Achieved</t>
  </si>
  <si>
    <t>energy related emissions</t>
  </si>
  <si>
    <t>Energy Related Emissions</t>
  </si>
  <si>
    <t>Industry CCS</t>
  </si>
  <si>
    <t>indst CCS</t>
  </si>
  <si>
    <t>Process Emissions</t>
  </si>
  <si>
    <t>Calculated from model data; see variable bldgs/BDEQ in the InputData folder for source information.</t>
  </si>
  <si>
    <t>Calculated from model data; see variable bldgs/PPEIdtIL in the InputData folder for source information.</t>
  </si>
  <si>
    <t>Calculated from model data; see variable ccs/BFoCPAbS in the InputData folder for source information.</t>
  </si>
  <si>
    <t>Calculated from model data; see variable elec/DRC in the InputData folder for source information.</t>
  </si>
  <si>
    <t>Calculated from model data; see variables elec/BCRbQ and elec/SYC in the InputData folder for source information.</t>
  </si>
  <si>
    <t>Calculated from model input data;</t>
  </si>
  <si>
    <t>Calculated from model data; see variable elec/BTC in the InputData folder for source information.</t>
  </si>
  <si>
    <t>The World Bank.  Electric power transmission and distribution losses (% of output).  http://data.worldbank.org/indicator/EG.ELC.LOSS.ZS;
Calculated from model data; see variable elec/BTaDLP in the InputData folder for source information.</t>
  </si>
  <si>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</si>
  <si>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</si>
  <si>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</si>
  <si>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https://www.beeindia.gov.in/sites/default/files/press_releases/Consolidated%20Report.pdf</t>
  </si>
  <si>
    <t>Shukla, P.R. et al. (2015). Pathways to deep decarbonization in India, SDSN - IDDRI - 
http://deepdecarbonization.org/wp-content/uploads/2015/09/DDPP_IND.pdf</t>
  </si>
  <si>
    <t>https://www.livemint.com/Companies/FpQ6YCFflJHYPGiX6in4AN/What-are-CAFE-norms-and-why-do-they-matter-in-the-ToyotaSuz.html</t>
  </si>
  <si>
    <t>Calculated from model data; see variable land/PLANAbPiaSY in the InputData folder for source information.</t>
  </si>
  <si>
    <t>Calculated from model data; see variable fuels/BSoFPtiT in the InputData folder for source information.</t>
  </si>
  <si>
    <t>% of tavel demand shifted</t>
  </si>
  <si>
    <t>https://orbit.dtu.dk/files/120569095/Transport_Scenarios_for_India.pdf</t>
  </si>
  <si>
    <t>https://indianexpress.com/article/business/economy/gdp-to-contract-7-7-in-current-fiscal-advance-estimates-show-7137643/</t>
  </si>
  <si>
    <t>Long-term Decarbonization</t>
  </si>
  <si>
    <t>Longterm_Decarb.cin</t>
  </si>
  <si>
    <t>NDC-SDG Linkages</t>
  </si>
  <si>
    <t>NDC-SDG.cin</t>
  </si>
  <si>
    <t>Output New Vehicles in Thousands[motorbikes,passenger,battery electric vehicle]; Output New Vehicles in Thousands[motorbikes,passenger,gasoline vehicle]</t>
  </si>
  <si>
    <t>Battery Electric Vehicle, Gasoline Engine Vehicle</t>
  </si>
  <si>
    <t>f1bb18, 969696</t>
  </si>
  <si>
    <t>Output Vehicles in Millions[motorbikes,passenger,battery electric vehicle]; Output Vehicles in Millions[motorbikes,passenger,gasoline vehicle]</t>
  </si>
  <si>
    <t>% increase in kms/litre</t>
  </si>
  <si>
    <t>India's stated target is a reduction in CO2e intensity (CO2e per unit GDP) of 33-35% by 2030 below 2005 levels.</t>
  </si>
  <si>
    <t>Historic Real GDP (2012 USD from io-model/BGDP, Calcs tab)</t>
  </si>
  <si>
    <t xml:space="preserve">2030 NDC Target under the Paris Agreement </t>
  </si>
  <si>
    <t>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t>
  </si>
  <si>
    <t>Evolution of Bharat Stage emission norms in India: https://www.cars24.com/blog/bsi-bsii-bsiii-bsiv-bsvi-emission-norms/;
India BS-VI rollout: https://pib.gov.in/Pressreleaseshare.aspx?PRID=1603492</t>
  </si>
  <si>
    <t>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t>
  </si>
  <si>
    <t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t>
  </si>
  <si>
    <t>FAME II scheme notification: https://dhi.nic.in/writereaddata/UploadFile/publicationNotificationFAME%20II%208March2019.pdf</t>
  </si>
  <si>
    <t>https://wamu.org/story/19/03/18/japan-is-betting-big-on-the-future-of-hydrogen-cars/
Hydrogen as a transportation fuel in India: https://energy.economictimes.indiatimes.com/energy-speak/hydrogen-as-a-transportation-fuel-in-india/3789</t>
  </si>
  <si>
    <t>Biofuels policy to cut emissions: https://www.livemint.com/Industry/VnDESdDI3GKNzhP52w1YgK/Cabinet-approves-national-biofuel-policy.html
Calculated from model data; see variable trans/BLP in the InputData folder for source information.</t>
  </si>
  <si>
    <t xml:space="preserve">Grid Connected Solar Rooftop Programme: 
https://mnre.gov.in/solar/schemes/ </t>
  </si>
  <si>
    <t>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t>
  </si>
  <si>
    <t>Energy Statistics 2019: http://www.mospi.gov.in/sites/default/files/publication_reports/Energy%20Statistics%202019-finall.pdf</t>
  </si>
  <si>
    <t>Research Projects by OEC: https://www.ongcindia.com/wps/wcm/connect/en/sustainability/energy-center/research-projects-by-oec/</t>
  </si>
  <si>
    <t>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t>
  </si>
  <si>
    <t>This tab contains information about each policy that does not vary by subscripted element of that policy.</t>
  </si>
  <si>
    <t>It matches policies to the listing in the "PolicyLevers" tab using the "Vensim Variable Name" column.</t>
  </si>
  <si>
    <t>Description</t>
  </si>
  <si>
    <t>Description:</t>
  </si>
  <si>
    <t xml:space="preserve"> This policy represents strengthening standards for the selected pollutant(s) emitted by the selected vehicle type(s).  Conventional pollutants' most important, harmful impacts are on human health rather than on climate change. // </t>
  </si>
  <si>
    <t>Guidance for setting values:</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</si>
  <si>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</si>
  <si>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</si>
  <si>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</si>
  <si>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</si>
  <si>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</si>
  <si>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</si>
  <si>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This policy specifies the percentage reduction in carbon emissions from the transportation sector that must be achieved via fuel switching.  This value is in addition to BAU requirements. // </t>
  </si>
  <si>
    <t xml:space="preserve"> This policy replaces the specified fraction of newly sold non-electric building components of the selected type(s) in buildings of the selected type(s) with electricity-using components. // </t>
  </si>
  <si>
    <t xml:space="preserve"> In the BAU case, in the United States, the share of electricity among fuels used by other components in commercial buildings will fall from 68% to 65% through 2050.</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</si>
  <si>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</si>
  <si>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</si>
  <si>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</si>
  <si>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</si>
  <si>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</si>
  <si>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Each year, the specified percentage of the selected building type(s) that existed at the start of the model run will be retrofit with more efficient heating, cooling, and envelope components. // </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</si>
  <si>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</si>
  <si>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This policy specifies the fraction of CO2 emissions from power plants that is captured and stored, above the amount predicted in the business-as-usual scenario. // </t>
  </si>
  <si>
    <t xml:space="preserve"> This policy increases or decreases the amount of electricity exported from the United States to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</si>
  <si>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</si>
  <si>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</si>
  <si>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The U.S. has about 7,000 MW of lignite power plants, none of which are projected to retire by 2050 in the BAU case.</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</si>
  <si>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</si>
  <si>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</si>
  <si>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</si>
  <si>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business-as-uusal case includes all planned capacity additions (provided by the U.S. Energy Information Administration). This policy blocks all planned additions of the selected type(s) that have not already received regulatory approval. // </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</si>
  <si>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</si>
  <si>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</si>
  <si>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This policy specifies a reduction in soft costs (costs for things other than capital equipment) for new plants of the selected type(s), such as the costs of permitting, financing, project management, assembly, etc. // </t>
  </si>
  <si>
    <t xml:space="preserve"> Costs of permitting and financing can be reduced by streamlining permitting processes, but some soft costs (such as labor) may be difficult to reduce via policy.  A value of 50% would be an aggressive soft cost reduction.</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</si>
  <si>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</si>
  <si>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</si>
  <si>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</si>
  <si>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</si>
  <si>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</si>
  <si>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</si>
  <si>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If this policy is fully implemented, fuel use is reduced for most industries between 2% and 9% in 2050.</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</si>
  <si>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</si>
  <si>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</si>
  <si>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If this policy is fully implemented, fuel use is reduced by 3.6% for all industries in 2050.</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</si>
  <si>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</si>
  <si>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</si>
  <si>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</si>
  <si>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</si>
  <si>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</si>
  <si>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</si>
  <si>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</si>
  <si>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 xml:space="preserve"> This policy avoids the release of CO2 from forests by reducing timber harvesting. // </t>
  </si>
  <si>
    <t xml:space="preserve"> A 100% setting of this lever reduces timber harvesting by 2% of the BAU amount per year, reaching a roughly 70% reduction in timber harvesting by 2050.</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</si>
  <si>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</si>
  <si>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</si>
  <si>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</si>
  <si>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</si>
  <si>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In the BAU Scenario, the fraction of heat derived from CHP plants is constant at roughly 50%.  Therefore, a policy setting of 50% would increase the CHP fraction to 75% in 2050.</t>
  </si>
  <si>
    <t xml:space="preserve"> This policy causes a percentage of the district heat to be generated by burning hydrogen instead of the fuels used in the BAU case. // </t>
  </si>
  <si>
    <t xml:space="preserve">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</si>
  <si>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 xml:space="preserve"> This policy causes a percentage of merchant hydrogen (i.e. hydrogen produced for sale, not hydrogen produced and consumed on-site within a facility) to be produced via electrolysis rather than via other production pathways.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</si>
  <si>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</si>
  <si>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</si>
  <si>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</si>
  <si>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</si>
  <si>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</si>
  <si>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</si>
  <si>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</si>
  <si>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</si>
  <si>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</si>
  <si>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</si>
  <si>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</si>
  <si>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</si>
  <si>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</si>
  <si>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 xml:space="preserve"> The feebate is set as a fraction of the global best practice feebate rate. The global best practice feebate rate would levy a fee of approximately 75000 INR on a vehicle that consumes 12 liters per 100 km if the pivot point is 10 liters per 100 km.</t>
  </si>
  <si>
    <t xml:space="preserve">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t>
  </si>
  <si>
    <t xml:space="preserve">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</si>
  <si>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 xml:space="preserve">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t>
  </si>
  <si>
    <t xml:space="preserve"> In the BAU case, in the United States, the share of electricity among fuels used for heating in urban, residential buildings will fall from 12% to 11% through 2050.</t>
  </si>
  <si>
    <t>In India's BAU case, there is no heating component considered in the buildings sector.</t>
  </si>
  <si>
    <t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</si>
  <si>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 xml:space="preserve"> In 2017, India became a net exporter of electricity for the first time. During 2010-2018, electricity exports grew at a Compounded Annual Growth Rate (CAGR) of 70%. In 2018, India exported around 7,200 Million Units to Nepal, Bangladesh and Myanmar.</t>
  </si>
  <si>
    <t xml:space="preserve">  India predominantly imports hydroelectricity from Bhutan. During 2010-2018, electricity imports remained largely constant and grew at a Compounded Annual Growth Rate (CAGR) of only 1%. In 2018, India imported around 5,600 Million Units.</t>
  </si>
  <si>
    <t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t>
  </si>
  <si>
    <t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</si>
  <si>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 xml:space="preserve"> The BAU case assumes wind, solar, and biomass qualify for the carbon-free electricity standard.</t>
  </si>
  <si>
    <t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</si>
  <si>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 The Indian cement industry is one of the most efficient in the world. Under the Perform Achieve and Trade scheme of the Government of India, in the cement industry, a reduction of around 9.2% in terms of energy use with respect to the BAU is predicted by 2030. </t>
  </si>
  <si>
    <t xml:space="preserve"> If this policy is fully implemented, F-gas emissions in 2050 are reduced by 56%.</t>
  </si>
  <si>
    <t xml:space="preserve"> If this policy is fully implemented, F-gas emissions in 2050 are reduced by 3%.</t>
  </si>
  <si>
    <t xml:space="preserve"> If this policy is fully implemented, F-gas emissions in 2050 are reduced by 16%.</t>
  </si>
  <si>
    <t xml:space="preserve"> If this policy is fully implemented, F-gas emissions in 2050 are reduced by 7%.</t>
  </si>
  <si>
    <t xml:space="preserve">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</si>
  <si>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 xml:space="preserve"> If this policy is fully implemented, process emissions in 2050 are reduced by 36% from the natural gas and petroleum industry.</t>
  </si>
  <si>
    <t xml:space="preserve"> If this policy is fully implemented, process emissions in 2050 are reduced by 4% from the natural gas and petroleum industry.</t>
  </si>
  <si>
    <t xml:space="preserve"> In 2018, exports represented 0.2% of India's hard coal production.</t>
  </si>
  <si>
    <t xml:space="preserve">  If this policy is fully implemented, the afforestation/reforestation rate reaches 1.4 million acres per year (roughly equal to 0.17% of the total land area of India per year).</t>
  </si>
  <si>
    <t xml:space="preserve"> If this policy is fully implemented, agricultural process emissions in 2050 are reduced by 7%.</t>
  </si>
  <si>
    <t xml:space="preserve"> If this policy is fully implemented, 88 thousand acres of forest not currently under best management practices will instead be managed with best practices.</t>
  </si>
  <si>
    <t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t>
  </si>
  <si>
    <t xml:space="preserve">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</si>
  <si>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 xml:space="preserve"> A value of 100% causes domestic hard coal prices to equal international market prices, increasing the domestic price by roughly X% in 2050.</t>
  </si>
  <si>
    <t xml:space="preserve"> The sales tax on electricity varies across states and consumer category in India. In 2014, the national average sales tax on electricity (weighted by category-wise consumption across various states), was 5.5%.</t>
  </si>
  <si>
    <t xml:space="preserve"> As of January 2021, India's National Statistical Office (NSO) estimated a 7.7% contraction in GDP growth for the current financial year. This is the default BAU setting.</t>
  </si>
  <si>
    <t>D1</t>
  </si>
  <si>
    <t>D2</t>
  </si>
  <si>
    <t>In India, automotive emission norms began with Bharat Stage - I (BS-I) in 1991, progressing steadily to the adoption of the stringent BS-VI in April 2020. BS-VI has a 63% reduction in Respirable Suspended Particulate Matter (RSPM) discharge from BS-I levels.</t>
  </si>
  <si>
    <t xml:space="preserve"> In India, automotive emission norms began with Bharat Stage - I (BS-I) in 1991, progressing steadily to the adoption of the stringent BS-VI in April 2020. BS-VI has a 63% reduction in Respirable Suspended Particulate Matter (RSPM) discharge from BS-I levels.</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</si>
  <si>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</si>
  <si>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India's Ministry of Railways has recently set a target to achieve 100% electrification of the railways by 2024. In the current BAU, 100% of the new passenger rail fleet is electric by 2036.</t>
  </si>
  <si>
    <t xml:space="preserve"> India's Ministry of Railways has recently set a target to achieve 100% electrification of the railways by 2024. In the current BAU, 100% of the new freight rail fleet is electric by 2036.</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</si>
  <si>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</si>
  <si>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</si>
  <si>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t>
  </si>
  <si>
    <t xml:space="preserve">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t>
  </si>
  <si>
    <t xml:space="preserve">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t>
  </si>
  <si>
    <t xml:space="preserve">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t>
  </si>
  <si>
    <t xml:space="preserve"> India currently does not have fuel economy standards for aircraft.  In the absense of standards, new passenger aircraft fuel economy is projected to improve roughly 14% from 2018-2050 in the BAU case.</t>
  </si>
  <si>
    <t xml:space="preserve"> India currently does not have fuel economy standards for aircraft.  In the absense of standards, new freight aircraft fuel economy is projected to improve roughly 14% from 2018-2050 in the BAU case.</t>
  </si>
  <si>
    <t xml:space="preserve"> India currently does not have fuel economy standards for trains.  In the current BAU case, fuel economy of new passenger trains is not projected to change between 2019-2050.</t>
  </si>
  <si>
    <t xml:space="preserve"> India currently does not have fuel economy standards for trains.  In the current BAU case, fuel economy of new freight trains is not projected to change between 2019-2050.</t>
  </si>
  <si>
    <t xml:space="preserve"> India currently does not have fuel economy standards for ships. In the current BAU case, fuel economy of new passenger ships is not projected to change between 2019-2050.</t>
  </si>
  <si>
    <t xml:space="preserve"> India currently does not have fuel economy standards for ships. In the current BAU case, fuel economy of new freight ships is projected to improve by 34% between 2019-2050.</t>
  </si>
  <si>
    <t xml:space="preserve">  India does not currently have fuel economy standards for motorbikes. In the current BAU case, fuel economy of new 2-wheeled vehicles is not projected to change between 2019-2050.</t>
  </si>
  <si>
    <t xml:space="preserve">  India does not currently have fuel economy standards for motorbikes. In the current BAU case, fuel economy of new 3-wheeled vehicles is not projected to change between 2019-2050.</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</si>
  <si>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</si>
  <si>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</si>
  <si>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</si>
  <si>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A few prototypes have been demonstrated for hydrogen-powered autorickshaws in India, such as the Mahindra HyAlfa showcased at the Auto Expo in 2012. While the technology exists, commercial viability remains to be seen.</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</si>
  <si>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</si>
  <si>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10% reduction in usage of aircraft in non-OECD countries by 2050 relative to a BAU case.</t>
  </si>
  <si>
    <t xml:space="preserve">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t>
  </si>
  <si>
    <t xml:space="preserve"> In the BAU case, in the United States, the share of electricity among fuels used by other components in urban, residential buildings will rise from 87% to 88% through 2050.</t>
  </si>
  <si>
    <t xml:space="preserve"> In the BAU case, in the United States, the share of electricity among fuels used for heating in rural, residential buildings will fall from 12% to 11% through 2050.</t>
  </si>
  <si>
    <t xml:space="preserve"> In the BAU case, in the United States, the share of electricity among fuels used for heating in commercial buildings will fall from 4% to 3% through 2050.</t>
  </si>
  <si>
    <t xml:space="preserve"> In India's BAU case, the share of electricity among fuels used for lighting in commercial buildings will rise from 96% to 100% by 2022.</t>
  </si>
  <si>
    <t xml:space="preserve"> The India Cooling Action Plan estimates that through improvements in cooling equipment efficiency and better servicing practices, building cooling energy consumption can be reduced by 15% in the next decade and by around 30% by 2038.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</si>
  <si>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</si>
  <si>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</si>
  <si>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</si>
  <si>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</si>
  <si>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 xml:space="preserve"> In India's BAU case, there is no heating component considered in the buildings sector.</t>
  </si>
  <si>
    <t xml:space="preserve"> The India Cooling Action Plan estimates that through improvements in cooling equipment efficiency and better servicing practices, building cooling energy consumption can be reduced by 15% in the next decade and by around 30% by 2038.</t>
  </si>
  <si>
    <t xml:space="preserve">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</si>
  <si>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</si>
  <si>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</si>
  <si>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</si>
  <si>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</si>
  <si>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</si>
  <si>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</si>
  <si>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t>
  </si>
  <si>
    <t xml:space="preserve"> The U.S. has about 255 GW of natural gas non-peaker plants, which is expected to grow somewhat by about 30 GW by 2050.</t>
  </si>
  <si>
    <t xml:space="preserve"> India has about 6.8 GW of nuclear plant capacity, none of which is projected to retire by 2050 in the BAU case. A setting of 300 MW/year of accelerated retirements would retire all the nuclear capacity by 2041.</t>
  </si>
  <si>
    <t xml:space="preserve"> The U.S. has about 195 GW of natural gas peaker plants, of which 20 GW are projected to retire by 2050.</t>
  </si>
  <si>
    <t xml:space="preserve"> Preexisting natural gas nonpeakers have an average capacity factor of 23%. In the United States, a typical value in the BAU case is 48%. If India were to achieve the U.S. level of capacity factor, this would represent a 32% reduction in downtime.</t>
  </si>
  <si>
    <t xml:space="preserve">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t>
  </si>
  <si>
    <t xml:space="preserve">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</si>
  <si>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</si>
  <si>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</si>
  <si>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</si>
  <si>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</si>
  <si>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 xml:space="preserve">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</si>
  <si>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 xml:space="preserve">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</si>
  <si>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</si>
  <si>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</si>
  <si>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</si>
  <si>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</si>
  <si>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</si>
  <si>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t>
  </si>
  <si>
    <t xml:space="preserve">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</si>
  <si>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 In the 2018 study "Energy Efficiency Potential in India" commissioned by the Bureau of Energy Efficiency, The Energy and Resources Institute estimates potential energy savings of 19% by 2041 in the iron and steel sector. </t>
  </si>
  <si>
    <t xml:space="preserve"> In the 2018 study "Energy Efficiency Potential in India" commissioned by the Bureau of Energy Efficiency, The Energy and Resources Institute estimates potential energy savings of 6% (by 2031) and 14% (by 2041) in the fertilizer sector. </t>
  </si>
  <si>
    <t xml:space="preserve">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</si>
  <si>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 xml:space="preserve"> In "Towards a better water-energy-carbon nexus in cities", Dhakal et al. estimate potential energy savings of 35% by implementing decentralized sewage treatement plants for a case study of waste water management in New Delhi, India.</t>
  </si>
  <si>
    <t xml:space="preserve">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</si>
  <si>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 xml:space="preserve">In the 2018 study "Energy Efficiency Potential in India" commissioned by the Bureau of Energy Efficiency, The Energy and Resources Institute estimates an average potential energy savings of 12% by 2041 for the bricks, aluminium, paper and pulp, and other industries.  </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</si>
  <si>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</si>
  <si>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</si>
  <si>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</si>
  <si>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 xml:space="preserve">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t>
  </si>
  <si>
    <t xml:space="preserve"> If this policy is fully implemented, process emissions in 2050 are reduced by 14% from the mining industry.</t>
  </si>
  <si>
    <t xml:space="preserve"> If this policy is fully implemented, process emissions in 2050 are reduced by 42% from the waste management industry.</t>
  </si>
  <si>
    <t xml:space="preserve"> If this policy is fully implemented, process emissions in 2050 are reduced by 50% from the mining industry.</t>
  </si>
  <si>
    <t xml:space="preserve"> If this policy is fully implemented, process emissions in 2050 are reduced by 10% from the waste management industry.</t>
  </si>
  <si>
    <t xml:space="preserve"> In 2018, exports represented 37% of India's petroleum gasoline production.</t>
  </si>
  <si>
    <t xml:space="preserve"> In 2018, exports represented 27% of India's petroleum diesel production.</t>
  </si>
  <si>
    <t xml:space="preserve"> In 2018, exports represented 49% of India's jet fuel production.</t>
  </si>
  <si>
    <t xml:space="preserve"> In 2018, exports represented 26% of India's heavy and residual fuel oil production.</t>
  </si>
  <si>
    <t xml:space="preserve"> In 2018, exports represented 3% of India's LPG, propane, and butane production.</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</si>
  <si>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</si>
  <si>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levied on greenhouse gas emissions from non-energy industrial and agricultural processes, but these emissions sources can be included by enabling the policy lever "Carbon Tax Applies to Process Emissions." // </t>
  </si>
  <si>
    <t xml:space="preserve"> A value of 100% eliminates subsidies, increasing the price of coal by 0.3% - 0.5% (varying by sector) in 2050.</t>
  </si>
  <si>
    <t xml:space="preserve"> A value of 100% eliminates subsidies, increasing the price of natural gas by 0.75% - 1.3%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</si>
  <si>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</si>
  <si>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</si>
  <si>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</si>
  <si>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</si>
  <si>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eliminates subsidies, increasing the price of LPG by 20% in 2050.</t>
  </si>
  <si>
    <t xml:space="preserve">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</si>
  <si>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 xml:space="preserve"> The sales tax on natural gas varies across states in India. In 2018, the national average sales tax on natural gas (weighted by state-wise sales), was 12.1%.</t>
  </si>
  <si>
    <t xml:space="preserve"> In 2018, the national average excise duty was 23% and the national average Value Added Tax (VAT)/sales tax rate was 21% of the final retail selling price of petroleum gasoline in India, adding up to a total tax component of 44%.</t>
  </si>
  <si>
    <t xml:space="preserve"> In 2018, the national average excise duty was 19% and the national average Value Added Tax (VAT)/sales tax rate was 15% of the final retail selling price of petroleum diesel in India, adding up to a total tax component of 34%.</t>
  </si>
  <si>
    <t xml:space="preserve"> The sales tax on jet fuel, also known as Aviation Turbine Fuel (ATF), varies across states in India. In 2018, the national average sales tax on ATF (weighted by state-wise consumption), was 10.4%.</t>
  </si>
  <si>
    <t xml:space="preserve">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</si>
  <si>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 xml:space="preserve">  The sales tax on domestic crude oil production varies across states in India. In 2018, the national average sales tax on domestic crude oil (weighted by state-wise production), was about 5%.</t>
  </si>
  <si>
    <t xml:space="preserve">  In 2018, the national and state-level Goods and Services Tax (GST) rates on heavy fuel oil were 9% each, adding up to a national average tax rate of 18%.</t>
  </si>
  <si>
    <t xml:space="preserve">  In 2018, the national and state-level Goods and Services Tax (GST) rates on domestic LPG were 2.5% each, adding up to a national average tax rate of 5%.</t>
  </si>
  <si>
    <t>Subscript</t>
  </si>
  <si>
    <t>Subscripted Guidance?</t>
  </si>
  <si>
    <t>HARD COPY PASTE</t>
  </si>
  <si>
    <t>Hand Update</t>
  </si>
  <si>
    <t>Double check</t>
  </si>
  <si>
    <t>Leave</t>
  </si>
  <si>
    <t>Hard copy paste (with text to columns for after guidance text)</t>
  </si>
  <si>
    <t>**Description:**</t>
  </si>
  <si>
    <t>Guidance</t>
  </si>
  <si>
    <t>Heading</t>
  </si>
  <si>
    <t>Subheading</t>
  </si>
  <si>
    <t>Standard Descriptions</t>
  </si>
  <si>
    <t>Guidance text</t>
  </si>
  <si>
    <t>Subscript + Guidance</t>
  </si>
  <si>
    <t>Double check/leave</t>
  </si>
  <si>
    <t>FINAL Description = L&amp;M&amp;N&amp;subscripts</t>
  </si>
  <si>
    <t xml:space="preserve"> This policy represents a set of measures aimed at reducing demand for passenger or freight transportation in the selected vehicle type(s).  //</t>
  </si>
  <si>
    <t xml:space="preserve"> This policy prevents new capacity of the selected type(s) from being built or deployed.//</t>
  </si>
  <si>
    <t xml:space="preserve"> This policy extends the lifetime of all nuclear plants by the specified number of years.//</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</si>
  <si>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</si>
  <si>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</si>
  <si>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</si>
  <si>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</si>
  <si>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**Guidance for setting values: **</t>
  </si>
  <si>
    <t>This policy prevents the release of CO2 that accompanies deforestation. //</t>
  </si>
  <si>
    <t xml:space="preserve"> This policy restores degraded forest, increasing the rate of carbon sequestration of the forest.//</t>
  </si>
  <si>
    <t>This policy expands the definitions for qualifying carbon-free sources for the carbon-free electricity standard to be wind, solar, hydro, nuclear, and municipal solid waste.//</t>
  </si>
  <si>
    <t>This policy specifies the fraction of CO2 emissions from industry that is captured and stored, above the amount predicted in the business-as-usual scenario.//</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</si>
  <si>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t>
  </si>
  <si>
    <t xml:space="preserve"> This policy causes government to pay for the specified percentage of the purchase price of new battery electric vehicles for the selected vehicle type(s).  This is in addition to EV subsidies that exist in the BAU case.  // </t>
  </si>
  <si>
    <t xml:space="preserve"> This policy represents a modest rebate paid to customers who purchase energy-efficient cooling and ventilation equipment. Typical rebate amounts represented by this policy are 5% - 10% of the purchase price of the equipment. //</t>
  </si>
  <si>
    <t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t>
  </si>
  <si>
    <t xml:space="preserve">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t>
  </si>
  <si>
    <t xml:space="preserve"> This policy increases or decreases the amount of electricity imported to India from other countries.  It does not cause the construction or removal of transmission lines linking these countries.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</si>
  <si>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</si>
  <si>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reduces the subsidies paid for the production of the selected energy source(s) in the BAU case. India has direct production subsidies for two fuels - natural gas and LPG. // </t>
  </si>
  <si>
    <t>2018 lakh crores / year</t>
  </si>
  <si>
    <t>2018 lakh crores</t>
  </si>
  <si>
    <t xml:space="preserve">  If this policy is fully implemented, the deforestation rate reaches zero acres per year in 2050 (down from an average of 83,600 hectares per year during 2001-'18).</t>
  </si>
  <si>
    <t xml:space="preserve"> If this policy is fully implemented, 1.4 million hectares per year are restored till 2050. // </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</si>
  <si>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</si>
  <si>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2018 INR / metric ton CO2e abated, Annual average abatement potential (MtCO2e)</t>
  </si>
  <si>
    <t>Taxis</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</si>
  <si>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Type[ships,passenger,CO2]; Output Transportation Pollutant Emissions by Vehicle Type[LDVs,passenger,CO2]</t>
  </si>
  <si>
    <t>Output Transportation Sector Fuel Used by Vehicle Type[motorbikes,freight]; Output Transportation Sector Fuel Used by Vehicle Type[motorbikes,passenger]; Output Transportation Sector Fuel Used by Vehicle Type[ships,freight];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Type[ships,passenger]; Output Transportation Sector Fuel Used by Vehicle Type[LDVs,passenger]</t>
  </si>
  <si>
    <t>3-Wheeled Vehicles, 2-Wheeled Vehicles, Passenger Rail, Passenger Aircraft, Buses, Taxis, Cars &amp; SUVs</t>
  </si>
  <si>
    <t>Output Freight Dist Transported[motorbikes,freight]; Output Passenger Dist Transported[motorbikes,passenger]; Output Passenger Dist Transported[rail,passenger]; Output Passenger Dist Transported[aircraft,passenger]; Output Passenger Dist Transported[HDVs,passenger]; Output Passenger Dist Transported[ships,passenger]; Output Passenger Dist Transported[LDVs,passenger]</t>
  </si>
  <si>
    <t>620e7a, c01b00, 00b050, 087bf1, 000000, f593e0, 969696</t>
  </si>
  <si>
    <t>04ffaf, f1bb18, 004185, af64ff, c2dffd</t>
  </si>
  <si>
    <t>Output Freight Dist Transported[aircraft,freight]; Output Freight Dist Transported[LDVs,freight]; Output Freight Dist Transported[ships,freight]; Output Freight Dist Transported[rail,freight]; Output Freight Dist Transported[HDVs,freight]</t>
  </si>
  <si>
    <t>Sales: Heavy Freight Trucks</t>
  </si>
  <si>
    <t>Fleet Composition: Heavy Freight Trucks</t>
  </si>
  <si>
    <t>3-Wheeled Vehicles, 2-Wheeled Vehicles, Freight Ships, Freight Rail, Passenger Rail, Freight Aircraft, Passenger Aircraft, Heavy Freight Trucks, Buses, Light Freight Trucks, Taxis, Cars and SUVs</t>
  </si>
  <si>
    <t>Freight Aircraft, Light Freight Trucks, Freight Ships, Freight Rail, Heavy Freight Trucks</t>
  </si>
  <si>
    <t>lakhs / megawatt (MW)</t>
  </si>
  <si>
    <t>billion passenger-km / year</t>
  </si>
  <si>
    <t>billion freight ton-km / year</t>
  </si>
  <si>
    <t xml:space="preserve">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</si>
  <si>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</si>
  <si>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</si>
  <si>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</si>
  <si>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</si>
  <si>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</si>
  <si>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</si>
  <si>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</si>
  <si>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</si>
  <si>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t>
  </si>
  <si>
    <t xml:space="preserve"> In India's BAU case, the share of electricity among fuels used by appliances in urban, residential buildings will rise from 13% in 2019 to 35% through 2050.</t>
  </si>
  <si>
    <t xml:space="preserve"> In India's BAU case, the share of electricity among fuels used for lighting in rural residential buildings will rise from 50% in 2019 to 100% by 2022.</t>
  </si>
  <si>
    <t xml:space="preserve">  In India's BAU case, the share of electricity among fuels used for appliances in rural residential buildings will rise from 8% in 2019 to 35% through 2050.</t>
  </si>
  <si>
    <t xml:space="preserve"> In India's BAU case, the share of electricity among fuels used for appliances in commercial buildings will rise from 38% in 2019 to 45% through 2050.</t>
  </si>
  <si>
    <t xml:space="preserve">  In the BAU case, India gets about 0.1% of its electricity from rooftop solar PV in 2019, rising to 0.8% by 2050 (with 14 GW of capacity). Accordingly, a 2.5% setting on this lever corresponds to rooftop PV capacity approximately being tripled (41 GW) relative to the BAU by 2050.</t>
  </si>
  <si>
    <t>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t>
  </si>
  <si>
    <t xml:space="preserve"> A 100% setting provides for an additional 213 GW of demand response capacity in 2050 (on top of a BAU quantity of 3 GW).</t>
  </si>
  <si>
    <t xml:space="preserve">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t>
  </si>
  <si>
    <t xml:space="preserve">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t>
  </si>
  <si>
    <t xml:space="preserve"> A feed-in tariff regime as determined by state electricity regulators was available to generators, which is now transitioning to mainly tariff-based competitive auctions.</t>
  </si>
  <si>
    <t xml:space="preserve">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t>
  </si>
  <si>
    <t xml:space="preserve">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t>
  </si>
  <si>
    <t xml:space="preserve"> As of 2020, estimated offshore wind power generation costs in India are over three times higher than the lowest competitive bids for onshore wind at INR 240/MWh. There are currently no government guidelines for determining a feed-in-tariff for offshore wind. </t>
  </si>
  <si>
    <t xml:space="preserve"> If this policy is fully implemented, in 2050, energy-use in the iron and steel, chemicals, and cement industries are reduced by about 5.5%, and energy-use in mining, natural gas and petroleum systems, waste management and other industries are reduced by about 4%.</t>
  </si>
  <si>
    <t>If this policy is fully implemented, the share of clinker in cement is reduced to 60% by 2050 (a 19% reduction from current levels), resulting in a 20% reduction in CO2 emissions by 2050.</t>
  </si>
  <si>
    <t xml:space="preserve"> If this policy is fully implemented, agricultural process emissions in 2050 are reduced by 1%.</t>
  </si>
  <si>
    <t xml:space="preserve">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</si>
  <si>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t>
  </si>
  <si>
    <t xml:space="preserve"> The model includes electricity as a carbon-free source in the LCFS policy. For this policy to take effect for biofuel blending mandates, the policy lever setting should specify the effect of biofuel blending in addition to the lever value achieved through electrification in the transport sector. 
India has adopted a target of 20% blending of ethanol in petrol (E20) by 2030 (target year subsequently advanced to 2025) under the National Policy on Biofules of 2018. Based on historical progress, the BAU assumes an achievement of a blending rate of 13% by 2025, which translates to a 8% on the LCFS policy lever (2% from electrification plus an incremental 6% from ethanol blending). Achieving the 20% blending target would translate to an incremental setting of ~3%.
We do not consider the 5% biodiesel blending target for diesel in the BAU since the blending rate as of 2021 is at less than 0.1%.</t>
  </si>
  <si>
    <t>Sequoia</t>
  </si>
  <si>
    <t>Sequoia_India_IM.cin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</si>
</sst>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
      <b/>
      <sz val="11"/>
      <color theme="0" tint="-0.499984740745262"/>
      <name val="Calibri"/>
      <family val="2"/>
      <scheme val="minor"/>
    </font>
    <font>
      <b/>
      <sz val="11"/>
      <color theme="0"/>
      <name val="Calibri"/>
      <family val="2"/>
      <scheme val="minor"/>
    </font>
    <font>
      <sz val="9"/>
      <color indexed="81"/>
      <name val="Tahoma"/>
      <family val="2"/>
    </font>
    <font>
      <sz val="8"/>
      <name val="Calibri"/>
      <family val="2"/>
      <scheme val="minor"/>
    </font>
    <font>
      <b/>
      <sz val="9"/>
      <color indexed="81"/>
      <name val="Tahoma"/>
      <family val="2"/>
    </font>
  </fonts>
  <fills count="4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FFFF99"/>
        <bgColor indexed="64"/>
      </patternFill>
    </fill>
    <fill>
      <patternFill patternType="solid">
        <fgColor theme="3"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rgb="FF92D050"/>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494">
    <xf numFmtId="0" fontId="0" fillId="0" borderId="0" xfId="0"/>
    <xf numFmtId="0" fontId="0" fillId="0" borderId="0" xfId="0" applyFill="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0" fillId="0" borderId="0" xfId="0" applyNumberFormat="1" applyFont="1" applyFill="1" applyBorder="1" applyAlignment="1">
      <alignment horizontal="left" wrapText="1"/>
    </xf>
    <xf numFmtId="0" fontId="0" fillId="0" borderId="0" xfId="0" applyNumberFormat="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0" fontId="0" fillId="0" borderId="0" xfId="0" applyFill="1"/>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0" fillId="0" borderId="23"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0" fontId="1" fillId="4" borderId="0" xfId="0" applyFont="1" applyFill="1" applyBorder="1" applyAlignment="1"/>
    <xf numFmtId="0" fontId="1" fillId="10" borderId="0" xfId="0" applyFont="1" applyFill="1"/>
    <xf numFmtId="0" fontId="1" fillId="10" borderId="0" xfId="0" applyFont="1" applyFill="1" applyBorder="1"/>
    <xf numFmtId="0" fontId="0" fillId="30" borderId="0" xfId="0" applyFill="1"/>
    <xf numFmtId="0" fontId="2" fillId="30" borderId="0" xfId="0" applyFont="1" applyFill="1"/>
    <xf numFmtId="0" fontId="1" fillId="2" borderId="0" xfId="0" applyFont="1" applyFill="1" applyAlignment="1">
      <alignment wrapText="1"/>
    </xf>
    <xf numFmtId="0" fontId="1" fillId="2" borderId="0" xfId="0" applyFont="1" applyFill="1" applyAlignment="1">
      <alignment horizontal="right" wrapText="1"/>
    </xf>
    <xf numFmtId="1" fontId="0" fillId="2" borderId="0" xfId="0" applyNumberFormat="1" applyFill="1" applyAlignment="1">
      <alignment wrapText="1"/>
    </xf>
    <xf numFmtId="0" fontId="1" fillId="0" borderId="0" xfId="0" applyFont="1" applyAlignment="1">
      <alignment horizontal="center" wrapText="1"/>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67" fontId="40" fillId="33" borderId="31" xfId="0" applyNumberFormat="1" applyFont="1" applyFill="1" applyBorder="1" applyAlignment="1">
      <alignment horizontal="left" vertical="top" wrapText="1"/>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1" fontId="0" fillId="0" borderId="0" xfId="0" applyNumberFormat="1"/>
    <xf numFmtId="9" fontId="0" fillId="0" borderId="0" xfId="1" applyFont="1"/>
    <xf numFmtId="0" fontId="21" fillId="0" borderId="0" xfId="11" applyFont="1" applyFill="1" applyBorder="1" applyAlignment="1">
      <alignment horizontal="left" vertical="center" indent="2"/>
    </xf>
    <xf numFmtId="4" fontId="20" fillId="0" borderId="0" xfId="14" applyNumberFormat="1" applyFont="1" applyFill="1" applyBorder="1" applyAlignment="1">
      <alignment horizontal="center" vertical="center"/>
    </xf>
    <xf numFmtId="0" fontId="21" fillId="0" borderId="0" xfId="10" applyFont="1" applyFill="1" applyBorder="1" applyAlignment="1">
      <alignment horizontal="left" vertical="center" wrapText="1" indent="2"/>
    </xf>
    <xf numFmtId="0" fontId="21" fillId="0" borderId="0" xfId="10" applyFont="1" applyFill="1" applyBorder="1" applyAlignment="1">
      <alignment horizontal="left" vertical="center"/>
    </xf>
    <xf numFmtId="0" fontId="20" fillId="0" borderId="0" xfId="7" applyFont="1" applyFill="1" applyBorder="1" applyAlignment="1">
      <alignment vertical="center"/>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9" applyFont="1" applyFill="1" applyBorder="1" applyAlignment="1" applyProtection="1">
      <alignment horizontal="left" vertical="center" wrapText="1"/>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0" fontId="20" fillId="0" borderId="0" xfId="16" applyFont="1" applyFill="1" applyBorder="1" applyAlignment="1">
      <alignment horizontal="left" vertical="center"/>
    </xf>
    <xf numFmtId="0" fontId="21" fillId="0" borderId="0" xfId="10"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ill="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0" fillId="30" borderId="0" xfId="0" applyFill="1" applyAlignment="1">
      <alignmen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4" fontId="0" fillId="0" borderId="0" xfId="0" applyNumberFormat="1"/>
    <xf numFmtId="0" fontId="8" fillId="3" borderId="26" xfId="0" applyFont="1" applyFill="1" applyBorder="1" applyAlignment="1"/>
    <xf numFmtId="0" fontId="2" fillId="0" borderId="0" xfId="0" applyNumberFormat="1" applyFont="1" applyAlignment="1"/>
    <xf numFmtId="0" fontId="2" fillId="0" borderId="0" xfId="0" applyFont="1" applyAlignment="1"/>
    <xf numFmtId="0" fontId="2" fillId="0" borderId="0" xfId="0" applyFont="1" applyAlignment="1">
      <alignment horizontal="left"/>
    </xf>
    <xf numFmtId="49" fontId="0" fillId="0" borderId="0" xfId="0" applyNumberFormat="1" applyFont="1" applyFill="1" applyBorder="1" applyAlignment="1"/>
    <xf numFmtId="49" fontId="0" fillId="37" borderId="0" xfId="0" applyNumberFormat="1" applyFont="1" applyFill="1" applyBorder="1" applyAlignment="1"/>
    <xf numFmtId="49" fontId="2" fillId="0" borderId="0" xfId="1" applyNumberFormat="1" applyFont="1" applyFill="1" applyBorder="1" applyAlignment="1"/>
    <xf numFmtId="0" fontId="2" fillId="0" borderId="0" xfId="0" applyFont="1" applyBorder="1" applyAlignment="1"/>
    <xf numFmtId="0" fontId="2" fillId="30" borderId="0" xfId="0" applyFont="1" applyFill="1" applyAlignment="1"/>
    <xf numFmtId="0" fontId="3" fillId="0" borderId="0" xfId="0" applyNumberFormat="1" applyFont="1" applyAlignment="1"/>
    <xf numFmtId="0" fontId="3" fillId="0" borderId="0" xfId="0" applyFont="1" applyAlignment="1"/>
    <xf numFmtId="9" fontId="3" fillId="0" borderId="0" xfId="1" applyFont="1" applyAlignment="1"/>
    <xf numFmtId="0" fontId="3" fillId="0" borderId="0" xfId="0" applyFont="1" applyBorder="1" applyAlignment="1"/>
    <xf numFmtId="0" fontId="2" fillId="30" borderId="0" xfId="0" applyFont="1" applyFill="1" applyAlignment="1">
      <alignment horizontal="left"/>
    </xf>
    <xf numFmtId="49" fontId="2" fillId="0" borderId="0" xfId="0" applyNumberFormat="1" applyFont="1" applyFill="1" applyBorder="1" applyAlignment="1"/>
    <xf numFmtId="0" fontId="2" fillId="0" borderId="0" xfId="0" applyNumberFormat="1" applyFont="1" applyFill="1" applyBorder="1" applyAlignment="1"/>
    <xf numFmtId="49" fontId="0" fillId="30" borderId="0" xfId="0" applyNumberFormat="1" applyFont="1" applyFill="1" applyBorder="1" applyAlignment="1"/>
    <xf numFmtId="0" fontId="2" fillId="0" borderId="0" xfId="1" applyNumberFormat="1" applyFont="1" applyAlignment="1"/>
    <xf numFmtId="0" fontId="2" fillId="30" borderId="0" xfId="1" applyNumberFormat="1" applyFont="1" applyFill="1" applyAlignment="1"/>
    <xf numFmtId="49" fontId="2" fillId="37" borderId="0" xfId="0" applyNumberFormat="1" applyFont="1" applyFill="1" applyAlignment="1"/>
    <xf numFmtId="0" fontId="0" fillId="0" borderId="0" xfId="0" applyNumberFormat="1" applyFont="1" applyFill="1" applyBorder="1" applyAlignment="1"/>
    <xf numFmtId="9" fontId="2" fillId="0" borderId="0" xfId="1" applyNumberFormat="1" applyFont="1" applyFill="1" applyBorder="1" applyAlignment="1"/>
    <xf numFmtId="49" fontId="2" fillId="30" borderId="0" xfId="1" applyNumberFormat="1" applyFont="1" applyFill="1" applyBorder="1" applyAlignment="1"/>
    <xf numFmtId="0" fontId="2" fillId="0" borderId="0" xfId="0" applyNumberFormat="1" applyFont="1" applyFill="1" applyBorder="1" applyAlignment="1">
      <alignment horizontal="left"/>
    </xf>
    <xf numFmtId="49" fontId="5" fillId="30" borderId="0" xfId="2" applyNumberFormat="1" applyFill="1" applyAlignment="1"/>
    <xf numFmtId="0" fontId="3" fillId="0" borderId="0" xfId="0" applyNumberFormat="1" applyFont="1" applyFill="1" applyBorder="1" applyAlignment="1"/>
    <xf numFmtId="9" fontId="3" fillId="0" borderId="0" xfId="0" applyNumberFormat="1" applyFont="1" applyFill="1" applyBorder="1" applyAlignment="1"/>
    <xf numFmtId="49" fontId="0" fillId="30" borderId="0" xfId="0" applyNumberFormat="1" applyFill="1" applyAlignment="1"/>
    <xf numFmtId="9" fontId="3" fillId="0" borderId="36" xfId="0" applyNumberFormat="1" applyFont="1" applyFill="1" applyBorder="1" applyAlignment="1"/>
    <xf numFmtId="49" fontId="3" fillId="30" borderId="0" xfId="0" applyNumberFormat="1" applyFont="1" applyFill="1" applyAlignment="1"/>
    <xf numFmtId="0" fontId="2" fillId="30" borderId="0" xfId="0" applyNumberFormat="1" applyFont="1" applyFill="1" applyBorder="1" applyAlignment="1">
      <alignment horizontal="left"/>
    </xf>
    <xf numFmtId="49" fontId="2" fillId="0" borderId="26" xfId="1" applyNumberFormat="1" applyFont="1" applyFill="1" applyBorder="1" applyAlignment="1"/>
    <xf numFmtId="49" fontId="2" fillId="30" borderId="26" xfId="1" applyNumberFormat="1" applyFont="1" applyFill="1" applyBorder="1" applyAlignment="1"/>
    <xf numFmtId="0" fontId="0" fillId="0" borderId="26" xfId="0" applyBorder="1" applyAlignment="1"/>
    <xf numFmtId="0" fontId="2" fillId="30" borderId="0" xfId="0" applyNumberFormat="1" applyFont="1" applyFill="1" applyBorder="1" applyAlignment="1"/>
    <xf numFmtId="0" fontId="0" fillId="30" borderId="0" xfId="0" applyNumberFormat="1" applyFont="1" applyFill="1" applyBorder="1" applyAlignment="1">
      <alignment horizontal="left"/>
    </xf>
    <xf numFmtId="49" fontId="3" fillId="0" borderId="0" xfId="0" applyNumberFormat="1" applyFont="1" applyFill="1" applyBorder="1" applyAlignment="1"/>
    <xf numFmtId="9" fontId="3" fillId="0" borderId="0" xfId="1" applyNumberFormat="1" applyFont="1" applyFill="1" applyBorder="1" applyAlignment="1"/>
    <xf numFmtId="49" fontId="3" fillId="0" borderId="0" xfId="1" applyNumberFormat="1" applyFont="1" applyFill="1" applyBorder="1" applyAlignment="1"/>
    <xf numFmtId="0" fontId="0" fillId="0" borderId="0" xfId="0" applyNumberFormat="1" applyAlignment="1"/>
    <xf numFmtId="0" fontId="0" fillId="0" borderId="0" xfId="0" applyNumberFormat="1" applyFont="1" applyFill="1" applyBorder="1" applyAlignment="1">
      <alignment horizontal="left"/>
    </xf>
    <xf numFmtId="0" fontId="3" fillId="0" borderId="0" xfId="1" applyNumberFormat="1" applyFont="1" applyFill="1" applyBorder="1" applyAlignment="1"/>
    <xf numFmtId="0" fontId="3" fillId="0" borderId="26" xfId="1" applyNumberFormat="1" applyFont="1" applyFill="1" applyBorder="1" applyAlignment="1"/>
    <xf numFmtId="9" fontId="0" fillId="0" borderId="0" xfId="1" applyNumberFormat="1" applyFont="1" applyFill="1" applyBorder="1" applyAlignment="1"/>
    <xf numFmtId="9" fontId="0" fillId="0" borderId="0" xfId="0" applyNumberFormat="1" applyFont="1" applyFill="1" applyBorder="1" applyAlignment="1"/>
    <xf numFmtId="49" fontId="0" fillId="0" borderId="26" xfId="0" applyNumberFormat="1" applyFont="1" applyFill="1" applyBorder="1" applyAlignment="1"/>
    <xf numFmtId="49" fontId="0" fillId="0" borderId="0" xfId="0" applyNumberFormat="1" applyAlignment="1"/>
    <xf numFmtId="0" fontId="3" fillId="0" borderId="0" xfId="0" applyNumberFormat="1" applyFont="1" applyFill="1" applyBorder="1" applyAlignment="1">
      <alignment horizontal="left"/>
    </xf>
    <xf numFmtId="9" fontId="3" fillId="0" borderId="0" xfId="1" applyFont="1" applyFill="1" applyBorder="1" applyAlignment="1"/>
    <xf numFmtId="9" fontId="2" fillId="0" borderId="0" xfId="1" applyFont="1" applyFill="1" applyBorder="1" applyAlignment="1"/>
    <xf numFmtId="0" fontId="0" fillId="30" borderId="0" xfId="0" applyFill="1" applyAlignment="1">
      <alignment horizontal="left"/>
    </xf>
    <xf numFmtId="0" fontId="0" fillId="37" borderId="0" xfId="0" applyFill="1" applyAlignment="1"/>
    <xf numFmtId="9" fontId="2" fillId="0" borderId="0" xfId="0" applyNumberFormat="1" applyFont="1" applyFill="1" applyBorder="1" applyAlignment="1"/>
    <xf numFmtId="0" fontId="5" fillId="30" borderId="0" xfId="2" applyFill="1" applyBorder="1" applyAlignment="1"/>
    <xf numFmtId="49" fontId="2" fillId="30" borderId="0" xfId="0" applyNumberFormat="1" applyFont="1" applyFill="1" applyBorder="1" applyAlignment="1"/>
    <xf numFmtId="9" fontId="0" fillId="38" borderId="0" xfId="0" applyNumberFormat="1" applyFill="1" applyAlignment="1"/>
    <xf numFmtId="49" fontId="0" fillId="38" borderId="0" xfId="0" applyNumberFormat="1" applyFill="1" applyAlignment="1"/>
    <xf numFmtId="49" fontId="2" fillId="0" borderId="0" xfId="0" applyNumberFormat="1" applyFont="1" applyAlignment="1"/>
    <xf numFmtId="49" fontId="6" fillId="38" borderId="26" xfId="0" applyNumberFormat="1" applyFont="1" applyFill="1" applyBorder="1" applyAlignment="1"/>
    <xf numFmtId="49" fontId="3" fillId="0" borderId="26" xfId="1" applyNumberFormat="1" applyFont="1" applyFill="1" applyBorder="1" applyAlignment="1"/>
    <xf numFmtId="49" fontId="3" fillId="38" borderId="26" xfId="1" applyNumberFormat="1" applyFont="1" applyFill="1" applyBorder="1" applyAlignment="1"/>
    <xf numFmtId="0" fontId="3" fillId="0" borderId="0" xfId="0" applyFont="1" applyFill="1" applyBorder="1" applyAlignment="1"/>
    <xf numFmtId="49" fontId="3" fillId="0" borderId="0" xfId="0" applyNumberFormat="1" applyFont="1" applyAlignment="1"/>
    <xf numFmtId="9" fontId="3" fillId="30" borderId="0" xfId="1" applyFont="1" applyFill="1" applyBorder="1" applyAlignment="1"/>
    <xf numFmtId="9" fontId="2" fillId="30" borderId="0" xfId="0" applyNumberFormat="1" applyFont="1" applyFill="1" applyBorder="1" applyAlignment="1"/>
    <xf numFmtId="49" fontId="3" fillId="30" borderId="0" xfId="0" applyNumberFormat="1" applyFont="1" applyFill="1" applyBorder="1" applyAlignment="1"/>
    <xf numFmtId="49" fontId="3" fillId="0" borderId="26" xfId="0" applyNumberFormat="1" applyFont="1" applyFill="1" applyBorder="1" applyAlignment="1"/>
    <xf numFmtId="9" fontId="3" fillId="30" borderId="0" xfId="0" applyNumberFormat="1" applyFont="1" applyFill="1" applyBorder="1" applyAlignment="1"/>
    <xf numFmtId="0" fontId="0" fillId="0" borderId="0" xfId="0" applyFont="1" applyFill="1" applyBorder="1" applyAlignment="1"/>
    <xf numFmtId="49" fontId="2" fillId="0" borderId="26" xfId="0" applyNumberFormat="1" applyFont="1" applyFill="1" applyBorder="1" applyAlignment="1"/>
    <xf numFmtId="9" fontId="0" fillId="30" borderId="0" xfId="0" applyNumberFormat="1" applyFont="1" applyFill="1" applyBorder="1" applyAlignment="1"/>
    <xf numFmtId="164" fontId="0" fillId="0" borderId="0" xfId="0" applyNumberFormat="1" applyFont="1" applyFill="1" applyBorder="1" applyAlignment="1"/>
    <xf numFmtId="49" fontId="2" fillId="30" borderId="0" xfId="0" applyNumberFormat="1" applyFont="1" applyFill="1" applyAlignment="1"/>
    <xf numFmtId="0" fontId="2" fillId="0" borderId="0" xfId="0" applyFont="1" applyFill="1" applyBorder="1" applyAlignment="1"/>
    <xf numFmtId="0" fontId="3" fillId="0" borderId="26" xfId="0" applyNumberFormat="1" applyFont="1" applyFill="1" applyBorder="1" applyAlignment="1"/>
    <xf numFmtId="1" fontId="0" fillId="0" borderId="0" xfId="0" applyNumberFormat="1" applyFont="1" applyFill="1" applyBorder="1" applyAlignment="1"/>
    <xf numFmtId="1" fontId="3" fillId="0" borderId="0" xfId="0" applyNumberFormat="1" applyFont="1" applyFill="1" applyBorder="1" applyAlignment="1"/>
    <xf numFmtId="0" fontId="3" fillId="30" borderId="0" xfId="0" applyFont="1" applyFill="1" applyBorder="1" applyAlignment="1"/>
    <xf numFmtId="164" fontId="0" fillId="0" borderId="0" xfId="1" applyNumberFormat="1" applyFont="1" applyFill="1" applyBorder="1" applyAlignment="1"/>
    <xf numFmtId="9" fontId="0" fillId="30" borderId="0" xfId="1" applyNumberFormat="1" applyFont="1" applyFill="1" applyBorder="1" applyAlignment="1"/>
    <xf numFmtId="0" fontId="0" fillId="10" borderId="0" xfId="0" applyNumberFormat="1" applyFont="1" applyFill="1" applyBorder="1" applyAlignment="1"/>
    <xf numFmtId="0" fontId="0" fillId="30" borderId="0" xfId="0" applyFont="1" applyFill="1" applyBorder="1" applyAlignment="1"/>
    <xf numFmtId="49" fontId="2" fillId="30" borderId="26" xfId="0" applyNumberFormat="1" applyFont="1" applyFill="1" applyBorder="1" applyAlignment="1"/>
    <xf numFmtId="49" fontId="3" fillId="0" borderId="0" xfId="0" applyNumberFormat="1" applyFont="1" applyFill="1" applyBorder="1" applyAlignment="1">
      <alignment horizontal="left"/>
    </xf>
    <xf numFmtId="9" fontId="3" fillId="0" borderId="0" xfId="1" applyFont="1" applyFill="1" applyBorder="1" applyAlignment="1">
      <alignment horizontal="right"/>
    </xf>
    <xf numFmtId="0" fontId="5" fillId="0" borderId="26" xfId="2" applyBorder="1" applyAlignment="1"/>
    <xf numFmtId="0" fontId="5" fillId="30" borderId="0" xfId="2" applyFill="1" applyAlignment="1"/>
    <xf numFmtId="0" fontId="2" fillId="30" borderId="0" xfId="0" applyFont="1" applyFill="1" applyBorder="1" applyAlignment="1"/>
    <xf numFmtId="0" fontId="2" fillId="10" borderId="0" xfId="0" applyNumberFormat="1" applyFont="1" applyFill="1" applyBorder="1" applyAlignment="1"/>
    <xf numFmtId="49" fontId="3" fillId="30" borderId="26" xfId="0" applyNumberFormat="1" applyFont="1" applyFill="1" applyBorder="1" applyAlignment="1"/>
    <xf numFmtId="0" fontId="0" fillId="30" borderId="0" xfId="0" applyFill="1" applyAlignment="1"/>
    <xf numFmtId="0" fontId="3" fillId="30" borderId="0" xfId="0" applyFont="1" applyFill="1" applyAlignment="1"/>
    <xf numFmtId="164" fontId="2" fillId="0" borderId="0" xfId="0" applyNumberFormat="1" applyFont="1" applyFill="1" applyBorder="1" applyAlignment="1"/>
    <xf numFmtId="164" fontId="3" fillId="0" borderId="0" xfId="1" applyNumberFormat="1" applyFont="1" applyFill="1" applyBorder="1" applyAlignment="1"/>
    <xf numFmtId="0" fontId="0" fillId="10" borderId="0" xfId="0" applyFill="1" applyAlignment="1"/>
    <xf numFmtId="164" fontId="0" fillId="38" borderId="0" xfId="0" applyNumberFormat="1" applyFill="1" applyAlignment="1"/>
    <xf numFmtId="10" fontId="0" fillId="38" borderId="0" xfId="0" applyNumberFormat="1" applyFill="1" applyAlignment="1"/>
    <xf numFmtId="0" fontId="0" fillId="38" borderId="0" xfId="0" applyFill="1" applyAlignment="1"/>
    <xf numFmtId="0" fontId="7" fillId="0" borderId="26" xfId="0" applyFont="1" applyBorder="1" applyAlignment="1"/>
    <xf numFmtId="0" fontId="5" fillId="38" borderId="0" xfId="2" applyFill="1" applyAlignment="1"/>
    <xf numFmtId="0" fontId="0" fillId="0" borderId="0" xfId="0" applyBorder="1" applyAlignment="1"/>
    <xf numFmtId="0" fontId="0" fillId="0" borderId="0" xfId="0" applyFill="1" applyAlignment="1"/>
    <xf numFmtId="0" fontId="0" fillId="0" borderId="0" xfId="0" applyNumberFormat="1" applyFill="1" applyAlignment="1"/>
    <xf numFmtId="0" fontId="0" fillId="0" borderId="0" xfId="0" applyNumberFormat="1" applyFill="1" applyAlignment="1">
      <alignment horizontal="left"/>
    </xf>
    <xf numFmtId="0" fontId="8" fillId="2" borderId="0" xfId="0" applyFont="1" applyFill="1" applyAlignment="1">
      <alignment wrapText="1"/>
    </xf>
    <xf numFmtId="0" fontId="8" fillId="2" borderId="0" xfId="0" applyFont="1" applyFill="1" applyAlignment="1"/>
    <xf numFmtId="0" fontId="8" fillId="2" borderId="0" xfId="0" applyFont="1" applyFill="1" applyAlignment="1">
      <alignment horizontal="left"/>
    </xf>
    <xf numFmtId="0" fontId="8" fillId="3" borderId="0" xfId="0" applyFont="1" applyFill="1" applyAlignment="1"/>
    <xf numFmtId="164" fontId="0" fillId="0" borderId="0" xfId="0" applyNumberFormat="1" applyAlignment="1"/>
    <xf numFmtId="0" fontId="4" fillId="0" borderId="26" xfId="0" applyFont="1" applyBorder="1" applyAlignment="1"/>
    <xf numFmtId="0" fontId="8" fillId="39" borderId="0" xfId="0" applyNumberFormat="1" applyFont="1" applyFill="1" applyBorder="1" applyAlignment="1"/>
    <xf numFmtId="0" fontId="8" fillId="30" borderId="0" xfId="0" applyNumberFormat="1" applyFont="1" applyFill="1" applyBorder="1" applyAlignment="1"/>
    <xf numFmtId="0" fontId="8" fillId="30" borderId="0" xfId="0" applyFont="1" applyFill="1" applyBorder="1" applyAlignment="1"/>
    <xf numFmtId="0" fontId="8" fillId="30" borderId="0" xfId="0" applyNumberFormat="1" applyFont="1" applyFill="1" applyBorder="1" applyAlignment="1">
      <alignment horizontal="left"/>
    </xf>
    <xf numFmtId="0" fontId="8" fillId="39" borderId="0" xfId="0" applyNumberFormat="1" applyFont="1" applyFill="1" applyBorder="1" applyAlignment="1">
      <alignment horizontal="left"/>
    </xf>
    <xf numFmtId="0" fontId="8" fillId="39" borderId="0" xfId="0" applyFont="1" applyFill="1" applyBorder="1" applyAlignment="1"/>
    <xf numFmtId="0" fontId="8" fillId="39" borderId="26" xfId="0" applyFont="1" applyFill="1" applyBorder="1" applyAlignment="1"/>
    <xf numFmtId="0" fontId="1" fillId="0" borderId="0" xfId="0" applyFont="1" applyFill="1" applyAlignment="1"/>
    <xf numFmtId="0" fontId="7" fillId="0" borderId="0" xfId="0" applyFont="1" applyFill="1" applyAlignment="1"/>
    <xf numFmtId="0" fontId="3" fillId="0" borderId="0" xfId="0" applyFont="1" applyFill="1" applyAlignment="1"/>
    <xf numFmtId="0" fontId="0" fillId="41" borderId="0" xfId="0" applyFill="1" applyAlignment="1"/>
    <xf numFmtId="0" fontId="0" fillId="41" borderId="0" xfId="0" applyFont="1" applyFill="1" applyAlignment="1"/>
    <xf numFmtId="0" fontId="0" fillId="40" borderId="24" xfId="0" applyFont="1" applyFill="1" applyBorder="1" applyAlignment="1">
      <alignment wrapText="1"/>
    </xf>
    <xf numFmtId="0" fontId="0" fillId="46" borderId="24" xfId="0" applyFont="1" applyFill="1" applyBorder="1" applyAlignment="1">
      <alignment wrapText="1"/>
    </xf>
    <xf numFmtId="0" fontId="2" fillId="44" borderId="0" xfId="0" applyFont="1" applyFill="1" applyAlignment="1">
      <alignment vertical="top" wrapText="1"/>
    </xf>
    <xf numFmtId="0" fontId="8" fillId="44" borderId="0" xfId="0" applyFont="1" applyFill="1" applyAlignment="1">
      <alignment vertical="top"/>
    </xf>
    <xf numFmtId="0" fontId="0" fillId="2" borderId="0" xfId="0" applyFill="1" applyAlignment="1">
      <alignment vertical="top"/>
    </xf>
    <xf numFmtId="0" fontId="54" fillId="43" borderId="0" xfId="0" applyFont="1" applyFill="1" applyAlignment="1">
      <alignment vertical="top"/>
    </xf>
    <xf numFmtId="0" fontId="0" fillId="0" borderId="0" xfId="0" applyAlignment="1">
      <alignment vertical="top"/>
    </xf>
    <xf numFmtId="0" fontId="1" fillId="44" borderId="0" xfId="0" applyFont="1" applyFill="1" applyAlignment="1">
      <alignment vertical="top"/>
    </xf>
    <xf numFmtId="0" fontId="0" fillId="44" borderId="0" xfId="0" applyFill="1" applyAlignment="1">
      <alignment vertical="top"/>
    </xf>
    <xf numFmtId="0" fontId="2" fillId="44" borderId="0" xfId="0" applyFont="1" applyFill="1" applyAlignment="1">
      <alignment vertical="top"/>
    </xf>
    <xf numFmtId="0" fontId="0" fillId="0" borderId="0" xfId="0" applyFont="1" applyAlignment="1">
      <alignment vertical="top"/>
    </xf>
    <xf numFmtId="0" fontId="0" fillId="0" borderId="0" xfId="0" applyFill="1" applyAlignment="1">
      <alignment vertical="top"/>
    </xf>
    <xf numFmtId="0" fontId="2" fillId="10" borderId="0" xfId="0" applyNumberFormat="1" applyFont="1" applyFill="1" applyAlignment="1"/>
    <xf numFmtId="49" fontId="0" fillId="10" borderId="0" xfId="0" applyNumberFormat="1" applyFill="1" applyAlignment="1"/>
    <xf numFmtId="49" fontId="2" fillId="10" borderId="0" xfId="0" applyNumberFormat="1" applyFont="1" applyFill="1" applyAlignment="1"/>
    <xf numFmtId="49" fontId="0" fillId="10" borderId="0" xfId="0" applyNumberFormat="1" applyFont="1" applyFill="1" applyBorder="1" applyAlignment="1"/>
    <xf numFmtId="0" fontId="0" fillId="10" borderId="0" xfId="0" applyNumberFormat="1" applyFont="1" applyFill="1" applyBorder="1" applyAlignment="1">
      <alignment horizontal="left"/>
    </xf>
    <xf numFmtId="9" fontId="0" fillId="10" borderId="0" xfId="1" applyNumberFormat="1" applyFont="1" applyFill="1" applyBorder="1" applyAlignment="1"/>
    <xf numFmtId="9" fontId="0" fillId="10" borderId="0" xfId="0" applyNumberFormat="1" applyFont="1" applyFill="1" applyBorder="1" applyAlignment="1"/>
    <xf numFmtId="49" fontId="2" fillId="10" borderId="0" xfId="0" applyNumberFormat="1" applyFont="1" applyFill="1" applyBorder="1" applyAlignment="1"/>
    <xf numFmtId="0" fontId="3" fillId="10" borderId="0" xfId="0" applyNumberFormat="1" applyFont="1" applyFill="1" applyBorder="1" applyAlignment="1"/>
    <xf numFmtId="9" fontId="3" fillId="10" borderId="0" xfId="0" applyNumberFormat="1" applyFont="1" applyFill="1" applyBorder="1" applyAlignment="1"/>
    <xf numFmtId="49" fontId="3" fillId="10" borderId="26" xfId="0" applyNumberFormat="1" applyFont="1" applyFill="1" applyBorder="1" applyAlignment="1"/>
    <xf numFmtId="0" fontId="0" fillId="10" borderId="0" xfId="0" applyFont="1" applyFill="1" applyAlignment="1"/>
    <xf numFmtId="0" fontId="1" fillId="2" borderId="0" xfId="0" applyFont="1" applyFill="1" applyAlignment="1">
      <alignment vertical="top"/>
    </xf>
    <xf numFmtId="0" fontId="1" fillId="42" borderId="0" xfId="0" applyFont="1" applyFill="1" applyAlignment="1">
      <alignment vertical="top"/>
    </xf>
    <xf numFmtId="0" fontId="8" fillId="45" borderId="0" xfId="0" applyFont="1" applyFill="1" applyAlignment="1">
      <alignment vertical="top"/>
    </xf>
    <xf numFmtId="0" fontId="1" fillId="0" borderId="0" xfId="0" applyFont="1" applyAlignment="1">
      <alignment vertical="top"/>
    </xf>
    <xf numFmtId="0" fontId="54" fillId="2" borderId="0" xfId="0" applyFont="1" applyFill="1" applyAlignment="1">
      <alignment vertical="top"/>
    </xf>
    <xf numFmtId="0" fontId="1" fillId="0" borderId="0" xfId="0" applyFont="1" applyFill="1" applyAlignment="1">
      <alignment vertical="top"/>
    </xf>
    <xf numFmtId="0" fontId="8" fillId="2" borderId="0" xfId="0" applyFont="1" applyFill="1" applyAlignment="1">
      <alignment vertical="top"/>
    </xf>
    <xf numFmtId="0" fontId="2" fillId="2" borderId="0" xfId="0" applyFont="1" applyFill="1" applyAlignment="1">
      <alignment vertical="top"/>
    </xf>
    <xf numFmtId="0" fontId="3" fillId="0" borderId="0" xfId="0" applyFont="1" applyAlignment="1">
      <alignment vertical="top"/>
    </xf>
    <xf numFmtId="0" fontId="3" fillId="2" borderId="0" xfId="0" applyFont="1" applyFill="1" applyAlignment="1">
      <alignment vertical="top"/>
    </xf>
    <xf numFmtId="0" fontId="3" fillId="0" borderId="0" xfId="0" applyFont="1" applyFill="1" applyAlignment="1">
      <alignment vertical="top"/>
    </xf>
    <xf numFmtId="0" fontId="0" fillId="41" borderId="0" xfId="0" applyFill="1" applyAlignment="1">
      <alignment vertical="top"/>
    </xf>
    <xf numFmtId="0" fontId="2" fillId="45" borderId="0" xfId="0" applyFont="1" applyFill="1" applyAlignment="1">
      <alignment vertical="top"/>
    </xf>
    <xf numFmtId="0" fontId="3" fillId="44" borderId="0" xfId="0" applyFont="1" applyFill="1" applyAlignment="1">
      <alignment vertical="top"/>
    </xf>
    <xf numFmtId="0" fontId="2" fillId="0" borderId="0" xfId="0" applyFont="1" applyFill="1" applyAlignment="1">
      <alignment vertical="top"/>
    </xf>
    <xf numFmtId="0" fontId="53" fillId="44" borderId="0" xfId="0" applyFont="1" applyFill="1" applyAlignment="1">
      <alignment vertical="top"/>
    </xf>
    <xf numFmtId="0" fontId="8" fillId="0" borderId="0" xfId="0" applyFont="1" applyFill="1" applyAlignment="1">
      <alignment vertical="top"/>
    </xf>
    <xf numFmtId="0" fontId="3" fillId="10" borderId="0" xfId="0" applyFont="1" applyFill="1" applyAlignment="1">
      <alignment vertical="top"/>
    </xf>
    <xf numFmtId="0" fontId="0" fillId="0" borderId="0" xfId="0" applyFont="1" applyFill="1" applyAlignment="1">
      <alignment vertical="top"/>
    </xf>
    <xf numFmtId="0" fontId="0" fillId="2" borderId="0" xfId="0" applyFont="1" applyFill="1" applyAlignment="1">
      <alignment vertical="top"/>
    </xf>
    <xf numFmtId="0" fontId="0" fillId="41" borderId="0" xfId="0" applyFont="1" applyFill="1" applyAlignment="1">
      <alignment vertical="top"/>
    </xf>
    <xf numFmtId="0" fontId="8" fillId="10" borderId="0" xfId="0" applyFont="1" applyFill="1" applyAlignment="1">
      <alignment vertical="top"/>
    </xf>
    <xf numFmtId="0" fontId="8" fillId="47" borderId="0" xfId="0" applyFont="1" applyFill="1" applyAlignment="1">
      <alignment horizontal="right"/>
    </xf>
    <xf numFmtId="0" fontId="8" fillId="47" borderId="0" xfId="0" applyFont="1" applyFill="1" applyAlignment="1"/>
    <xf numFmtId="0" fontId="0" fillId="41" borderId="0" xfId="0" applyFont="1" applyFill="1" applyAlignment="1">
      <alignment wrapText="1"/>
    </xf>
    <xf numFmtId="0" fontId="3" fillId="44" borderId="0" xfId="0" applyFont="1" applyFill="1" applyAlignment="1">
      <alignment vertical="top" wrapText="1"/>
    </xf>
    <xf numFmtId="49" fontId="0" fillId="30" borderId="0" xfId="0" applyNumberFormat="1" applyFont="1" applyFill="1" applyBorder="1" applyAlignment="1">
      <alignment wrapText="1"/>
    </xf>
    <xf numFmtId="0" fontId="8" fillId="44" borderId="0" xfId="0" applyFont="1" applyFill="1" applyAlignment="1">
      <alignment vertical="top" wrapText="1"/>
    </xf>
    <xf numFmtId="0" fontId="0" fillId="44" borderId="0" xfId="0" applyFill="1" applyAlignment="1">
      <alignment vertical="top" wrapText="1"/>
    </xf>
    <xf numFmtId="0" fontId="0" fillId="2" borderId="0" xfId="0" applyFill="1" applyAlignment="1">
      <alignment vertical="top" wrapText="1"/>
    </xf>
    <xf numFmtId="0" fontId="0" fillId="14" borderId="0" xfId="0" applyFill="1" applyAlignment="1">
      <alignment vertical="top"/>
    </xf>
    <xf numFmtId="0" fontId="0" fillId="14" borderId="0" xfId="0" applyFill="1" applyAlignment="1">
      <alignment vertical="top" wrapText="1"/>
    </xf>
    <xf numFmtId="0" fontId="0" fillId="48" borderId="0" xfId="0" applyFill="1" applyAlignment="1">
      <alignment vertical="top"/>
    </xf>
    <xf numFmtId="0" fontId="1" fillId="14" borderId="0" xfId="0" applyFont="1" applyFill="1" applyAlignment="1">
      <alignment vertical="top"/>
    </xf>
    <xf numFmtId="0" fontId="1" fillId="48" borderId="0" xfId="0" applyFont="1" applyFill="1" applyAlignment="1">
      <alignment vertical="top"/>
    </xf>
    <xf numFmtId="0" fontId="8" fillId="48" borderId="0" xfId="0" applyFont="1" applyFill="1" applyAlignment="1">
      <alignment vertical="top" wrapText="1"/>
    </xf>
    <xf numFmtId="0" fontId="0" fillId="48" borderId="0" xfId="0" applyFill="1" applyAlignment="1"/>
    <xf numFmtId="0" fontId="7" fillId="0" borderId="0" xfId="0" applyFont="1"/>
    <xf numFmtId="0" fontId="38" fillId="2" borderId="0" xfId="0" applyFont="1" applyFill="1" applyAlignment="1">
      <alignment horizontal="left" vertical="top"/>
    </xf>
    <xf numFmtId="0" fontId="0" fillId="2" borderId="0" xfId="0" applyFill="1" applyAlignment="1">
      <alignment horizontal="left" vertical="top"/>
    </xf>
    <xf numFmtId="0" fontId="41" fillId="0" borderId="31" xfId="0" applyFont="1" applyBorder="1" applyAlignment="1">
      <alignment horizontal="left" vertical="top" wrapText="1"/>
    </xf>
    <xf numFmtId="169" fontId="42" fillId="0" borderId="31" xfId="0" applyNumberFormat="1" applyFont="1" applyBorder="1" applyAlignment="1">
      <alignment horizontal="left" vertical="top" wrapText="1"/>
    </xf>
    <xf numFmtId="0" fontId="0" fillId="0" borderId="31" xfId="0" applyBorder="1" applyAlignment="1">
      <alignment horizontal="left" vertical="top" wrapText="1"/>
    </xf>
    <xf numFmtId="0" fontId="43" fillId="0" borderId="31" xfId="0" applyFont="1" applyBorder="1" applyAlignment="1">
      <alignment horizontal="left" vertical="top" wrapText="1"/>
    </xf>
    <xf numFmtId="169" fontId="44" fillId="0" borderId="31" xfId="0" applyNumberFormat="1" applyFont="1" applyBorder="1" applyAlignment="1">
      <alignment horizontal="left" vertical="top" wrapText="1"/>
    </xf>
    <xf numFmtId="173" fontId="42" fillId="0" borderId="31" xfId="0" applyNumberFormat="1" applyFont="1" applyBorder="1" applyAlignment="1">
      <alignment horizontal="left" vertical="top" wrapText="1"/>
    </xf>
    <xf numFmtId="0" fontId="41" fillId="0" borderId="31" xfId="0" applyFont="1" applyBorder="1" applyAlignment="1">
      <alignment horizontal="right" vertical="top" wrapText="1"/>
    </xf>
    <xf numFmtId="167" fontId="42" fillId="0" borderId="31" xfId="0" applyNumberFormat="1" applyFont="1" applyBorder="1" applyAlignment="1">
      <alignment horizontal="left" vertical="top" wrapText="1"/>
    </xf>
    <xf numFmtId="172" fontId="42" fillId="0" borderId="31" xfId="0" applyNumberFormat="1" applyFont="1" applyBorder="1" applyAlignment="1">
      <alignment horizontal="left" vertical="top" wrapText="1"/>
    </xf>
    <xf numFmtId="0" fontId="45" fillId="0" borderId="0" xfId="0" applyFont="1" applyAlignment="1">
      <alignment horizontal="left" vertical="top"/>
    </xf>
    <xf numFmtId="0" fontId="0" fillId="0" borderId="0" xfId="0" applyAlignment="1">
      <alignment horizontal="left" vertical="top"/>
    </xf>
    <xf numFmtId="0" fontId="2" fillId="0" borderId="0" xfId="0" applyFont="1" applyAlignment="1">
      <alignment horizontal="left" vertical="top"/>
    </xf>
    <xf numFmtId="0" fontId="1" fillId="0" borderId="0" xfId="0" applyFont="1" applyAlignment="1">
      <alignment horizontal="left" vertical="top"/>
    </xf>
    <xf numFmtId="0" fontId="8" fillId="0" borderId="0" xfId="0" applyFont="1" applyAlignment="1">
      <alignment horizontal="left" vertical="top"/>
    </xf>
    <xf numFmtId="174" fontId="0" fillId="0" borderId="0" xfId="0" applyNumberFormat="1" applyAlignment="1">
      <alignment horizontal="left" vertical="top"/>
    </xf>
    <xf numFmtId="169" fontId="0" fillId="0" borderId="0" xfId="0" applyNumberFormat="1" applyAlignment="1">
      <alignment horizontal="left" vertical="top"/>
    </xf>
    <xf numFmtId="0" fontId="46" fillId="2" borderId="0" xfId="0" applyFont="1" applyFill="1" applyAlignment="1">
      <alignment horizontal="left" vertical="top"/>
    </xf>
    <xf numFmtId="0" fontId="50" fillId="0" borderId="32" xfId="0" applyFont="1" applyBorder="1" applyAlignment="1">
      <alignment horizontal="left" vertical="top" wrapText="1"/>
    </xf>
    <xf numFmtId="175" fontId="51" fillId="0" borderId="32" xfId="0" applyNumberFormat="1" applyFont="1" applyBorder="1" applyAlignment="1">
      <alignment horizontal="left" vertical="top" wrapText="1"/>
    </xf>
    <xf numFmtId="0" fontId="47" fillId="0" borderId="32" xfId="0" applyFont="1" applyBorder="1" applyAlignment="1">
      <alignment horizontal="left" vertical="top" wrapText="1"/>
    </xf>
    <xf numFmtId="169" fontId="51" fillId="0" borderId="32" xfId="0" applyNumberFormat="1" applyFont="1" applyBorder="1" applyAlignment="1">
      <alignment horizontal="left" vertical="top" wrapText="1"/>
    </xf>
    <xf numFmtId="0" fontId="52" fillId="0" borderId="32" xfId="0" applyFont="1" applyBorder="1" applyAlignment="1">
      <alignment horizontal="left" vertical="top" wrapText="1"/>
    </xf>
    <xf numFmtId="176" fontId="51" fillId="0" borderId="32" xfId="0" applyNumberFormat="1" applyFont="1" applyBorder="1" applyAlignment="1">
      <alignment horizontal="left" vertical="top" wrapText="1"/>
    </xf>
    <xf numFmtId="171" fontId="51" fillId="0" borderId="32" xfId="0" applyNumberFormat="1" applyFont="1" applyBorder="1" applyAlignment="1">
      <alignment horizontal="left" vertical="top" wrapText="1"/>
    </xf>
    <xf numFmtId="172" fontId="51" fillId="0" borderId="32" xfId="0" applyNumberFormat="1" applyFont="1" applyBorder="1" applyAlignment="1">
      <alignment horizontal="left" vertical="top" wrapText="1"/>
    </xf>
    <xf numFmtId="39" fontId="51" fillId="0" borderId="32" xfId="0" applyNumberFormat="1" applyFont="1" applyBorder="1" applyAlignment="1">
      <alignment horizontal="left" vertical="top" wrapText="1"/>
    </xf>
    <xf numFmtId="177" fontId="51" fillId="0" borderId="32" xfId="0" applyNumberFormat="1" applyFont="1" applyBorder="1" applyAlignment="1">
      <alignment horizontal="left" vertical="top" wrapText="1"/>
    </xf>
    <xf numFmtId="0" fontId="1" fillId="0" borderId="0" xfId="0" applyFont="1" applyAlignment="1">
      <alignment horizontal="right" vertical="top"/>
    </xf>
    <xf numFmtId="1" fontId="0" fillId="0" borderId="0" xfId="0" applyNumberFormat="1" applyAlignment="1">
      <alignment horizontal="right" vertical="top"/>
    </xf>
    <xf numFmtId="0" fontId="8" fillId="2" borderId="0" xfId="0" applyFont="1" applyFill="1" applyAlignment="1">
      <alignment horizontal="left" vertical="top"/>
    </xf>
    <xf numFmtId="1" fontId="0" fillId="48" borderId="0" xfId="0" applyNumberFormat="1" applyFill="1"/>
    <xf numFmtId="0" fontId="21" fillId="0" borderId="0" xfId="11" applyFont="1" applyFill="1" applyBorder="1">
      <alignment horizontal="left" vertical="center" indent="5"/>
    </xf>
    <xf numFmtId="2" fontId="21" fillId="0" borderId="0" xfId="0" applyNumberFormat="1" applyFont="1" applyAlignment="1">
      <alignment horizontal="right"/>
    </xf>
    <xf numFmtId="0" fontId="21" fillId="0" borderId="0" xfId="0" applyFont="1" applyAlignment="1">
      <alignment horizontal="left" indent="6"/>
    </xf>
    <xf numFmtId="0" fontId="21" fillId="0" borderId="0" xfId="0" applyFont="1" applyAlignment="1">
      <alignment horizontal="left" indent="4"/>
    </xf>
    <xf numFmtId="0" fontId="20" fillId="0" borderId="0" xfId="13" applyFont="1" applyAlignment="1">
      <alignment horizontal="left" vertical="center" indent="1"/>
    </xf>
    <xf numFmtId="0" fontId="20" fillId="0" borderId="0" xfId="13" applyFont="1" applyAlignment="1">
      <alignment horizontal="left" vertical="center"/>
    </xf>
    <xf numFmtId="0" fontId="21" fillId="0" borderId="0" xfId="13" applyAlignment="1">
      <alignment horizontal="right" vertical="center"/>
    </xf>
    <xf numFmtId="0" fontId="1" fillId="0" borderId="0" xfId="0" applyFont="1" applyAlignment="1">
      <alignment wrapText="1"/>
    </xf>
    <xf numFmtId="2" fontId="1" fillId="0" borderId="0" xfId="0" applyNumberFormat="1" applyFont="1" applyAlignment="1">
      <alignment wrapText="1"/>
    </xf>
    <xf numFmtId="0" fontId="17" fillId="0" borderId="0" xfId="7" applyFill="1" applyBorder="1" applyAlignment="1">
      <alignment horizontal="left"/>
    </xf>
    <xf numFmtId="0" fontId="21" fillId="0" borderId="0" xfId="3" applyFont="1"/>
    <xf numFmtId="0" fontId="21" fillId="0" borderId="0" xfId="8" applyFont="1">
      <alignment horizontal="right"/>
    </xf>
    <xf numFmtId="0" fontId="17" fillId="0" borderId="0" xfId="7" applyFill="1" applyBorder="1" applyAlignment="1"/>
    <xf numFmtId="0" fontId="23" fillId="0" borderId="0" xfId="3" applyFont="1"/>
    <xf numFmtId="0" fontId="21" fillId="0" borderId="0" xfId="13"/>
    <xf numFmtId="0" fontId="21" fillId="0" borderId="0" xfId="13" applyAlignment="1">
      <alignment vertical="center"/>
    </xf>
    <xf numFmtId="0" fontId="20" fillId="0" borderId="0" xfId="13" quotePrefix="1" applyFont="1" applyAlignment="1">
      <alignment horizontal="center" vertical="center"/>
    </xf>
    <xf numFmtId="0" fontId="20" fillId="0" borderId="0" xfId="13" applyFont="1" applyAlignment="1">
      <alignment horizontal="center" vertical="center"/>
    </xf>
    <xf numFmtId="0" fontId="20" fillId="0" borderId="0" xfId="13" applyFont="1" applyAlignment="1">
      <alignment horizontal="center" vertical="center" wrapText="1"/>
    </xf>
    <xf numFmtId="0" fontId="21" fillId="0" borderId="0" xfId="3" applyFont="1" applyAlignment="1">
      <alignment horizontal="center" vertical="center"/>
    </xf>
    <xf numFmtId="0" fontId="20" fillId="0" borderId="0" xfId="13" applyFont="1" applyAlignment="1">
      <alignment vertical="center"/>
    </xf>
    <xf numFmtId="0" fontId="21" fillId="0" borderId="0" xfId="10" applyFont="1" applyFill="1" applyBorder="1">
      <alignment horizontal="left" vertical="center" indent="2"/>
    </xf>
    <xf numFmtId="0" fontId="20" fillId="0" borderId="0" xfId="9" applyFill="1" applyBorder="1" applyProtection="1">
      <alignment horizontal="left" vertical="center"/>
    </xf>
    <xf numFmtId="0" fontId="20" fillId="0" borderId="0" xfId="9" applyFill="1" applyBorder="1" applyAlignment="1" applyProtection="1">
      <alignment horizontal="left" vertical="center" wrapText="1"/>
    </xf>
    <xf numFmtId="0" fontId="17" fillId="0" borderId="0" xfId="7" applyFill="1" applyBorder="1" applyAlignment="1">
      <alignment horizontal="left" vertical="center"/>
    </xf>
    <xf numFmtId="0" fontId="17" fillId="0" borderId="0" xfId="7" applyFill="1" applyBorder="1" applyAlignment="1">
      <alignment vertical="center"/>
    </xf>
    <xf numFmtId="0" fontId="23" fillId="0" borderId="0" xfId="13" applyFont="1" applyAlignment="1">
      <alignment vertical="center"/>
    </xf>
    <xf numFmtId="0" fontId="20" fillId="0" borderId="0" xfId="13" applyFont="1" applyAlignment="1">
      <alignment horizontal="left" vertical="center" wrapText="1"/>
    </xf>
    <xf numFmtId="0" fontId="20" fillId="0" borderId="0" xfId="13" applyFont="1" applyAlignment="1">
      <alignment horizontal="center" vertical="center" textRotation="90"/>
    </xf>
    <xf numFmtId="0" fontId="20" fillId="0" borderId="0" xfId="13" applyFont="1" applyAlignment="1">
      <alignment horizontal="center" vertical="center" textRotation="90" wrapText="1"/>
    </xf>
    <xf numFmtId="0" fontId="20" fillId="0" borderId="0" xfId="13" quotePrefix="1" applyFont="1" applyAlignment="1">
      <alignment horizontal="center" vertical="center" textRotation="90"/>
    </xf>
    <xf numFmtId="0" fontId="21" fillId="0" borderId="0" xfId="0" applyFont="1" applyAlignment="1">
      <alignment horizontal="left" indent="2"/>
    </xf>
    <xf numFmtId="0" fontId="21" fillId="0" borderId="0" xfId="3" applyFont="1" applyAlignment="1">
      <alignment horizontal="center" vertical="center" wrapText="1"/>
    </xf>
    <xf numFmtId="0" fontId="21" fillId="0" borderId="0" xfId="13" applyAlignment="1">
      <alignment horizontal="left" vertical="center" wrapText="1"/>
    </xf>
    <xf numFmtId="0" fontId="21" fillId="0" borderId="0" xfId="13" applyAlignment="1">
      <alignment vertical="center" wrapText="1"/>
    </xf>
    <xf numFmtId="0" fontId="21" fillId="0" borderId="0" xfId="9" applyFont="1" applyFill="1" applyBorder="1" applyProtection="1">
      <alignment horizontal="left" vertical="center"/>
    </xf>
    <xf numFmtId="0" fontId="20" fillId="0" borderId="0" xfId="9" applyFill="1" applyBorder="1" applyAlignment="1" applyProtection="1">
      <alignment horizontal="center" vertical="center"/>
    </xf>
    <xf numFmtId="0" fontId="21" fillId="0" borderId="0" xfId="0" applyFont="1" applyAlignment="1">
      <alignment horizontal="left" indent="8"/>
    </xf>
    <xf numFmtId="2" fontId="20" fillId="0" borderId="0" xfId="13" applyNumberFormat="1" applyFont="1" applyAlignment="1">
      <alignment horizontal="left" vertical="center"/>
    </xf>
    <xf numFmtId="2" fontId="1" fillId="0" borderId="0" xfId="0" applyNumberFormat="1" applyFont="1"/>
    <xf numFmtId="0" fontId="21" fillId="0" borderId="0" xfId="15" applyFont="1"/>
    <xf numFmtId="0" fontId="20" fillId="0" borderId="0" xfId="15" applyFont="1" applyAlignment="1">
      <alignment horizontal="left" vertical="center" wrapText="1"/>
    </xf>
    <xf numFmtId="0" fontId="20" fillId="0" borderId="0" xfId="15" applyFont="1" applyAlignment="1">
      <alignment horizontal="center" vertical="center" wrapText="1"/>
    </xf>
    <xf numFmtId="0" fontId="20" fillId="0" borderId="0" xfId="15" applyFont="1" applyAlignment="1">
      <alignment horizontal="center" vertical="top" wrapText="1"/>
    </xf>
    <xf numFmtId="0" fontId="20" fillId="0" borderId="0" xfId="15" applyFont="1" applyAlignment="1">
      <alignment vertical="top" wrapText="1"/>
    </xf>
    <xf numFmtId="0" fontId="20" fillId="0" borderId="0" xfId="15" applyFont="1" applyAlignment="1">
      <alignment horizontal="left" vertical="top" wrapText="1"/>
    </xf>
    <xf numFmtId="0" fontId="21" fillId="0" borderId="0" xfId="15" applyFont="1" applyAlignment="1">
      <alignment horizontal="left" vertical="top" wrapText="1"/>
    </xf>
    <xf numFmtId="1" fontId="1" fillId="0" borderId="0" xfId="0" applyNumberFormat="1" applyFont="1" applyAlignment="1">
      <alignment wrapText="1"/>
    </xf>
    <xf numFmtId="0" fontId="21" fillId="0" borderId="0" xfId="17" applyFont="1" applyBorder="1"/>
    <xf numFmtId="4" fontId="20" fillId="0" borderId="0" xfId="13" applyNumberFormat="1" applyFont="1" applyAlignment="1">
      <alignment horizontal="left" vertical="center" wrapText="1"/>
    </xf>
    <xf numFmtId="4" fontId="20" fillId="0" borderId="0" xfId="13" quotePrefix="1" applyNumberFormat="1" applyFont="1" applyAlignment="1">
      <alignment horizontal="center" vertical="center"/>
    </xf>
    <xf numFmtId="4" fontId="20" fillId="0" borderId="0" xfId="13" applyNumberFormat="1" applyFont="1" applyAlignment="1">
      <alignment horizontal="center" vertical="center"/>
    </xf>
    <xf numFmtId="4" fontId="20" fillId="0" borderId="0" xfId="13" applyNumberFormat="1" applyFont="1" applyAlignment="1">
      <alignment vertical="center"/>
    </xf>
    <xf numFmtId="4" fontId="21" fillId="0" borderId="0" xfId="13" applyNumberFormat="1" applyAlignment="1">
      <alignment horizontal="left" vertical="center"/>
    </xf>
    <xf numFmtId="4" fontId="21" fillId="0" borderId="0" xfId="13" applyNumberFormat="1" applyAlignment="1">
      <alignment horizontal="left" vertical="center" wrapText="1"/>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2" fontId="0" fillId="0" borderId="0" xfId="0" applyNumberFormat="1" applyAlignment="1">
      <alignment wrapText="1"/>
    </xf>
    <xf numFmtId="0" fontId="26" fillId="0" borderId="0" xfId="0" applyFont="1" applyAlignment="1">
      <alignment horizontal="left" vertical="top"/>
    </xf>
    <xf numFmtId="0" fontId="27" fillId="0" borderId="0" xfId="0" applyFont="1" applyAlignment="1">
      <alignment horizontal="center" vertical="top" wrapText="1"/>
    </xf>
    <xf numFmtId="0" fontId="27" fillId="0" borderId="0" xfId="0" applyFont="1" applyAlignment="1">
      <alignment horizontal="left" vertical="top" wrapText="1"/>
    </xf>
    <xf numFmtId="0" fontId="28"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center" vertical="top" wrapText="1"/>
    </xf>
    <xf numFmtId="0" fontId="29" fillId="0" borderId="0" xfId="0" applyFont="1" applyAlignment="1">
      <alignment horizontal="left" vertical="top" wrapText="1"/>
    </xf>
    <xf numFmtId="0" fontId="29" fillId="0" borderId="0" xfId="0" applyFont="1" applyAlignment="1">
      <alignment horizontal="center" vertical="top" wrapText="1"/>
    </xf>
    <xf numFmtId="167" fontId="31" fillId="0" borderId="0" xfId="0" applyNumberFormat="1" applyFont="1" applyAlignment="1">
      <alignment horizontal="center" vertical="top" wrapText="1"/>
    </xf>
    <xf numFmtId="168" fontId="30" fillId="0" borderId="0" xfId="0" applyNumberFormat="1" applyFont="1" applyAlignment="1">
      <alignment horizontal="center" vertical="top" wrapText="1"/>
    </xf>
    <xf numFmtId="169" fontId="30" fillId="0" borderId="0" xfId="0" applyNumberFormat="1" applyFont="1" applyAlignment="1">
      <alignment horizontal="center" vertical="top" wrapText="1"/>
    </xf>
    <xf numFmtId="168" fontId="30" fillId="0" borderId="0" xfId="0" applyNumberFormat="1" applyFont="1" applyAlignment="1">
      <alignment horizontal="left" vertical="top" wrapText="1"/>
    </xf>
    <xf numFmtId="170" fontId="31" fillId="0" borderId="0" xfId="0" applyNumberFormat="1" applyFont="1" applyAlignment="1">
      <alignment horizontal="left" vertical="top" wrapText="1"/>
    </xf>
    <xf numFmtId="171" fontId="30" fillId="0" borderId="0" xfId="0" applyNumberFormat="1" applyFont="1" applyAlignment="1">
      <alignment horizontal="left" vertical="top" wrapText="1"/>
    </xf>
    <xf numFmtId="0" fontId="32" fillId="0" borderId="0" xfId="0" applyFont="1" applyAlignment="1">
      <alignment horizontal="center" vertical="top" wrapText="1"/>
    </xf>
    <xf numFmtId="170" fontId="33" fillId="0" borderId="0" xfId="0" applyNumberFormat="1" applyFont="1" applyAlignment="1">
      <alignment horizontal="left" vertical="top" wrapText="1"/>
    </xf>
    <xf numFmtId="167" fontId="33" fillId="0" borderId="0" xfId="0" applyNumberFormat="1" applyFont="1" applyAlignment="1">
      <alignment horizontal="center" vertical="top" wrapText="1"/>
    </xf>
    <xf numFmtId="167" fontId="33" fillId="0" borderId="0" xfId="0" applyNumberFormat="1" applyFont="1" applyAlignment="1">
      <alignment horizontal="left" vertical="top" wrapText="1"/>
    </xf>
    <xf numFmtId="0" fontId="34" fillId="0" borderId="0" xfId="0" applyFont="1" applyAlignment="1">
      <alignment horizontal="center" vertical="top" wrapText="1"/>
    </xf>
    <xf numFmtId="169" fontId="30" fillId="0" borderId="0" xfId="0" applyNumberFormat="1" applyFont="1" applyAlignment="1">
      <alignment horizontal="left" vertical="top" wrapText="1"/>
    </xf>
    <xf numFmtId="172" fontId="30" fillId="0" borderId="0" xfId="0" applyNumberFormat="1" applyFont="1" applyAlignment="1">
      <alignment horizontal="left" vertical="top" wrapText="1"/>
    </xf>
    <xf numFmtId="0" fontId="1" fillId="0" borderId="0" xfId="0" applyFont="1" applyAlignment="1">
      <alignment horizontal="center"/>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4" borderId="0" xfId="0" applyFont="1" applyFill="1" applyAlignment="1">
      <alignment horizontal="left"/>
    </xf>
    <xf numFmtId="0" fontId="0" fillId="5" borderId="0" xfId="0" applyFill="1" applyAlignment="1">
      <alignment horizontal="left"/>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10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99"/>
      <color rgb="FFAA1D00"/>
      <color rgb="FFFF99CC"/>
      <color rgb="FFFF00FF"/>
      <color rgb="FFCC00CC"/>
      <color rgb="FF740000"/>
      <color rgb="FFC1FFC7"/>
      <color rgb="FF741300"/>
      <color rgb="FFAD6600"/>
      <color rgb="FFAF64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D3" dT="2021-05-24T22:06:30.26" personId="{811026A2-74EF-4287-974D-D90683F22217}" id="{4A37E66C-B4B5-494E-A02E-4CD55116D08D}">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97" dT="2020-08-19T00:06:43.00" personId="{811026A2-74EF-4287-974D-D90683F22217}" id="{AC775A3E-897D-4BD5-BAF3-2F223B208EC4}">
    <text>Leave this cell blank.</text>
  </threadedComment>
  <threadedComment ref="D98" dT="2020-08-19T00:06:43.00" personId="{811026A2-74EF-4287-974D-D90683F22217}" id="{D90DE1F4-3A49-4AD3-92A1-6F6BA030FDBC}">
    <text>Leave this cell blank.</text>
  </threadedComment>
  <threadedComment ref="D99" dT="2020-08-19T00:06:43.00" personId="{811026A2-74EF-4287-974D-D90683F22217}" id="{7191FA19-8F2A-46E5-BDD7-EC8F147576FF}">
    <text>Leave this cell blank.</text>
  </threadedComment>
  <threadedComment ref="D100" dT="2020-08-19T00:06:43.00" personId="{811026A2-74EF-4287-974D-D90683F22217}" id="{E3451DE7-37F1-4662-A93F-3127AA8018F2}">
    <text>Leave this cell blank.</text>
  </threadedComment>
  <threadedComment ref="D101" dT="2020-08-19T00:06:43.00" personId="{811026A2-74EF-4287-974D-D90683F22217}" id="{FA463CFA-F4E7-4BE2-AFD7-D344428646B1}">
    <text>Leave this cell blank.</text>
  </threadedComment>
  <threadedComment ref="D102" dT="2020-08-19T00:06:43.00" personId="{811026A2-74EF-4287-974D-D90683F22217}" id="{3587C414-6C6E-43EA-B5B0-C55C159C44AF}">
    <text>Leave this cell blank.</text>
  </threadedComment>
  <threadedComment ref="D103" dT="2020-08-19T00:06:43.00" personId="{811026A2-74EF-4287-974D-D90683F22217}" id="{E4A50C57-A889-431E-AD85-C7CEC380A2F6}">
    <text>Leave this cell blank.</text>
  </threadedComment>
  <threadedComment ref="D104" dT="2020-08-19T00:06:43.00" personId="{811026A2-74EF-4287-974D-D90683F22217}" id="{C21EA7C8-F7F3-4085-A459-C7ED1A2889B8}">
    <text>Leave this cell blank.</text>
  </threadedComment>
  <threadedComment ref="D105" dT="2020-08-19T00:06:43.00" personId="{811026A2-74EF-4287-974D-D90683F22217}" id="{2154BE6F-821B-40CA-8DAD-7E6C0F6D461B}">
    <text>Leave this cell blank.</text>
  </threadedComment>
  <threadedComment ref="D106" dT="2020-08-19T00:06:43.00" personId="{811026A2-74EF-4287-974D-D90683F22217}" id="{530B605A-40F8-44F2-A7B6-B1353D3756D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election activeCell="D14" sqref="D14"/>
    </sheetView>
  </sheetViews>
  <sheetFormatPr defaultColWidth="8.85546875" defaultRowHeight="15"/>
  <cols>
    <col min="1" max="1" width="28.7109375" style="5" customWidth="1"/>
    <col min="2" max="2" width="24.42578125" style="5" customWidth="1"/>
    <col min="3" max="16384" width="8.85546875" style="5"/>
  </cols>
  <sheetData>
    <row r="1" spans="1:2">
      <c r="A1" s="8" t="s">
        <v>108</v>
      </c>
    </row>
    <row r="3" spans="1:2">
      <c r="A3" s="5" t="s">
        <v>109</v>
      </c>
    </row>
    <row r="4" spans="1:2">
      <c r="A4" s="5" t="s">
        <v>154</v>
      </c>
    </row>
    <row r="5" spans="1:2">
      <c r="A5" s="5" t="s">
        <v>113</v>
      </c>
    </row>
    <row r="6" spans="1:2">
      <c r="A6" s="5" t="s">
        <v>110</v>
      </c>
    </row>
    <row r="8" spans="1:2">
      <c r="A8" s="5" t="s">
        <v>111</v>
      </c>
    </row>
    <row r="9" spans="1:2">
      <c r="A9" s="5" t="s">
        <v>112</v>
      </c>
    </row>
    <row r="10" spans="1:2">
      <c r="A10" s="43" t="s">
        <v>1134</v>
      </c>
    </row>
    <row r="11" spans="1:2">
      <c r="A11" s="43"/>
    </row>
    <row r="12" spans="1:2">
      <c r="A12" s="5" t="s">
        <v>114</v>
      </c>
    </row>
    <row r="13" spans="1:2">
      <c r="A13" s="5" t="s">
        <v>115</v>
      </c>
    </row>
    <row r="14" spans="1:2">
      <c r="A14" s="5" t="s">
        <v>116</v>
      </c>
    </row>
    <row r="16" spans="1:2">
      <c r="A16" s="44" t="s">
        <v>1228</v>
      </c>
      <c r="B16" s="110"/>
    </row>
    <row r="17" spans="1:2">
      <c r="A17" s="112" t="s">
        <v>1209</v>
      </c>
      <c r="B17" s="68">
        <f>MAX(PolicyLevers!H:H)</f>
        <v>907</v>
      </c>
    </row>
    <row r="18" spans="1:2">
      <c r="A18" s="113" t="s">
        <v>1227</v>
      </c>
      <c r="B18" s="68" t="str">
        <f t="array" ref="B18">IF(MIN(IF(COUNTIF(PolicyLevers!$H$2:$H$1669,PolicyLevers!$H$2:$H$1669)&gt;1,PolicyLevers!$H$2:$H$1669, ""))=0,"No duplicate ID numbers",MIN(IF(COUNTIF(PolicyLevers!$H$2:$H$1669,PolicyLevers!$H$2:$H$1669)&gt;1,PolicyLevers!$H$2:$H$1669, "")))</f>
        <v>No duplicate ID numbers</v>
      </c>
    </row>
    <row r="19" spans="1:2" ht="30">
      <c r="A19" s="47" t="s">
        <v>1387</v>
      </c>
      <c r="B19" s="68" t="str">
        <f t="array" ref="B19">IF(MIN(IF((NOT(ISNUMBER(PolicyLevers!$H$2:$H$1669)))*(ISTEXT(PolicyLevers!$I$2:$I$1669)),ROW(PolicyLevers!$H$2:$H$1669)))=0,"No missing ID numbers",MIN(IF((NOT(ISNUMBER(PolicyLevers!$H$2:$H$1669)))*(ISTEXT(PolicyLevers!$I$2:$I$1669)),ROW(PolicyLevers!$H$2:$H$1669))))</f>
        <v>No missing ID numbers</v>
      </c>
    </row>
    <row r="21" spans="1:2">
      <c r="A21" s="44" t="s">
        <v>1220</v>
      </c>
      <c r="B21" s="110"/>
    </row>
    <row r="22" spans="1:2">
      <c r="A22" s="5" t="s">
        <v>1221</v>
      </c>
    </row>
    <row r="23" spans="1:2">
      <c r="A23" s="5" t="s">
        <v>1205</v>
      </c>
    </row>
    <row r="24" spans="1:2">
      <c r="A24" s="5" t="s">
        <v>1206</v>
      </c>
    </row>
    <row r="25" spans="1:2">
      <c r="A25" s="5" t="s">
        <v>1207</v>
      </c>
    </row>
    <row r="26" spans="1:2">
      <c r="A26" s="5" t="s">
        <v>1208</v>
      </c>
    </row>
    <row r="28" spans="1:2">
      <c r="A28" s="5" t="s">
        <v>1222</v>
      </c>
    </row>
    <row r="29" spans="1:2">
      <c r="A29" s="5" t="s">
        <v>1203</v>
      </c>
    </row>
    <row r="30" spans="1:2">
      <c r="A30" s="5" t="s">
        <v>1204</v>
      </c>
    </row>
    <row r="32" spans="1:2">
      <c r="A32" s="5" t="s">
        <v>1223</v>
      </c>
    </row>
    <row r="33" spans="1:2">
      <c r="A33" s="5" t="s">
        <v>1210</v>
      </c>
    </row>
    <row r="34" spans="1:2">
      <c r="A34" s="5" t="s">
        <v>1211</v>
      </c>
    </row>
    <row r="36" spans="1:2">
      <c r="A36" s="5" t="s">
        <v>1224</v>
      </c>
    </row>
    <row r="37" spans="1:2">
      <c r="A37" s="5" t="s">
        <v>1212</v>
      </c>
    </row>
    <row r="38" spans="1:2">
      <c r="A38" s="5" t="s">
        <v>1213</v>
      </c>
    </row>
    <row r="40" spans="1:2">
      <c r="A40" s="44" t="s">
        <v>1214</v>
      </c>
      <c r="B40" s="110"/>
    </row>
    <row r="41" spans="1:2">
      <c r="A41" s="5" t="s">
        <v>1215</v>
      </c>
    </row>
    <row r="42" spans="1:2">
      <c r="A42" s="5" t="s">
        <v>1216</v>
      </c>
    </row>
    <row r="44" spans="1:2">
      <c r="A44" s="5" t="s">
        <v>1217</v>
      </c>
    </row>
    <row r="45" spans="1:2">
      <c r="A45" s="5" t="s">
        <v>1225</v>
      </c>
    </row>
    <row r="46" spans="1:2">
      <c r="A46" s="5" t="s">
        <v>1218</v>
      </c>
    </row>
    <row r="47" spans="1:2">
      <c r="A47" s="5" t="s">
        <v>1219</v>
      </c>
    </row>
  </sheetData>
  <conditionalFormatting sqref="B18">
    <cfRule type="containsText" dxfId="107" priority="3" stopIfTrue="1" operator="containsText" text="No duplicate ID numbers">
      <formula>NOT(ISERROR(SEARCH("No duplicate ID numbers",B18)))</formula>
    </cfRule>
    <cfRule type="cellIs" dxfId="106" priority="4" operator="greaterThan">
      <formula>0</formula>
    </cfRule>
  </conditionalFormatting>
  <conditionalFormatting sqref="B19">
    <cfRule type="containsText" dxfId="105" priority="1" stopIfTrue="1" operator="containsText" text="No missing ID numbers">
      <formula>NOT(ISERROR(SEARCH("No missing ID numbers",B19)))</formula>
    </cfRule>
    <cfRule type="cellIs" dxfId="10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499984740745262"/>
  </sheetPr>
  <dimension ref="A1:T758"/>
  <sheetViews>
    <sheetView zoomScale="70" zoomScaleNormal="70" workbookViewId="0">
      <pane ySplit="1" topLeftCell="A122" activePane="bottomLeft" state="frozen"/>
      <selection pane="bottomLeft" activeCell="I147" sqref="I147"/>
    </sheetView>
  </sheetViews>
  <sheetFormatPr defaultColWidth="9.140625" defaultRowHeight="15"/>
  <cols>
    <col min="1" max="1" width="42.5703125" style="287" customWidth="1"/>
    <col min="2" max="2" width="28.42578125" style="224" customWidth="1"/>
    <col min="3" max="3" width="36.5703125" style="287" customWidth="1"/>
    <col min="4" max="5" width="18.85546875" style="5" customWidth="1"/>
    <col min="6" max="7" width="23.140625" style="5" customWidth="1"/>
    <col min="8" max="8" width="19.42578125" style="288" customWidth="1"/>
    <col min="9" max="9" width="21.28515625" style="5" customWidth="1"/>
    <col min="10" max="10" width="21.28515625" style="288" customWidth="1"/>
    <col min="11" max="11" width="16.85546875" style="5" customWidth="1"/>
    <col min="12" max="12" width="19" style="5" customWidth="1"/>
    <col min="13" max="14" width="19.140625" style="286" customWidth="1"/>
    <col min="15" max="15" width="28.42578125" style="5" customWidth="1"/>
    <col min="16" max="16" width="117.28515625" style="5" customWidth="1"/>
    <col min="17" max="17" width="52.42578125" style="5" customWidth="1"/>
    <col min="18" max="18" width="43.42578125" style="192" customWidth="1"/>
    <col min="19" max="19" width="47.85546875" style="218" customWidth="1"/>
    <col min="20" max="20" width="37.28515625" style="285" customWidth="1"/>
    <col min="21" max="16384" width="9.140625" style="5"/>
  </cols>
  <sheetData>
    <row r="1" spans="1:20">
      <c r="A1" s="295" t="s">
        <v>3</v>
      </c>
      <c r="B1" s="295" t="s">
        <v>0</v>
      </c>
      <c r="C1" s="296" t="s">
        <v>1</v>
      </c>
      <c r="D1" s="297" t="s">
        <v>38</v>
      </c>
      <c r="E1" s="297" t="s">
        <v>39</v>
      </c>
      <c r="F1" s="297" t="s">
        <v>86</v>
      </c>
      <c r="G1" s="297" t="s">
        <v>87</v>
      </c>
      <c r="H1" s="298" t="s">
        <v>480</v>
      </c>
      <c r="I1" s="297" t="s">
        <v>71</v>
      </c>
      <c r="J1" s="299" t="s">
        <v>366</v>
      </c>
      <c r="K1" s="300" t="s">
        <v>561</v>
      </c>
      <c r="L1" s="300" t="s">
        <v>72</v>
      </c>
      <c r="M1" s="300" t="s">
        <v>73</v>
      </c>
      <c r="N1" s="300" t="s">
        <v>85</v>
      </c>
      <c r="O1" s="300" t="s">
        <v>31</v>
      </c>
      <c r="P1" s="300" t="s">
        <v>2</v>
      </c>
      <c r="Q1" s="300" t="s">
        <v>464</v>
      </c>
      <c r="R1" s="300" t="s">
        <v>200</v>
      </c>
      <c r="S1" s="301" t="s">
        <v>160</v>
      </c>
      <c r="T1" s="300" t="s">
        <v>161</v>
      </c>
    </row>
    <row r="2" spans="1:20" s="187" customFormat="1">
      <c r="A2" s="186" t="str">
        <f>INDEX('Policy Characteristics'!A:A,MATCH($C2,'Policy Characteristics'!$C:$C,0))</f>
        <v>Transportation</v>
      </c>
      <c r="B2" s="186" t="str">
        <f>INDEX('Policy Characteristics'!B:B,MATCH($C2,'Policy Characteristics'!$C:$C,0))</f>
        <v>Conventional Pollutant Standards</v>
      </c>
      <c r="C2" s="186" t="s">
        <v>703</v>
      </c>
      <c r="D2" s="187" t="s">
        <v>40</v>
      </c>
      <c r="E2" s="187" t="s">
        <v>530</v>
      </c>
      <c r="F2" s="187" t="s">
        <v>40</v>
      </c>
      <c r="G2" s="187" t="s">
        <v>753</v>
      </c>
      <c r="H2" s="188">
        <v>300</v>
      </c>
      <c r="I2" s="189" t="s">
        <v>46</v>
      </c>
      <c r="J2" s="187" t="str">
        <f>INDEX('Policy Characteristics'!D:D,MATCH(PolicyLevers!$C2,'Policy Characteristics'!$C:$C,0))</f>
        <v>Conventional Pollutant Standard</v>
      </c>
      <c r="K2" s="187" t="str">
        <f>INDEX('Policy Characteristics'!E:E,MATCH(PolicyLevers!$C2,'Policy Characteristics'!$C:$C,0))</f>
        <v>trans reduce regulated pollutants</v>
      </c>
      <c r="L2" s="187">
        <f>INDEX('Policy Characteristics'!F:F,MATCH(PolicyLevers!$C2,'Policy Characteristics'!$C:$C,0))</f>
        <v>0</v>
      </c>
      <c r="M2" s="187">
        <f>INDEX('Policy Characteristics'!G:G,MATCH(PolicyLevers!$C2,'Policy Characteristics'!$C:$C,0))</f>
        <v>1</v>
      </c>
      <c r="N2" s="187">
        <f>INDEX('Policy Characteristics'!H:H,MATCH(PolicyLevers!$C2,'Policy Characteristics'!$C:$C,0))</f>
        <v>0.02</v>
      </c>
      <c r="O2" s="187" t="str">
        <f>INDEX('Policy Characteristics'!I:I,MATCH(PolicyLevers!$C2,'Policy Characteristics'!$C:$C,0))</f>
        <v>% reduction in emissions</v>
      </c>
      <c r="P2" s="190"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 s="191" t="str">
        <f>INDEX('Policy Characteristics'!K:K,MATCH(PolicyLevers!$C2,'Policy Characteristics'!$C:$C,0))</f>
        <v>transportation-sector-main.html#conv-pol-stds</v>
      </c>
      <c r="R2" s="192" t="str">
        <f>INDEX('Policy Characteristics'!L:L,MATCH(PolicyLevers!$C2,'Policy Characteristics'!$C:$C,0))</f>
        <v>conventional-pollutant-standards.html</v>
      </c>
      <c r="S2" s="193" t="str">
        <f>INDEX('Policy Characteristics'!M:M,MATCH(PolicyLevers!$C2,'Policy Characteristics'!$C:$C,0))</f>
        <v>Evolution of Bharat Stage emission norms in India: https://www.cars24.com/blog/bsi-bsii-bsiii-bsiv-bsvi-emission-norms/;
India BS-VI rollout: https://pib.gov.in/Pressreleaseshare.aspx?PRID=1603492</v>
      </c>
      <c r="T2" s="187">
        <f>INDEX('Policy Characteristics'!N:N,MATCH(PolicyLevers!$C2,'Policy Characteristics'!$C:$C,0))</f>
        <v>0</v>
      </c>
    </row>
    <row r="3" spans="1:20" s="187" customFormat="1">
      <c r="A3" s="186" t="str">
        <f>INDEX('Policy Characteristics'!A:A,MATCH($C3,'Policy Characteristics'!$C:$C,0))</f>
        <v>Transportation</v>
      </c>
      <c r="B3" s="194" t="str">
        <f>INDEX('Policy Characteristics'!B:B,MATCH($C3,'Policy Characteristics'!$C:$C,0))</f>
        <v>Conventional Pollutant Standards</v>
      </c>
      <c r="C3" s="194" t="str">
        <f t="shared" ref="C3:C22" si="0">C$2</f>
        <v>Percentage Reduction of Separately Regulated Pollutants</v>
      </c>
      <c r="D3" s="187" t="s">
        <v>40</v>
      </c>
      <c r="E3" s="187" t="s">
        <v>505</v>
      </c>
      <c r="F3" s="187" t="s">
        <v>40</v>
      </c>
      <c r="G3" s="187" t="s">
        <v>505</v>
      </c>
      <c r="H3" s="188">
        <v>301</v>
      </c>
      <c r="I3" s="189" t="s">
        <v>46</v>
      </c>
      <c r="J3" s="187" t="str">
        <f>INDEX('Policy Characteristics'!D:D,MATCH(PolicyLevers!$C3,'Policy Characteristics'!$C:$C,0))</f>
        <v>Conventional Pollutant Standard</v>
      </c>
      <c r="K3" s="187" t="str">
        <f>INDEX('Policy Characteristics'!E:E,MATCH(PolicyLevers!$C3,'Policy Characteristics'!$C:$C,0))</f>
        <v>trans reduce regulated pollutants</v>
      </c>
      <c r="L3" s="196">
        <f>INDEX('Policy Characteristics'!F:F,MATCH(PolicyLevers!$C3,'Policy Characteristics'!$C:$C,0))</f>
        <v>0</v>
      </c>
      <c r="M3" s="196">
        <f>INDEX('Policy Characteristics'!G:G,MATCH(PolicyLevers!$C3,'Policy Characteristics'!$C:$C,0))</f>
        <v>1</v>
      </c>
      <c r="N3" s="196">
        <f>INDEX('Policy Characteristics'!H:H,MATCH(PolicyLevers!$C3,'Policy Characteristics'!$C:$C,0))</f>
        <v>0.02</v>
      </c>
      <c r="O3" s="195" t="str">
        <f>INDEX('Policy Characteristics'!I:I,MATCH(PolicyLevers!$C3,'Policy Characteristics'!$C:$C,0))</f>
        <v>% reduction in emissions</v>
      </c>
      <c r="P3" s="190"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 s="195" t="str">
        <f>INDEX('Policy Characteristics'!K:K,MATCH(PolicyLevers!$C3,'Policy Characteristics'!$C:$C,0))</f>
        <v>transportation-sector-main.html#conv-pol-stds</v>
      </c>
      <c r="R3" s="197" t="str">
        <f>INDEX('Policy Characteristics'!L:L,MATCH(PolicyLevers!$C3,'Policy Characteristics'!$C:$C,0))</f>
        <v>conventional-pollutant-standards.html</v>
      </c>
      <c r="S3" s="193" t="str">
        <f>INDEX('Policy Characteristics'!M:M,MATCH(PolicyLevers!$C3,'Policy Characteristics'!$C:$C,0))</f>
        <v>Evolution of Bharat Stage emission norms in India: https://www.cars24.com/blog/bsi-bsii-bsiii-bsiv-bsvi-emission-norms/;
India BS-VI rollout: https://pib.gov.in/Pressreleaseshare.aspx?PRID=1603492</v>
      </c>
      <c r="T3" s="187">
        <f>INDEX('Policy Characteristics'!N:N,MATCH(PolicyLevers!$C3,'Policy Characteristics'!$C:$C,0))</f>
        <v>0</v>
      </c>
    </row>
    <row r="4" spans="1:20" s="187" customFormat="1">
      <c r="A4" s="186" t="str">
        <f>INDEX('Policy Characteristics'!A:A,MATCH($C4,'Policy Characteristics'!$C:$C,0))</f>
        <v>Transportation</v>
      </c>
      <c r="B4" s="194" t="str">
        <f>INDEX('Policy Characteristics'!B:B,MATCH($C4,'Policy Characteristics'!$C:$C,0))</f>
        <v>Conventional Pollutant Standards</v>
      </c>
      <c r="C4" s="194" t="str">
        <f t="shared" si="0"/>
        <v>Percentage Reduction of Separately Regulated Pollutants</v>
      </c>
      <c r="D4" s="187" t="s">
        <v>40</v>
      </c>
      <c r="E4" s="187" t="s">
        <v>531</v>
      </c>
      <c r="F4" s="187" t="s">
        <v>40</v>
      </c>
      <c r="G4" s="187" t="s">
        <v>531</v>
      </c>
      <c r="H4" s="188">
        <v>302</v>
      </c>
      <c r="I4" s="189" t="s">
        <v>46</v>
      </c>
      <c r="J4" s="187" t="str">
        <f>INDEX('Policy Characteristics'!D:D,MATCH(PolicyLevers!$C4,'Policy Characteristics'!$C:$C,0))</f>
        <v>Conventional Pollutant Standard</v>
      </c>
      <c r="K4" s="187" t="str">
        <f>INDEX('Policy Characteristics'!E:E,MATCH(PolicyLevers!$C4,'Policy Characteristics'!$C:$C,0))</f>
        <v>trans reduce regulated pollutants</v>
      </c>
      <c r="L4" s="196">
        <f>INDEX('Policy Characteristics'!F:F,MATCH(PolicyLevers!$C4,'Policy Characteristics'!$C:$C,0))</f>
        <v>0</v>
      </c>
      <c r="M4" s="196">
        <f>INDEX('Policy Characteristics'!G:G,MATCH(PolicyLevers!$C4,'Policy Characteristics'!$C:$C,0))</f>
        <v>1</v>
      </c>
      <c r="N4" s="196">
        <f>INDEX('Policy Characteristics'!H:H,MATCH(PolicyLevers!$C4,'Policy Characteristics'!$C:$C,0))</f>
        <v>0.02</v>
      </c>
      <c r="O4" s="195" t="str">
        <f>INDEX('Policy Characteristics'!I:I,MATCH(PolicyLevers!$C4,'Policy Characteristics'!$C:$C,0))</f>
        <v>% reduction in emissions</v>
      </c>
      <c r="P4" s="190"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 s="195" t="str">
        <f>INDEX('Policy Characteristics'!K:K,MATCH(PolicyLevers!$C4,'Policy Characteristics'!$C:$C,0))</f>
        <v>transportation-sector-main.html#conv-pol-stds</v>
      </c>
      <c r="R4" s="197" t="str">
        <f>INDEX('Policy Characteristics'!L:L,MATCH(PolicyLevers!$C4,'Policy Characteristics'!$C:$C,0))</f>
        <v>conventional-pollutant-standards.html</v>
      </c>
      <c r="S4" s="193" t="str">
        <f>INDEX('Policy Characteristics'!M:M,MATCH(PolicyLevers!$C4,'Policy Characteristics'!$C:$C,0))</f>
        <v>Evolution of Bharat Stage emission norms in India: https://www.cars24.com/blog/bsi-bsii-bsiii-bsiv-bsvi-emission-norms/;
India BS-VI rollout: https://pib.gov.in/Pressreleaseshare.aspx?PRID=1603492</v>
      </c>
      <c r="T4" s="187">
        <f>INDEX('Policy Characteristics'!N:N,MATCH(PolicyLevers!$C4,'Policy Characteristics'!$C:$C,0))</f>
        <v>0</v>
      </c>
    </row>
    <row r="5" spans="1:20" s="187" customFormat="1">
      <c r="A5" s="186" t="str">
        <f>INDEX('Policy Characteristics'!A:A,MATCH($C5,'Policy Characteristics'!$C:$C,0))</f>
        <v>Transportation</v>
      </c>
      <c r="B5" s="194" t="str">
        <f>INDEX('Policy Characteristics'!B:B,MATCH($C5,'Policy Characteristics'!$C:$C,0))</f>
        <v>Conventional Pollutant Standards</v>
      </c>
      <c r="C5" s="194" t="str">
        <f t="shared" si="0"/>
        <v>Percentage Reduction of Separately Regulated Pollutants</v>
      </c>
      <c r="D5" s="187" t="s">
        <v>40</v>
      </c>
      <c r="E5" s="187" t="s">
        <v>532</v>
      </c>
      <c r="F5" s="187" t="s">
        <v>40</v>
      </c>
      <c r="G5" s="187" t="s">
        <v>532</v>
      </c>
      <c r="H5" s="188">
        <v>303</v>
      </c>
      <c r="I5" s="189" t="s">
        <v>46</v>
      </c>
      <c r="J5" s="187" t="str">
        <f>INDEX('Policy Characteristics'!D:D,MATCH(PolicyLevers!$C5,'Policy Characteristics'!$C:$C,0))</f>
        <v>Conventional Pollutant Standard</v>
      </c>
      <c r="K5" s="187" t="str">
        <f>INDEX('Policy Characteristics'!E:E,MATCH(PolicyLevers!$C5,'Policy Characteristics'!$C:$C,0))</f>
        <v>trans reduce regulated pollutants</v>
      </c>
      <c r="L5" s="196">
        <f>INDEX('Policy Characteristics'!F:F,MATCH(PolicyLevers!$C5,'Policy Characteristics'!$C:$C,0))</f>
        <v>0</v>
      </c>
      <c r="M5" s="196">
        <f>INDEX('Policy Characteristics'!G:G,MATCH(PolicyLevers!$C5,'Policy Characteristics'!$C:$C,0))</f>
        <v>1</v>
      </c>
      <c r="N5" s="196">
        <f>INDEX('Policy Characteristics'!H:H,MATCH(PolicyLevers!$C5,'Policy Characteristics'!$C:$C,0))</f>
        <v>0.02</v>
      </c>
      <c r="O5" s="195" t="str">
        <f>INDEX('Policy Characteristics'!I:I,MATCH(PolicyLevers!$C5,'Policy Characteristics'!$C:$C,0))</f>
        <v>% reduction in emissions</v>
      </c>
      <c r="P5" s="190"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 s="195" t="str">
        <f>INDEX('Policy Characteristics'!K:K,MATCH(PolicyLevers!$C5,'Policy Characteristics'!$C:$C,0))</f>
        <v>transportation-sector-main.html#conv-pol-stds</v>
      </c>
      <c r="R5" s="197" t="str">
        <f>INDEX('Policy Characteristics'!L:L,MATCH(PolicyLevers!$C5,'Policy Characteristics'!$C:$C,0))</f>
        <v>conventional-pollutant-standards.html</v>
      </c>
      <c r="S5" s="193" t="str">
        <f>INDEX('Policy Characteristics'!M:M,MATCH(PolicyLevers!$C5,'Policy Characteristics'!$C:$C,0))</f>
        <v>Evolution of Bharat Stage emission norms in India: https://www.cars24.com/blog/bsi-bsii-bsiii-bsiv-bsvi-emission-norms/;
India BS-VI rollout: https://pib.gov.in/Pressreleaseshare.aspx?PRID=1603492</v>
      </c>
      <c r="T5" s="187">
        <f>INDEX('Policy Characteristics'!N:N,MATCH(PolicyLevers!$C5,'Policy Characteristics'!$C:$C,0))</f>
        <v>0</v>
      </c>
    </row>
    <row r="6" spans="1:20" s="187" customFormat="1">
      <c r="A6" s="186" t="str">
        <f>INDEX('Policy Characteristics'!A:A,MATCH($C6,'Policy Characteristics'!$C:$C,0))</f>
        <v>Transportation</v>
      </c>
      <c r="B6" s="194" t="str">
        <f>INDEX('Policy Characteristics'!B:B,MATCH($C6,'Policy Characteristics'!$C:$C,0))</f>
        <v>Conventional Pollutant Standards</v>
      </c>
      <c r="C6" s="194" t="str">
        <f t="shared" si="0"/>
        <v>Percentage Reduction of Separately Regulated Pollutants</v>
      </c>
      <c r="D6" s="187" t="s">
        <v>40</v>
      </c>
      <c r="E6" s="187" t="s">
        <v>533</v>
      </c>
      <c r="F6" s="187" t="s">
        <v>40</v>
      </c>
      <c r="G6" s="187" t="s">
        <v>622</v>
      </c>
      <c r="H6" s="188">
        <v>304</v>
      </c>
      <c r="I6" s="189" t="s">
        <v>46</v>
      </c>
      <c r="J6" s="187" t="str">
        <f>INDEX('Policy Characteristics'!D:D,MATCH(PolicyLevers!$C6,'Policy Characteristics'!$C:$C,0))</f>
        <v>Conventional Pollutant Standard</v>
      </c>
      <c r="K6" s="187" t="str">
        <f>INDEX('Policy Characteristics'!E:E,MATCH(PolicyLevers!$C6,'Policy Characteristics'!$C:$C,0))</f>
        <v>trans reduce regulated pollutants</v>
      </c>
      <c r="L6" s="196">
        <f>INDEX('Policy Characteristics'!F:F,MATCH(PolicyLevers!$C6,'Policy Characteristics'!$C:$C,0))</f>
        <v>0</v>
      </c>
      <c r="M6" s="196">
        <f>INDEX('Policy Characteristics'!G:G,MATCH(PolicyLevers!$C6,'Policy Characteristics'!$C:$C,0))</f>
        <v>1</v>
      </c>
      <c r="N6" s="196">
        <f>INDEX('Policy Characteristics'!H:H,MATCH(PolicyLevers!$C6,'Policy Characteristics'!$C:$C,0))</f>
        <v>0.02</v>
      </c>
      <c r="O6" s="195" t="str">
        <f>INDEX('Policy Characteristics'!I:I,MATCH(PolicyLevers!$C6,'Policy Characteristics'!$C:$C,0))</f>
        <v>% reduction in emissions</v>
      </c>
      <c r="P6" s="190"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 s="195" t="str">
        <f>INDEX('Policy Characteristics'!K:K,MATCH(PolicyLevers!$C6,'Policy Characteristics'!$C:$C,0))</f>
        <v>transportation-sector-main.html#conv-pol-stds</v>
      </c>
      <c r="R6" s="197" t="str">
        <f>INDEX('Policy Characteristics'!L:L,MATCH(PolicyLevers!$C6,'Policy Characteristics'!$C:$C,0))</f>
        <v>conventional-pollutant-standards.html</v>
      </c>
      <c r="S6" s="193" t="str">
        <f>INDEX('Policy Characteristics'!M:M,MATCH(PolicyLevers!$C6,'Policy Characteristics'!$C:$C,0))</f>
        <v>Evolution of Bharat Stage emission norms in India: https://www.cars24.com/blog/bsi-bsii-bsiii-bsiv-bsvi-emission-norms/;
India BS-VI rollout: https://pib.gov.in/Pressreleaseshare.aspx?PRID=1603492</v>
      </c>
      <c r="T6" s="187">
        <f>INDEX('Policy Characteristics'!N:N,MATCH(PolicyLevers!$C6,'Policy Characteristics'!$C:$C,0))</f>
        <v>0</v>
      </c>
    </row>
    <row r="7" spans="1:20" s="187" customFormat="1">
      <c r="A7" s="186" t="str">
        <f>INDEX('Policy Characteristics'!A:A,MATCH($C7,'Policy Characteristics'!$C:$C,0))</f>
        <v>Transportation</v>
      </c>
      <c r="B7" s="194" t="str">
        <f>INDEX('Policy Characteristics'!B:B,MATCH($C7,'Policy Characteristics'!$C:$C,0))</f>
        <v>Conventional Pollutant Standards</v>
      </c>
      <c r="C7" s="194" t="str">
        <f t="shared" si="0"/>
        <v>Percentage Reduction of Separately Regulated Pollutants</v>
      </c>
      <c r="D7" s="187" t="s">
        <v>40</v>
      </c>
      <c r="E7" s="187" t="s">
        <v>534</v>
      </c>
      <c r="F7" s="187" t="s">
        <v>40</v>
      </c>
      <c r="G7" s="187" t="s">
        <v>534</v>
      </c>
      <c r="H7" s="198">
        <v>305</v>
      </c>
      <c r="I7" s="189" t="s">
        <v>47</v>
      </c>
      <c r="J7" s="187" t="str">
        <f>INDEX('Policy Characteristics'!D:D,MATCH(PolicyLevers!$C7,'Policy Characteristics'!$C:$C,0))</f>
        <v>Conventional Pollutant Standard</v>
      </c>
      <c r="K7" s="187" t="str">
        <f>INDEX('Policy Characteristics'!E:E,MATCH(PolicyLevers!$C7,'Policy Characteristics'!$C:$C,0))</f>
        <v>trans reduce regulated pollutants</v>
      </c>
      <c r="L7" s="196">
        <f>INDEX('Policy Characteristics'!F:F,MATCH(PolicyLevers!$C7,'Policy Characteristics'!$C:$C,0))</f>
        <v>0</v>
      </c>
      <c r="M7" s="196">
        <f>INDEX('Policy Characteristics'!G:G,MATCH(PolicyLevers!$C7,'Policy Characteristics'!$C:$C,0))</f>
        <v>1</v>
      </c>
      <c r="N7" s="196">
        <f>INDEX('Policy Characteristics'!H:H,MATCH(PolicyLevers!$C7,'Policy Characteristics'!$C:$C,0))</f>
        <v>0.02</v>
      </c>
      <c r="O7" s="195" t="str">
        <f>INDEX('Policy Characteristics'!I:I,MATCH(PolicyLevers!$C7,'Policy Characteristics'!$C:$C,0))</f>
        <v>% reduction in emissions</v>
      </c>
      <c r="P7" s="189"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7" s="195" t="str">
        <f>INDEX('Policy Characteristics'!K:K,MATCH(PolicyLevers!$C7,'Policy Characteristics'!$C:$C,0))</f>
        <v>transportation-sector-main.html#conv-pol-stds</v>
      </c>
      <c r="R7" s="197" t="str">
        <f>INDEX('Policy Characteristics'!L:L,MATCH(PolicyLevers!$C7,'Policy Characteristics'!$C:$C,0))</f>
        <v>conventional-pollutant-standards.html</v>
      </c>
      <c r="S7" s="193" t="str">
        <f>INDEX('Policy Characteristics'!M:M,MATCH(PolicyLevers!$C7,'Policy Characteristics'!$C:$C,0))</f>
        <v>Evolution of Bharat Stage emission norms in India: https://www.cars24.com/blog/bsi-bsii-bsiii-bsiv-bsvi-emission-norms/;
India BS-VI rollout: https://pib.gov.in/Pressreleaseshare.aspx?PRID=1603492</v>
      </c>
      <c r="T7" s="187">
        <f>INDEX('Policy Characteristics'!N:N,MATCH(PolicyLevers!$C7,'Policy Characteristics'!$C:$C,0))</f>
        <v>0</v>
      </c>
    </row>
    <row r="8" spans="1:20" s="187" customFormat="1">
      <c r="A8" s="186" t="str">
        <f>INDEX('Policy Characteristics'!A:A,MATCH($C8,'Policy Characteristics'!$C:$C,0))</f>
        <v>Transportation</v>
      </c>
      <c r="B8" s="194" t="str">
        <f>INDEX('Policy Characteristics'!B:B,MATCH($C8,'Policy Characteristics'!$C:$C,0))</f>
        <v>Conventional Pollutant Standards</v>
      </c>
      <c r="C8" s="194" t="str">
        <f t="shared" si="0"/>
        <v>Percentage Reduction of Separately Regulated Pollutants</v>
      </c>
      <c r="D8" s="187" t="s">
        <v>40</v>
      </c>
      <c r="E8" s="187" t="s">
        <v>535</v>
      </c>
      <c r="F8" s="187" t="s">
        <v>40</v>
      </c>
      <c r="G8" s="187" t="s">
        <v>535</v>
      </c>
      <c r="H8" s="188">
        <v>306</v>
      </c>
      <c r="I8" s="189" t="s">
        <v>46</v>
      </c>
      <c r="J8" s="187" t="str">
        <f>INDEX('Policy Characteristics'!D:D,MATCH(PolicyLevers!$C8,'Policy Characteristics'!$C:$C,0))</f>
        <v>Conventional Pollutant Standard</v>
      </c>
      <c r="K8" s="187" t="str">
        <f>INDEX('Policy Characteristics'!E:E,MATCH(PolicyLevers!$C8,'Policy Characteristics'!$C:$C,0))</f>
        <v>trans reduce regulated pollutants</v>
      </c>
      <c r="L8" s="196">
        <f>INDEX('Policy Characteristics'!F:F,MATCH(PolicyLevers!$C8,'Policy Characteristics'!$C:$C,0))</f>
        <v>0</v>
      </c>
      <c r="M8" s="196">
        <f>INDEX('Policy Characteristics'!G:G,MATCH(PolicyLevers!$C8,'Policy Characteristics'!$C:$C,0))</f>
        <v>1</v>
      </c>
      <c r="N8" s="196">
        <f>INDEX('Policy Characteristics'!H:H,MATCH(PolicyLevers!$C8,'Policy Characteristics'!$C:$C,0))</f>
        <v>0.02</v>
      </c>
      <c r="O8" s="195" t="str">
        <f>INDEX('Policy Characteristics'!I:I,MATCH(PolicyLevers!$C8,'Policy Characteristics'!$C:$C,0))</f>
        <v>% reduction in emissions</v>
      </c>
      <c r="P8" s="190"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8" s="195" t="str">
        <f>INDEX('Policy Characteristics'!K:K,MATCH(PolicyLevers!$C8,'Policy Characteristics'!$C:$C,0))</f>
        <v>transportation-sector-main.html#conv-pol-stds</v>
      </c>
      <c r="R8" s="197" t="str">
        <f>INDEX('Policy Characteristics'!L:L,MATCH(PolicyLevers!$C8,'Policy Characteristics'!$C:$C,0))</f>
        <v>conventional-pollutant-standards.html</v>
      </c>
      <c r="S8" s="193" t="str">
        <f>INDEX('Policy Characteristics'!M:M,MATCH(PolicyLevers!$C8,'Policy Characteristics'!$C:$C,0))</f>
        <v>Evolution of Bharat Stage emission norms in India: https://www.cars24.com/blog/bsi-bsii-bsiii-bsiv-bsvi-emission-norms/;
India BS-VI rollout: https://pib.gov.in/Pressreleaseshare.aspx?PRID=1603492</v>
      </c>
      <c r="T8" s="187">
        <f>INDEX('Policy Characteristics'!N:N,MATCH(PolicyLevers!$C8,'Policy Characteristics'!$C:$C,0))</f>
        <v>0</v>
      </c>
    </row>
    <row r="9" spans="1:20" s="187" customFormat="1">
      <c r="A9" s="186" t="str">
        <f>INDEX('Policy Characteristics'!A:A,MATCH($C9,'Policy Characteristics'!$C:$C,0))</f>
        <v>Transportation</v>
      </c>
      <c r="B9" s="194" t="str">
        <f>INDEX('Policy Characteristics'!B:B,MATCH($C9,'Policy Characteristics'!$C:$C,0))</f>
        <v>Conventional Pollutant Standards</v>
      </c>
      <c r="C9" s="194" t="str">
        <f t="shared" si="0"/>
        <v>Percentage Reduction of Separately Regulated Pollutants</v>
      </c>
      <c r="D9" s="187" t="s">
        <v>40</v>
      </c>
      <c r="E9" s="187" t="s">
        <v>536</v>
      </c>
      <c r="F9" s="187" t="s">
        <v>40</v>
      </c>
      <c r="G9" s="187" t="s">
        <v>536</v>
      </c>
      <c r="H9" s="188">
        <v>307</v>
      </c>
      <c r="I9" s="189" t="s">
        <v>46</v>
      </c>
      <c r="J9" s="187" t="str">
        <f>INDEX('Policy Characteristics'!D:D,MATCH(PolicyLevers!$C9,'Policy Characteristics'!$C:$C,0))</f>
        <v>Conventional Pollutant Standard</v>
      </c>
      <c r="K9" s="187" t="str">
        <f>INDEX('Policy Characteristics'!E:E,MATCH(PolicyLevers!$C9,'Policy Characteristics'!$C:$C,0))</f>
        <v>trans reduce regulated pollutants</v>
      </c>
      <c r="L9" s="196">
        <f>INDEX('Policy Characteristics'!F:F,MATCH(PolicyLevers!$C9,'Policy Characteristics'!$C:$C,0))</f>
        <v>0</v>
      </c>
      <c r="M9" s="196">
        <f>INDEX('Policy Characteristics'!G:G,MATCH(PolicyLevers!$C9,'Policy Characteristics'!$C:$C,0))</f>
        <v>1</v>
      </c>
      <c r="N9" s="196">
        <f>INDEX('Policy Characteristics'!H:H,MATCH(PolicyLevers!$C9,'Policy Characteristics'!$C:$C,0))</f>
        <v>0.02</v>
      </c>
      <c r="O9" s="195" t="str">
        <f>INDEX('Policy Characteristics'!I:I,MATCH(PolicyLevers!$C9,'Policy Characteristics'!$C:$C,0))</f>
        <v>% reduction in emissions</v>
      </c>
      <c r="P9" s="190"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9" s="195" t="str">
        <f>INDEX('Policy Characteristics'!K:K,MATCH(PolicyLevers!$C9,'Policy Characteristics'!$C:$C,0))</f>
        <v>transportation-sector-main.html#conv-pol-stds</v>
      </c>
      <c r="R9" s="197" t="str">
        <f>INDEX('Policy Characteristics'!L:L,MATCH(PolicyLevers!$C9,'Policy Characteristics'!$C:$C,0))</f>
        <v>conventional-pollutant-standards.html</v>
      </c>
      <c r="S9" s="193" t="str">
        <f>INDEX('Policy Characteristics'!M:M,MATCH(PolicyLevers!$C9,'Policy Characteristics'!$C:$C,0))</f>
        <v>Evolution of Bharat Stage emission norms in India: https://www.cars24.com/blog/bsi-bsii-bsiii-bsiv-bsvi-emission-norms/;
India BS-VI rollout: https://pib.gov.in/Pressreleaseshare.aspx?PRID=1603492</v>
      </c>
      <c r="T9" s="187">
        <f>INDEX('Policy Characteristics'!N:N,MATCH(PolicyLevers!$C9,'Policy Characteristics'!$C:$C,0))</f>
        <v>0</v>
      </c>
    </row>
    <row r="10" spans="1:20" s="187" customFormat="1">
      <c r="A10" s="186" t="str">
        <f>INDEX('Policy Characteristics'!A:A,MATCH($C10,'Policy Characteristics'!$C:$C,0))</f>
        <v>Transportation</v>
      </c>
      <c r="B10" s="194" t="str">
        <f>INDEX('Policy Characteristics'!B:B,MATCH($C10,'Policy Characteristics'!$C:$C,0))</f>
        <v>Conventional Pollutant Standards</v>
      </c>
      <c r="C10" s="194" t="str">
        <f t="shared" si="0"/>
        <v>Percentage Reduction of Separately Regulated Pollutants</v>
      </c>
      <c r="D10" s="187" t="s">
        <v>40</v>
      </c>
      <c r="E10" s="187" t="s">
        <v>537</v>
      </c>
      <c r="F10" s="187" t="s">
        <v>40</v>
      </c>
      <c r="G10" s="187" t="s">
        <v>537</v>
      </c>
      <c r="H10" s="188">
        <v>308</v>
      </c>
      <c r="I10" s="199" t="s">
        <v>47</v>
      </c>
      <c r="J10" s="187" t="str">
        <f>INDEX('Policy Characteristics'!D:D,MATCH(PolicyLevers!$C10,'Policy Characteristics'!$C:$C,0))</f>
        <v>Conventional Pollutant Standard</v>
      </c>
      <c r="K10" s="187" t="str">
        <f>INDEX('Policy Characteristics'!E:E,MATCH(PolicyLevers!$C10,'Policy Characteristics'!$C:$C,0))</f>
        <v>trans reduce regulated pollutants</v>
      </c>
      <c r="L10" s="196">
        <f>INDEX('Policy Characteristics'!F:F,MATCH(PolicyLevers!$C10,'Policy Characteristics'!$C:$C,0))</f>
        <v>0</v>
      </c>
      <c r="M10" s="196">
        <f>INDEX('Policy Characteristics'!G:G,MATCH(PolicyLevers!$C10,'Policy Characteristics'!$C:$C,0))</f>
        <v>1</v>
      </c>
      <c r="N10" s="196">
        <f>INDEX('Policy Characteristics'!H:H,MATCH(PolicyLevers!$C10,'Policy Characteristics'!$C:$C,0))</f>
        <v>0.02</v>
      </c>
      <c r="O10" s="195" t="str">
        <f>INDEX('Policy Characteristics'!I:I,MATCH(PolicyLevers!$C10,'Policy Characteristics'!$C:$C,0))</f>
        <v>% reduction in emissions</v>
      </c>
      <c r="P10" s="189"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0" s="195" t="str">
        <f>INDEX('Policy Characteristics'!K:K,MATCH(PolicyLevers!$C10,'Policy Characteristics'!$C:$C,0))</f>
        <v>transportation-sector-main.html#conv-pol-stds</v>
      </c>
      <c r="R10" s="197" t="str">
        <f>INDEX('Policy Characteristics'!L:L,MATCH(PolicyLevers!$C10,'Policy Characteristics'!$C:$C,0))</f>
        <v>conventional-pollutant-standards.html</v>
      </c>
      <c r="S10" s="193" t="str">
        <f>INDEX('Policy Characteristics'!M:M,MATCH(PolicyLevers!$C10,'Policy Characteristics'!$C:$C,0))</f>
        <v>Evolution of Bharat Stage emission norms in India: https://www.cars24.com/blog/bsi-bsii-bsiii-bsiv-bsvi-emission-norms/;
India BS-VI rollout: https://pib.gov.in/Pressreleaseshare.aspx?PRID=1603492</v>
      </c>
      <c r="T10" s="187">
        <f>INDEX('Policy Characteristics'!N:N,MATCH(PolicyLevers!$C10,'Policy Characteristics'!$C:$C,0))</f>
        <v>0</v>
      </c>
    </row>
    <row r="11" spans="1:20" s="187" customFormat="1">
      <c r="A11" s="186" t="str">
        <f>INDEX('Policy Characteristics'!A:A,MATCH($C11,'Policy Characteristics'!$C:$C,0))</f>
        <v>Transportation</v>
      </c>
      <c r="B11" s="194" t="str">
        <f>INDEX('Policy Characteristics'!B:B,MATCH($C11,'Policy Characteristics'!$C:$C,0))</f>
        <v>Conventional Pollutant Standards</v>
      </c>
      <c r="C11" s="194" t="str">
        <f t="shared" si="0"/>
        <v>Percentage Reduction of Separately Regulated Pollutants</v>
      </c>
      <c r="D11" s="187" t="s">
        <v>40</v>
      </c>
      <c r="E11" s="187" t="s">
        <v>538</v>
      </c>
      <c r="F11" s="187" t="s">
        <v>40</v>
      </c>
      <c r="G11" s="187" t="s">
        <v>538</v>
      </c>
      <c r="H11" s="188">
        <v>309</v>
      </c>
      <c r="I11" s="199" t="s">
        <v>47</v>
      </c>
      <c r="J11" s="187" t="str">
        <f>INDEX('Policy Characteristics'!D:D,MATCH(PolicyLevers!$C11,'Policy Characteristics'!$C:$C,0))</f>
        <v>Conventional Pollutant Standard</v>
      </c>
      <c r="K11" s="187" t="str">
        <f>INDEX('Policy Characteristics'!E:E,MATCH(PolicyLevers!$C11,'Policy Characteristics'!$C:$C,0))</f>
        <v>trans reduce regulated pollutants</v>
      </c>
      <c r="L11" s="196">
        <f>INDEX('Policy Characteristics'!F:F,MATCH(PolicyLevers!$C11,'Policy Characteristics'!$C:$C,0))</f>
        <v>0</v>
      </c>
      <c r="M11" s="196">
        <f>INDEX('Policy Characteristics'!G:G,MATCH(PolicyLevers!$C11,'Policy Characteristics'!$C:$C,0))</f>
        <v>1</v>
      </c>
      <c r="N11" s="196">
        <f>INDEX('Policy Characteristics'!H:H,MATCH(PolicyLevers!$C11,'Policy Characteristics'!$C:$C,0))</f>
        <v>0.02</v>
      </c>
      <c r="O11" s="195" t="str">
        <f>INDEX('Policy Characteristics'!I:I,MATCH(PolicyLevers!$C11,'Policy Characteristics'!$C:$C,0))</f>
        <v>% reduction in emissions</v>
      </c>
      <c r="P11" s="189"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1" s="195" t="str">
        <f>INDEX('Policy Characteristics'!K:K,MATCH(PolicyLevers!$C11,'Policy Characteristics'!$C:$C,0))</f>
        <v>transportation-sector-main.html#conv-pol-stds</v>
      </c>
      <c r="R11" s="197" t="str">
        <f>INDEX('Policy Characteristics'!L:L,MATCH(PolicyLevers!$C11,'Policy Characteristics'!$C:$C,0))</f>
        <v>conventional-pollutant-standards.html</v>
      </c>
      <c r="S11" s="193" t="str">
        <f>INDEX('Policy Characteristics'!M:M,MATCH(PolicyLevers!$C11,'Policy Characteristics'!$C:$C,0))</f>
        <v>Evolution of Bharat Stage emission norms in India: https://www.cars24.com/blog/bsi-bsii-bsiii-bsiv-bsvi-emission-norms/;
India BS-VI rollout: https://pib.gov.in/Pressreleaseshare.aspx?PRID=1603492</v>
      </c>
      <c r="T11" s="187">
        <f>INDEX('Policy Characteristics'!N:N,MATCH(PolicyLevers!$C11,'Policy Characteristics'!$C:$C,0))</f>
        <v>0</v>
      </c>
    </row>
    <row r="12" spans="1:20" s="187" customFormat="1">
      <c r="A12" s="186" t="str">
        <f>INDEX('Policy Characteristics'!A:A,MATCH($C12,'Policy Characteristics'!$C:$C,0))</f>
        <v>Transportation</v>
      </c>
      <c r="B12" s="194" t="str">
        <f>INDEX('Policy Characteristics'!B:B,MATCH($C12,'Policy Characteristics'!$C:$C,0))</f>
        <v>Conventional Pollutant Standards</v>
      </c>
      <c r="C12" s="194" t="str">
        <f t="shared" si="0"/>
        <v>Percentage Reduction of Separately Regulated Pollutants</v>
      </c>
      <c r="D12" s="200" t="s">
        <v>41</v>
      </c>
      <c r="E12" s="187" t="s">
        <v>530</v>
      </c>
      <c r="F12" s="200" t="s">
        <v>41</v>
      </c>
      <c r="G12" s="187" t="s">
        <v>753</v>
      </c>
      <c r="H12" s="188">
        <v>310</v>
      </c>
      <c r="I12" s="189" t="s">
        <v>46</v>
      </c>
      <c r="J12" s="187" t="str">
        <f>INDEX('Policy Characteristics'!D:D,MATCH(PolicyLevers!$C12,'Policy Characteristics'!$C:$C,0))</f>
        <v>Conventional Pollutant Standard</v>
      </c>
      <c r="K12" s="187" t="str">
        <f>INDEX('Policy Characteristics'!E:E,MATCH(PolicyLevers!$C12,'Policy Characteristics'!$C:$C,0))</f>
        <v>trans reduce regulated pollutants</v>
      </c>
      <c r="L12" s="196">
        <f>INDEX('Policy Characteristics'!F:F,MATCH(PolicyLevers!$C12,'Policy Characteristics'!$C:$C,0))</f>
        <v>0</v>
      </c>
      <c r="M12" s="196">
        <f>INDEX('Policy Characteristics'!G:G,MATCH(PolicyLevers!$C12,'Policy Characteristics'!$C:$C,0))</f>
        <v>1</v>
      </c>
      <c r="N12" s="196">
        <f>INDEX('Policy Characteristics'!H:H,MATCH(PolicyLevers!$C12,'Policy Characteristics'!$C:$C,0))</f>
        <v>0.02</v>
      </c>
      <c r="O12" s="195" t="str">
        <f>INDEX('Policy Characteristics'!I:I,MATCH(PolicyLevers!$C12,'Policy Characteristics'!$C:$C,0))</f>
        <v>% reduction in emissions</v>
      </c>
      <c r="P12" s="190"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2" s="195" t="str">
        <f>INDEX('Policy Characteristics'!K:K,MATCH(PolicyLevers!$C12,'Policy Characteristics'!$C:$C,0))</f>
        <v>transportation-sector-main.html#conv-pol-stds</v>
      </c>
      <c r="R12" s="197" t="str">
        <f>INDEX('Policy Characteristics'!L:L,MATCH(PolicyLevers!$C12,'Policy Characteristics'!$C:$C,0))</f>
        <v>conventional-pollutant-standards.html</v>
      </c>
      <c r="S12" s="193" t="str">
        <f>INDEX('Policy Characteristics'!M:M,MATCH(PolicyLevers!$C12,'Policy Characteristics'!$C:$C,0))</f>
        <v>Evolution of Bharat Stage emission norms in India: https://www.cars24.com/blog/bsi-bsii-bsiii-bsiv-bsvi-emission-norms/;
India BS-VI rollout: https://pib.gov.in/Pressreleaseshare.aspx?PRID=1603492</v>
      </c>
      <c r="T12" s="187">
        <f>INDEX('Policy Characteristics'!N:N,MATCH(PolicyLevers!$C12,'Policy Characteristics'!$C:$C,0))</f>
        <v>0</v>
      </c>
    </row>
    <row r="13" spans="1:20" s="187" customFormat="1">
      <c r="A13" s="186" t="str">
        <f>INDEX('Policy Characteristics'!A:A,MATCH($C13,'Policy Characteristics'!$C:$C,0))</f>
        <v>Transportation</v>
      </c>
      <c r="B13" s="194" t="str">
        <f>INDEX('Policy Characteristics'!B:B,MATCH($C13,'Policy Characteristics'!$C:$C,0))</f>
        <v>Conventional Pollutant Standards</v>
      </c>
      <c r="C13" s="194" t="str">
        <f t="shared" si="0"/>
        <v>Percentage Reduction of Separately Regulated Pollutants</v>
      </c>
      <c r="D13" s="200" t="s">
        <v>41</v>
      </c>
      <c r="E13" s="187" t="s">
        <v>505</v>
      </c>
      <c r="F13" s="200" t="s">
        <v>41</v>
      </c>
      <c r="G13" s="187" t="s">
        <v>505</v>
      </c>
      <c r="H13" s="188">
        <v>311</v>
      </c>
      <c r="I13" s="189" t="s">
        <v>46</v>
      </c>
      <c r="J13" s="187" t="str">
        <f>INDEX('Policy Characteristics'!D:D,MATCH(PolicyLevers!$C13,'Policy Characteristics'!$C:$C,0))</f>
        <v>Conventional Pollutant Standard</v>
      </c>
      <c r="K13" s="187" t="str">
        <f>INDEX('Policy Characteristics'!E:E,MATCH(PolicyLevers!$C13,'Policy Characteristics'!$C:$C,0))</f>
        <v>trans reduce regulated pollutants</v>
      </c>
      <c r="L13" s="196">
        <f>INDEX('Policy Characteristics'!F:F,MATCH(PolicyLevers!$C13,'Policy Characteristics'!$C:$C,0))</f>
        <v>0</v>
      </c>
      <c r="M13" s="196">
        <f>INDEX('Policy Characteristics'!G:G,MATCH(PolicyLevers!$C13,'Policy Characteristics'!$C:$C,0))</f>
        <v>1</v>
      </c>
      <c r="N13" s="196">
        <f>INDEX('Policy Characteristics'!H:H,MATCH(PolicyLevers!$C13,'Policy Characteristics'!$C:$C,0))</f>
        <v>0.02</v>
      </c>
      <c r="O13" s="195" t="str">
        <f>INDEX('Policy Characteristics'!I:I,MATCH(PolicyLevers!$C13,'Policy Characteristics'!$C:$C,0))</f>
        <v>% reduction in emissions</v>
      </c>
      <c r="P13" s="190"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3" s="195" t="str">
        <f>INDEX('Policy Characteristics'!K:K,MATCH(PolicyLevers!$C13,'Policy Characteristics'!$C:$C,0))</f>
        <v>transportation-sector-main.html#conv-pol-stds</v>
      </c>
      <c r="R13" s="197" t="str">
        <f>INDEX('Policy Characteristics'!L:L,MATCH(PolicyLevers!$C13,'Policy Characteristics'!$C:$C,0))</f>
        <v>conventional-pollutant-standards.html</v>
      </c>
      <c r="S13" s="193" t="str">
        <f>INDEX('Policy Characteristics'!M:M,MATCH(PolicyLevers!$C13,'Policy Characteristics'!$C:$C,0))</f>
        <v>Evolution of Bharat Stage emission norms in India: https://www.cars24.com/blog/bsi-bsii-bsiii-bsiv-bsvi-emission-norms/;
India BS-VI rollout: https://pib.gov.in/Pressreleaseshare.aspx?PRID=1603492</v>
      </c>
      <c r="T13" s="187">
        <f>INDEX('Policy Characteristics'!N:N,MATCH(PolicyLevers!$C13,'Policy Characteristics'!$C:$C,0))</f>
        <v>0</v>
      </c>
    </row>
    <row r="14" spans="1:20" s="187" customFormat="1">
      <c r="A14" s="186" t="str">
        <f>INDEX('Policy Characteristics'!A:A,MATCH($C14,'Policy Characteristics'!$C:$C,0))</f>
        <v>Transportation</v>
      </c>
      <c r="B14" s="194" t="str">
        <f>INDEX('Policy Characteristics'!B:B,MATCH($C14,'Policy Characteristics'!$C:$C,0))</f>
        <v>Conventional Pollutant Standards</v>
      </c>
      <c r="C14" s="194" t="str">
        <f t="shared" si="0"/>
        <v>Percentage Reduction of Separately Regulated Pollutants</v>
      </c>
      <c r="D14" s="200" t="s">
        <v>41</v>
      </c>
      <c r="E14" s="187" t="s">
        <v>531</v>
      </c>
      <c r="F14" s="200" t="s">
        <v>41</v>
      </c>
      <c r="G14" s="187" t="s">
        <v>531</v>
      </c>
      <c r="H14" s="188">
        <v>312</v>
      </c>
      <c r="I14" s="189" t="s">
        <v>46</v>
      </c>
      <c r="J14" s="187" t="str">
        <f>INDEX('Policy Characteristics'!D:D,MATCH(PolicyLevers!$C14,'Policy Characteristics'!$C:$C,0))</f>
        <v>Conventional Pollutant Standard</v>
      </c>
      <c r="K14" s="187" t="str">
        <f>INDEX('Policy Characteristics'!E:E,MATCH(PolicyLevers!$C14,'Policy Characteristics'!$C:$C,0))</f>
        <v>trans reduce regulated pollutants</v>
      </c>
      <c r="L14" s="196">
        <f>INDEX('Policy Characteristics'!F:F,MATCH(PolicyLevers!$C14,'Policy Characteristics'!$C:$C,0))</f>
        <v>0</v>
      </c>
      <c r="M14" s="196">
        <f>INDEX('Policy Characteristics'!G:G,MATCH(PolicyLevers!$C14,'Policy Characteristics'!$C:$C,0))</f>
        <v>1</v>
      </c>
      <c r="N14" s="196">
        <f>INDEX('Policy Characteristics'!H:H,MATCH(PolicyLevers!$C14,'Policy Characteristics'!$C:$C,0))</f>
        <v>0.02</v>
      </c>
      <c r="O14" s="195" t="str">
        <f>INDEX('Policy Characteristics'!I:I,MATCH(PolicyLevers!$C14,'Policy Characteristics'!$C:$C,0))</f>
        <v>% reduction in emissions</v>
      </c>
      <c r="P14" s="190"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4" s="195" t="str">
        <f>INDEX('Policy Characteristics'!K:K,MATCH(PolicyLevers!$C14,'Policy Characteristics'!$C:$C,0))</f>
        <v>transportation-sector-main.html#conv-pol-stds</v>
      </c>
      <c r="R14" s="197" t="str">
        <f>INDEX('Policy Characteristics'!L:L,MATCH(PolicyLevers!$C14,'Policy Characteristics'!$C:$C,0))</f>
        <v>conventional-pollutant-standards.html</v>
      </c>
      <c r="S14" s="193" t="str">
        <f>INDEX('Policy Characteristics'!M:M,MATCH(PolicyLevers!$C14,'Policy Characteristics'!$C:$C,0))</f>
        <v>Evolution of Bharat Stage emission norms in India: https://www.cars24.com/blog/bsi-bsii-bsiii-bsiv-bsvi-emission-norms/;
India BS-VI rollout: https://pib.gov.in/Pressreleaseshare.aspx?PRID=1603492</v>
      </c>
      <c r="T14" s="187">
        <f>INDEX('Policy Characteristics'!N:N,MATCH(PolicyLevers!$C14,'Policy Characteristics'!$C:$C,0))</f>
        <v>0</v>
      </c>
    </row>
    <row r="15" spans="1:20" s="187" customFormat="1">
      <c r="A15" s="186" t="str">
        <f>INDEX('Policy Characteristics'!A:A,MATCH($C15,'Policy Characteristics'!$C:$C,0))</f>
        <v>Transportation</v>
      </c>
      <c r="B15" s="194" t="str">
        <f>INDEX('Policy Characteristics'!B:B,MATCH($C15,'Policy Characteristics'!$C:$C,0))</f>
        <v>Conventional Pollutant Standards</v>
      </c>
      <c r="C15" s="194" t="str">
        <f t="shared" si="0"/>
        <v>Percentage Reduction of Separately Regulated Pollutants</v>
      </c>
      <c r="D15" s="200" t="s">
        <v>41</v>
      </c>
      <c r="E15" s="187" t="s">
        <v>532</v>
      </c>
      <c r="F15" s="200" t="s">
        <v>41</v>
      </c>
      <c r="G15" s="187" t="s">
        <v>532</v>
      </c>
      <c r="H15" s="188">
        <v>313</v>
      </c>
      <c r="I15" s="189" t="s">
        <v>46</v>
      </c>
      <c r="J15" s="187" t="str">
        <f>INDEX('Policy Characteristics'!D:D,MATCH(PolicyLevers!$C15,'Policy Characteristics'!$C:$C,0))</f>
        <v>Conventional Pollutant Standard</v>
      </c>
      <c r="K15" s="187" t="str">
        <f>INDEX('Policy Characteristics'!E:E,MATCH(PolicyLevers!$C15,'Policy Characteristics'!$C:$C,0))</f>
        <v>trans reduce regulated pollutants</v>
      </c>
      <c r="L15" s="196">
        <f>INDEX('Policy Characteristics'!F:F,MATCH(PolicyLevers!$C15,'Policy Characteristics'!$C:$C,0))</f>
        <v>0</v>
      </c>
      <c r="M15" s="196">
        <f>INDEX('Policy Characteristics'!G:G,MATCH(PolicyLevers!$C15,'Policy Characteristics'!$C:$C,0))</f>
        <v>1</v>
      </c>
      <c r="N15" s="196">
        <f>INDEX('Policy Characteristics'!H:H,MATCH(PolicyLevers!$C15,'Policy Characteristics'!$C:$C,0))</f>
        <v>0.02</v>
      </c>
      <c r="O15" s="195" t="str">
        <f>INDEX('Policy Characteristics'!I:I,MATCH(PolicyLevers!$C15,'Policy Characteristics'!$C:$C,0))</f>
        <v>% reduction in emissions</v>
      </c>
      <c r="P15" s="190"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5" s="195" t="str">
        <f>INDEX('Policy Characteristics'!K:K,MATCH(PolicyLevers!$C15,'Policy Characteristics'!$C:$C,0))</f>
        <v>transportation-sector-main.html#conv-pol-stds</v>
      </c>
      <c r="R15" s="197" t="str">
        <f>INDEX('Policy Characteristics'!L:L,MATCH(PolicyLevers!$C15,'Policy Characteristics'!$C:$C,0))</f>
        <v>conventional-pollutant-standards.html</v>
      </c>
      <c r="S15" s="193" t="str">
        <f>INDEX('Policy Characteristics'!M:M,MATCH(PolicyLevers!$C15,'Policy Characteristics'!$C:$C,0))</f>
        <v>Evolution of Bharat Stage emission norms in India: https://www.cars24.com/blog/bsi-bsii-bsiii-bsiv-bsvi-emission-norms/;
India BS-VI rollout: https://pib.gov.in/Pressreleaseshare.aspx?PRID=1603492</v>
      </c>
      <c r="T15" s="187">
        <f>INDEX('Policy Characteristics'!N:N,MATCH(PolicyLevers!$C15,'Policy Characteristics'!$C:$C,0))</f>
        <v>0</v>
      </c>
    </row>
    <row r="16" spans="1:20" s="187" customFormat="1">
      <c r="A16" s="186" t="str">
        <f>INDEX('Policy Characteristics'!A:A,MATCH($C16,'Policy Characteristics'!$C:$C,0))</f>
        <v>Transportation</v>
      </c>
      <c r="B16" s="194" t="str">
        <f>INDEX('Policy Characteristics'!B:B,MATCH($C16,'Policy Characteristics'!$C:$C,0))</f>
        <v>Conventional Pollutant Standards</v>
      </c>
      <c r="C16" s="194" t="str">
        <f t="shared" si="0"/>
        <v>Percentage Reduction of Separately Regulated Pollutants</v>
      </c>
      <c r="D16" s="200" t="s">
        <v>41</v>
      </c>
      <c r="E16" s="187" t="s">
        <v>533</v>
      </c>
      <c r="F16" s="200" t="s">
        <v>41</v>
      </c>
      <c r="G16" s="187" t="s">
        <v>622</v>
      </c>
      <c r="H16" s="188">
        <v>314</v>
      </c>
      <c r="I16" s="189" t="s">
        <v>46</v>
      </c>
      <c r="J16" s="187" t="str">
        <f>INDEX('Policy Characteristics'!D:D,MATCH(PolicyLevers!$C16,'Policy Characteristics'!$C:$C,0))</f>
        <v>Conventional Pollutant Standard</v>
      </c>
      <c r="K16" s="187" t="str">
        <f>INDEX('Policy Characteristics'!E:E,MATCH(PolicyLevers!$C16,'Policy Characteristics'!$C:$C,0))</f>
        <v>trans reduce regulated pollutants</v>
      </c>
      <c r="L16" s="196">
        <f>INDEX('Policy Characteristics'!F:F,MATCH(PolicyLevers!$C16,'Policy Characteristics'!$C:$C,0))</f>
        <v>0</v>
      </c>
      <c r="M16" s="196">
        <f>INDEX('Policy Characteristics'!G:G,MATCH(PolicyLevers!$C16,'Policy Characteristics'!$C:$C,0))</f>
        <v>1</v>
      </c>
      <c r="N16" s="196">
        <f>INDEX('Policy Characteristics'!H:H,MATCH(PolicyLevers!$C16,'Policy Characteristics'!$C:$C,0))</f>
        <v>0.02</v>
      </c>
      <c r="O16" s="195" t="str">
        <f>INDEX('Policy Characteristics'!I:I,MATCH(PolicyLevers!$C16,'Policy Characteristics'!$C:$C,0))</f>
        <v>% reduction in emissions</v>
      </c>
      <c r="P16" s="190"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6" s="195" t="str">
        <f>INDEX('Policy Characteristics'!K:K,MATCH(PolicyLevers!$C16,'Policy Characteristics'!$C:$C,0))</f>
        <v>transportation-sector-main.html#conv-pol-stds</v>
      </c>
      <c r="R16" s="197" t="str">
        <f>INDEX('Policy Characteristics'!L:L,MATCH(PolicyLevers!$C16,'Policy Characteristics'!$C:$C,0))</f>
        <v>conventional-pollutant-standards.html</v>
      </c>
      <c r="S16" s="193" t="str">
        <f>INDEX('Policy Characteristics'!M:M,MATCH(PolicyLevers!$C16,'Policy Characteristics'!$C:$C,0))</f>
        <v>Evolution of Bharat Stage emission norms in India: https://www.cars24.com/blog/bsi-bsii-bsiii-bsiv-bsvi-emission-norms/;
India BS-VI rollout: https://pib.gov.in/Pressreleaseshare.aspx?PRID=1603492</v>
      </c>
      <c r="T16" s="187">
        <f>INDEX('Policy Characteristics'!N:N,MATCH(PolicyLevers!$C16,'Policy Characteristics'!$C:$C,0))</f>
        <v>0</v>
      </c>
    </row>
    <row r="17" spans="1:20" s="187" customFormat="1">
      <c r="A17" s="186" t="str">
        <f>INDEX('Policy Characteristics'!A:A,MATCH($C17,'Policy Characteristics'!$C:$C,0))</f>
        <v>Transportation</v>
      </c>
      <c r="B17" s="194" t="str">
        <f>INDEX('Policy Characteristics'!B:B,MATCH($C17,'Policy Characteristics'!$C:$C,0))</f>
        <v>Conventional Pollutant Standards</v>
      </c>
      <c r="C17" s="194" t="str">
        <f t="shared" si="0"/>
        <v>Percentage Reduction of Separately Regulated Pollutants</v>
      </c>
      <c r="D17" s="200" t="s">
        <v>41</v>
      </c>
      <c r="E17" s="187" t="s">
        <v>534</v>
      </c>
      <c r="F17" s="200" t="s">
        <v>41</v>
      </c>
      <c r="G17" s="187" t="s">
        <v>534</v>
      </c>
      <c r="H17" s="198">
        <v>315</v>
      </c>
      <c r="I17" s="189" t="s">
        <v>47</v>
      </c>
      <c r="J17" s="187" t="str">
        <f>INDEX('Policy Characteristics'!D:D,MATCH(PolicyLevers!$C17,'Policy Characteristics'!$C:$C,0))</f>
        <v>Conventional Pollutant Standard</v>
      </c>
      <c r="K17" s="187" t="str">
        <f>INDEX('Policy Characteristics'!E:E,MATCH(PolicyLevers!$C17,'Policy Characteristics'!$C:$C,0))</f>
        <v>trans reduce regulated pollutants</v>
      </c>
      <c r="L17" s="196">
        <f>INDEX('Policy Characteristics'!F:F,MATCH(PolicyLevers!$C17,'Policy Characteristics'!$C:$C,0))</f>
        <v>0</v>
      </c>
      <c r="M17" s="196">
        <f>INDEX('Policy Characteristics'!G:G,MATCH(PolicyLevers!$C17,'Policy Characteristics'!$C:$C,0))</f>
        <v>1</v>
      </c>
      <c r="N17" s="196">
        <f>INDEX('Policy Characteristics'!H:H,MATCH(PolicyLevers!$C17,'Policy Characteristics'!$C:$C,0))</f>
        <v>0.02</v>
      </c>
      <c r="O17" s="195" t="str">
        <f>INDEX('Policy Characteristics'!I:I,MATCH(PolicyLevers!$C17,'Policy Characteristics'!$C:$C,0))</f>
        <v>% reduction in emissions</v>
      </c>
      <c r="P17" s="189"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7" s="195" t="str">
        <f>INDEX('Policy Characteristics'!K:K,MATCH(PolicyLevers!$C17,'Policy Characteristics'!$C:$C,0))</f>
        <v>transportation-sector-main.html#conv-pol-stds</v>
      </c>
      <c r="R17" s="197" t="str">
        <f>INDEX('Policy Characteristics'!L:L,MATCH(PolicyLevers!$C17,'Policy Characteristics'!$C:$C,0))</f>
        <v>conventional-pollutant-standards.html</v>
      </c>
      <c r="S17" s="193" t="str">
        <f>INDEX('Policy Characteristics'!M:M,MATCH(PolicyLevers!$C17,'Policy Characteristics'!$C:$C,0))</f>
        <v>Evolution of Bharat Stage emission norms in India: https://www.cars24.com/blog/bsi-bsii-bsiii-bsiv-bsvi-emission-norms/;
India BS-VI rollout: https://pib.gov.in/Pressreleaseshare.aspx?PRID=1603492</v>
      </c>
      <c r="T17" s="187">
        <f>INDEX('Policy Characteristics'!N:N,MATCH(PolicyLevers!$C17,'Policy Characteristics'!$C:$C,0))</f>
        <v>0</v>
      </c>
    </row>
    <row r="18" spans="1:20" s="187" customFormat="1">
      <c r="A18" s="186" t="str">
        <f>INDEX('Policy Characteristics'!A:A,MATCH($C18,'Policy Characteristics'!$C:$C,0))</f>
        <v>Transportation</v>
      </c>
      <c r="B18" s="194" t="str">
        <f>INDEX('Policy Characteristics'!B:B,MATCH($C18,'Policy Characteristics'!$C:$C,0))</f>
        <v>Conventional Pollutant Standards</v>
      </c>
      <c r="C18" s="194" t="str">
        <f t="shared" si="0"/>
        <v>Percentage Reduction of Separately Regulated Pollutants</v>
      </c>
      <c r="D18" s="200" t="s">
        <v>41</v>
      </c>
      <c r="E18" s="187" t="s">
        <v>535</v>
      </c>
      <c r="F18" s="200" t="s">
        <v>41</v>
      </c>
      <c r="G18" s="187" t="s">
        <v>535</v>
      </c>
      <c r="H18" s="188">
        <v>316</v>
      </c>
      <c r="I18" s="189" t="s">
        <v>46</v>
      </c>
      <c r="J18" s="187" t="str">
        <f>INDEX('Policy Characteristics'!D:D,MATCH(PolicyLevers!$C18,'Policy Characteristics'!$C:$C,0))</f>
        <v>Conventional Pollutant Standard</v>
      </c>
      <c r="K18" s="187" t="str">
        <f>INDEX('Policy Characteristics'!E:E,MATCH(PolicyLevers!$C18,'Policy Characteristics'!$C:$C,0))</f>
        <v>trans reduce regulated pollutants</v>
      </c>
      <c r="L18" s="196">
        <f>INDEX('Policy Characteristics'!F:F,MATCH(PolicyLevers!$C18,'Policy Characteristics'!$C:$C,0))</f>
        <v>0</v>
      </c>
      <c r="M18" s="196">
        <f>INDEX('Policy Characteristics'!G:G,MATCH(PolicyLevers!$C18,'Policy Characteristics'!$C:$C,0))</f>
        <v>1</v>
      </c>
      <c r="N18" s="196">
        <f>INDEX('Policy Characteristics'!H:H,MATCH(PolicyLevers!$C18,'Policy Characteristics'!$C:$C,0))</f>
        <v>0.02</v>
      </c>
      <c r="O18" s="195" t="str">
        <f>INDEX('Policy Characteristics'!I:I,MATCH(PolicyLevers!$C18,'Policy Characteristics'!$C:$C,0))</f>
        <v>% reduction in emissions</v>
      </c>
      <c r="P18" s="190"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8" s="195" t="str">
        <f>INDEX('Policy Characteristics'!K:K,MATCH(PolicyLevers!$C18,'Policy Characteristics'!$C:$C,0))</f>
        <v>transportation-sector-main.html#conv-pol-stds</v>
      </c>
      <c r="R18" s="197" t="str">
        <f>INDEX('Policy Characteristics'!L:L,MATCH(PolicyLevers!$C18,'Policy Characteristics'!$C:$C,0))</f>
        <v>conventional-pollutant-standards.html</v>
      </c>
      <c r="S18" s="193" t="str">
        <f>INDEX('Policy Characteristics'!M:M,MATCH(PolicyLevers!$C18,'Policy Characteristics'!$C:$C,0))</f>
        <v>Evolution of Bharat Stage emission norms in India: https://www.cars24.com/blog/bsi-bsii-bsiii-bsiv-bsvi-emission-norms/;
India BS-VI rollout: https://pib.gov.in/Pressreleaseshare.aspx?PRID=1603492</v>
      </c>
      <c r="T18" s="187">
        <f>INDEX('Policy Characteristics'!N:N,MATCH(PolicyLevers!$C18,'Policy Characteristics'!$C:$C,0))</f>
        <v>0</v>
      </c>
    </row>
    <row r="19" spans="1:20" s="187" customFormat="1">
      <c r="A19" s="186" t="str">
        <f>INDEX('Policy Characteristics'!A:A,MATCH($C19,'Policy Characteristics'!$C:$C,0))</f>
        <v>Transportation</v>
      </c>
      <c r="B19" s="194" t="str">
        <f>INDEX('Policy Characteristics'!B:B,MATCH($C19,'Policy Characteristics'!$C:$C,0))</f>
        <v>Conventional Pollutant Standards</v>
      </c>
      <c r="C19" s="194" t="str">
        <f t="shared" si="0"/>
        <v>Percentage Reduction of Separately Regulated Pollutants</v>
      </c>
      <c r="D19" s="200" t="s">
        <v>41</v>
      </c>
      <c r="E19" s="187" t="s">
        <v>536</v>
      </c>
      <c r="F19" s="200" t="s">
        <v>41</v>
      </c>
      <c r="G19" s="187" t="s">
        <v>536</v>
      </c>
      <c r="H19" s="188">
        <v>317</v>
      </c>
      <c r="I19" s="189" t="s">
        <v>46</v>
      </c>
      <c r="J19" s="187" t="str">
        <f>INDEX('Policy Characteristics'!D:D,MATCH(PolicyLevers!$C19,'Policy Characteristics'!$C:$C,0))</f>
        <v>Conventional Pollutant Standard</v>
      </c>
      <c r="K19" s="187" t="str">
        <f>INDEX('Policy Characteristics'!E:E,MATCH(PolicyLevers!$C19,'Policy Characteristics'!$C:$C,0))</f>
        <v>trans reduce regulated pollutants</v>
      </c>
      <c r="L19" s="196">
        <f>INDEX('Policy Characteristics'!F:F,MATCH(PolicyLevers!$C19,'Policy Characteristics'!$C:$C,0))</f>
        <v>0</v>
      </c>
      <c r="M19" s="196">
        <f>INDEX('Policy Characteristics'!G:G,MATCH(PolicyLevers!$C19,'Policy Characteristics'!$C:$C,0))</f>
        <v>1</v>
      </c>
      <c r="N19" s="196">
        <f>INDEX('Policy Characteristics'!H:H,MATCH(PolicyLevers!$C19,'Policy Characteristics'!$C:$C,0))</f>
        <v>0.02</v>
      </c>
      <c r="O19" s="195" t="str">
        <f>INDEX('Policy Characteristics'!I:I,MATCH(PolicyLevers!$C19,'Policy Characteristics'!$C:$C,0))</f>
        <v>% reduction in emissions</v>
      </c>
      <c r="P19" s="190"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9" s="195" t="str">
        <f>INDEX('Policy Characteristics'!K:K,MATCH(PolicyLevers!$C19,'Policy Characteristics'!$C:$C,0))</f>
        <v>transportation-sector-main.html#conv-pol-stds</v>
      </c>
      <c r="R19" s="197" t="str">
        <f>INDEX('Policy Characteristics'!L:L,MATCH(PolicyLevers!$C19,'Policy Characteristics'!$C:$C,0))</f>
        <v>conventional-pollutant-standards.html</v>
      </c>
      <c r="S19" s="193" t="str">
        <f>INDEX('Policy Characteristics'!M:M,MATCH(PolicyLevers!$C19,'Policy Characteristics'!$C:$C,0))</f>
        <v>Evolution of Bharat Stage emission norms in India: https://www.cars24.com/blog/bsi-bsii-bsiii-bsiv-bsvi-emission-norms/;
India BS-VI rollout: https://pib.gov.in/Pressreleaseshare.aspx?PRID=1603492</v>
      </c>
      <c r="T19" s="187">
        <f>INDEX('Policy Characteristics'!N:N,MATCH(PolicyLevers!$C19,'Policy Characteristics'!$C:$C,0))</f>
        <v>0</v>
      </c>
    </row>
    <row r="20" spans="1:20" s="187" customFormat="1">
      <c r="A20" s="186" t="str">
        <f>INDEX('Policy Characteristics'!A:A,MATCH($C20,'Policy Characteristics'!$C:$C,0))</f>
        <v>Transportation</v>
      </c>
      <c r="B20" s="194" t="str">
        <f>INDEX('Policy Characteristics'!B:B,MATCH($C20,'Policy Characteristics'!$C:$C,0))</f>
        <v>Conventional Pollutant Standards</v>
      </c>
      <c r="C20" s="194" t="str">
        <f t="shared" si="0"/>
        <v>Percentage Reduction of Separately Regulated Pollutants</v>
      </c>
      <c r="D20" s="200" t="s">
        <v>41</v>
      </c>
      <c r="E20" s="187" t="s">
        <v>537</v>
      </c>
      <c r="F20" s="200" t="s">
        <v>41</v>
      </c>
      <c r="G20" s="187" t="s">
        <v>537</v>
      </c>
      <c r="H20" s="188">
        <v>318</v>
      </c>
      <c r="I20" s="199" t="s">
        <v>47</v>
      </c>
      <c r="J20" s="187" t="str">
        <f>INDEX('Policy Characteristics'!D:D,MATCH(PolicyLevers!$C20,'Policy Characteristics'!$C:$C,0))</f>
        <v>Conventional Pollutant Standard</v>
      </c>
      <c r="K20" s="187" t="str">
        <f>INDEX('Policy Characteristics'!E:E,MATCH(PolicyLevers!$C20,'Policy Characteristics'!$C:$C,0))</f>
        <v>trans reduce regulated pollutants</v>
      </c>
      <c r="L20" s="196">
        <f>INDEX('Policy Characteristics'!F:F,MATCH(PolicyLevers!$C20,'Policy Characteristics'!$C:$C,0))</f>
        <v>0</v>
      </c>
      <c r="M20" s="196">
        <f>INDEX('Policy Characteristics'!G:G,MATCH(PolicyLevers!$C20,'Policy Characteristics'!$C:$C,0))</f>
        <v>1</v>
      </c>
      <c r="N20" s="196">
        <f>INDEX('Policy Characteristics'!H:H,MATCH(PolicyLevers!$C20,'Policy Characteristics'!$C:$C,0))</f>
        <v>0.02</v>
      </c>
      <c r="O20" s="195" t="str">
        <f>INDEX('Policy Characteristics'!I:I,MATCH(PolicyLevers!$C20,'Policy Characteristics'!$C:$C,0))</f>
        <v>% reduction in emissions</v>
      </c>
      <c r="P20" s="189"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0" s="195" t="str">
        <f>INDEX('Policy Characteristics'!K:K,MATCH(PolicyLevers!$C20,'Policy Characteristics'!$C:$C,0))</f>
        <v>transportation-sector-main.html#conv-pol-stds</v>
      </c>
      <c r="R20" s="197" t="str">
        <f>INDEX('Policy Characteristics'!L:L,MATCH(PolicyLevers!$C20,'Policy Characteristics'!$C:$C,0))</f>
        <v>conventional-pollutant-standards.html</v>
      </c>
      <c r="S20" s="193" t="str">
        <f>INDEX('Policy Characteristics'!M:M,MATCH(PolicyLevers!$C20,'Policy Characteristics'!$C:$C,0))</f>
        <v>Evolution of Bharat Stage emission norms in India: https://www.cars24.com/blog/bsi-bsii-bsiii-bsiv-bsvi-emission-norms/;
India BS-VI rollout: https://pib.gov.in/Pressreleaseshare.aspx?PRID=1603492</v>
      </c>
      <c r="T20" s="187">
        <f>INDEX('Policy Characteristics'!N:N,MATCH(PolicyLevers!$C20,'Policy Characteristics'!$C:$C,0))</f>
        <v>0</v>
      </c>
    </row>
    <row r="21" spans="1:20" s="187" customFormat="1">
      <c r="A21" s="186" t="str">
        <f>INDEX('Policy Characteristics'!A:A,MATCH($C21,'Policy Characteristics'!$C:$C,0))</f>
        <v>Transportation</v>
      </c>
      <c r="B21" s="194" t="str">
        <f>INDEX('Policy Characteristics'!B:B,MATCH($C21,'Policy Characteristics'!$C:$C,0))</f>
        <v>Conventional Pollutant Standards</v>
      </c>
      <c r="C21" s="194" t="str">
        <f t="shared" si="0"/>
        <v>Percentage Reduction of Separately Regulated Pollutants</v>
      </c>
      <c r="D21" s="200" t="s">
        <v>41</v>
      </c>
      <c r="E21" s="187" t="s">
        <v>538</v>
      </c>
      <c r="F21" s="200" t="s">
        <v>41</v>
      </c>
      <c r="G21" s="187" t="s">
        <v>538</v>
      </c>
      <c r="H21" s="188">
        <v>319</v>
      </c>
      <c r="I21" s="199" t="s">
        <v>47</v>
      </c>
      <c r="J21" s="187" t="str">
        <f>INDEX('Policy Characteristics'!D:D,MATCH(PolicyLevers!$C21,'Policy Characteristics'!$C:$C,0))</f>
        <v>Conventional Pollutant Standard</v>
      </c>
      <c r="K21" s="187" t="str">
        <f>INDEX('Policy Characteristics'!E:E,MATCH(PolicyLevers!$C21,'Policy Characteristics'!$C:$C,0))</f>
        <v>trans reduce regulated pollutants</v>
      </c>
      <c r="L21" s="196">
        <f>INDEX('Policy Characteristics'!F:F,MATCH(PolicyLevers!$C21,'Policy Characteristics'!$C:$C,0))</f>
        <v>0</v>
      </c>
      <c r="M21" s="196">
        <f>INDEX('Policy Characteristics'!G:G,MATCH(PolicyLevers!$C21,'Policy Characteristics'!$C:$C,0))</f>
        <v>1</v>
      </c>
      <c r="N21" s="196">
        <f>INDEX('Policy Characteristics'!H:H,MATCH(PolicyLevers!$C21,'Policy Characteristics'!$C:$C,0))</f>
        <v>0.02</v>
      </c>
      <c r="O21" s="195" t="str">
        <f>INDEX('Policy Characteristics'!I:I,MATCH(PolicyLevers!$C21,'Policy Characteristics'!$C:$C,0))</f>
        <v>% reduction in emissions</v>
      </c>
      <c r="P21" s="189"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1" s="195" t="str">
        <f>INDEX('Policy Characteristics'!K:K,MATCH(PolicyLevers!$C21,'Policy Characteristics'!$C:$C,0))</f>
        <v>transportation-sector-main.html#conv-pol-stds</v>
      </c>
      <c r="R21" s="197" t="str">
        <f>INDEX('Policy Characteristics'!L:L,MATCH(PolicyLevers!$C21,'Policy Characteristics'!$C:$C,0))</f>
        <v>conventional-pollutant-standards.html</v>
      </c>
      <c r="S21" s="193" t="str">
        <f>INDEX('Policy Characteristics'!M:M,MATCH(PolicyLevers!$C21,'Policy Characteristics'!$C:$C,0))</f>
        <v>Evolution of Bharat Stage emission norms in India: https://www.cars24.com/blog/bsi-bsii-bsiii-bsiv-bsvi-emission-norms/;
India BS-VI rollout: https://pib.gov.in/Pressreleaseshare.aspx?PRID=1603492</v>
      </c>
      <c r="T21" s="187">
        <f>INDEX('Policy Characteristics'!N:N,MATCH(PolicyLevers!$C21,'Policy Characteristics'!$C:$C,0))</f>
        <v>0</v>
      </c>
    </row>
    <row r="22" spans="1:20" s="187" customFormat="1">
      <c r="A22" s="186" t="str">
        <f>INDEX('Policy Characteristics'!A:A,MATCH($C22,'Policy Characteristics'!$C:$C,0))</f>
        <v>Transportation</v>
      </c>
      <c r="B22" s="194" t="str">
        <f>INDEX('Policy Characteristics'!B:B,MATCH($C22,'Policy Characteristics'!$C:$C,0))</f>
        <v>Conventional Pollutant Standards</v>
      </c>
      <c r="C22" s="194" t="str">
        <f t="shared" si="0"/>
        <v>Percentage Reduction of Separately Regulated Pollutants</v>
      </c>
      <c r="D22" s="187" t="s">
        <v>42</v>
      </c>
      <c r="E22" s="187" t="s">
        <v>530</v>
      </c>
      <c r="F22" s="187" t="s">
        <v>42</v>
      </c>
      <c r="G22" s="187" t="s">
        <v>753</v>
      </c>
      <c r="H22" s="188">
        <v>320</v>
      </c>
      <c r="I22" s="189" t="s">
        <v>46</v>
      </c>
      <c r="J22" s="187" t="str">
        <f>INDEX('Policy Characteristics'!D:D,MATCH(PolicyLevers!$C22,'Policy Characteristics'!$C:$C,0))</f>
        <v>Conventional Pollutant Standard</v>
      </c>
      <c r="K22" s="187" t="str">
        <f>INDEX('Policy Characteristics'!E:E,MATCH(PolicyLevers!$C22,'Policy Characteristics'!$C:$C,0))</f>
        <v>trans reduce regulated pollutants</v>
      </c>
      <c r="L22" s="196">
        <f>INDEX('Policy Characteristics'!F:F,MATCH(PolicyLevers!$C22,'Policy Characteristics'!$C:$C,0))</f>
        <v>0</v>
      </c>
      <c r="M22" s="196">
        <f>INDEX('Policy Characteristics'!G:G,MATCH(PolicyLevers!$C22,'Policy Characteristics'!$C:$C,0))</f>
        <v>1</v>
      </c>
      <c r="N22" s="196">
        <f>INDEX('Policy Characteristics'!H:H,MATCH(PolicyLevers!$C22,'Policy Characteristics'!$C:$C,0))</f>
        <v>0.02</v>
      </c>
      <c r="O22" s="195" t="str">
        <f>INDEX('Policy Characteristics'!I:I,MATCH(PolicyLevers!$C22,'Policy Characteristics'!$C:$C,0))</f>
        <v>% reduction in emissions</v>
      </c>
      <c r="P22" s="190"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2" s="195" t="str">
        <f>INDEX('Policy Characteristics'!K:K,MATCH(PolicyLevers!$C22,'Policy Characteristics'!$C:$C,0))</f>
        <v>transportation-sector-main.html#conv-pol-stds</v>
      </c>
      <c r="R22" s="197" t="str">
        <f>INDEX('Policy Characteristics'!L:L,MATCH(PolicyLevers!$C22,'Policy Characteristics'!$C:$C,0))</f>
        <v>conventional-pollutant-standards.html</v>
      </c>
      <c r="S22" s="193" t="str">
        <f>INDEX('Policy Characteristics'!M:M,MATCH(PolicyLevers!$C22,'Policy Characteristics'!$C:$C,0))</f>
        <v>Evolution of Bharat Stage emission norms in India: https://www.cars24.com/blog/bsi-bsii-bsiii-bsiv-bsvi-emission-norms/;
India BS-VI rollout: https://pib.gov.in/Pressreleaseshare.aspx?PRID=1603492</v>
      </c>
      <c r="T22" s="187">
        <f>INDEX('Policy Characteristics'!N:N,MATCH(PolicyLevers!$C22,'Policy Characteristics'!$C:$C,0))</f>
        <v>0</v>
      </c>
    </row>
    <row r="23" spans="1:20" s="187" customFormat="1">
      <c r="A23" s="186" t="str">
        <f>INDEX('Policy Characteristics'!A:A,MATCH($C23,'Policy Characteristics'!$C:$C,0))</f>
        <v>Transportation</v>
      </c>
      <c r="B23" s="194" t="str">
        <f>INDEX('Policy Characteristics'!B:B,MATCH($C23,'Policy Characteristics'!$C:$C,0))</f>
        <v>Conventional Pollutant Standards</v>
      </c>
      <c r="C23" s="194" t="str">
        <f t="shared" ref="C23:C32" si="1">C$2</f>
        <v>Percentage Reduction of Separately Regulated Pollutants</v>
      </c>
      <c r="D23" s="187" t="s">
        <v>42</v>
      </c>
      <c r="E23" s="187" t="s">
        <v>505</v>
      </c>
      <c r="F23" s="187" t="s">
        <v>42</v>
      </c>
      <c r="G23" s="187" t="s">
        <v>505</v>
      </c>
      <c r="H23" s="188">
        <v>321</v>
      </c>
      <c r="I23" s="199" t="s">
        <v>47</v>
      </c>
      <c r="J23" s="187" t="str">
        <f>INDEX('Policy Characteristics'!D:D,MATCH(PolicyLevers!$C23,'Policy Characteristics'!$C:$C,0))</f>
        <v>Conventional Pollutant Standard</v>
      </c>
      <c r="K23" s="187" t="str">
        <f>INDEX('Policy Characteristics'!E:E,MATCH(PolicyLevers!$C23,'Policy Characteristics'!$C:$C,0))</f>
        <v>trans reduce regulated pollutants</v>
      </c>
      <c r="L23" s="196">
        <f>INDEX('Policy Characteristics'!F:F,MATCH(PolicyLevers!$C23,'Policy Characteristics'!$C:$C,0))</f>
        <v>0</v>
      </c>
      <c r="M23" s="196">
        <f>INDEX('Policy Characteristics'!G:G,MATCH(PolicyLevers!$C23,'Policy Characteristics'!$C:$C,0))</f>
        <v>1</v>
      </c>
      <c r="N23" s="196">
        <f>INDEX('Policy Characteristics'!H:H,MATCH(PolicyLevers!$C23,'Policy Characteristics'!$C:$C,0))</f>
        <v>0.02</v>
      </c>
      <c r="O23" s="195" t="str">
        <f>INDEX('Policy Characteristics'!I:I,MATCH(PolicyLevers!$C23,'Policy Characteristics'!$C:$C,0))</f>
        <v>% reduction in emissions</v>
      </c>
      <c r="P23" s="189"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3" s="195" t="str">
        <f>INDEX('Policy Characteristics'!K:K,MATCH(PolicyLevers!$C23,'Policy Characteristics'!$C:$C,0))</f>
        <v>transportation-sector-main.html#conv-pol-stds</v>
      </c>
      <c r="R23" s="197" t="str">
        <f>INDEX('Policy Characteristics'!L:L,MATCH(PolicyLevers!$C23,'Policy Characteristics'!$C:$C,0))</f>
        <v>conventional-pollutant-standards.html</v>
      </c>
      <c r="S23" s="193" t="str">
        <f>INDEX('Policy Characteristics'!M:M,MATCH(PolicyLevers!$C23,'Policy Characteristics'!$C:$C,0))</f>
        <v>Evolution of Bharat Stage emission norms in India: https://www.cars24.com/blog/bsi-bsii-bsiii-bsiv-bsvi-emission-norms/;
India BS-VI rollout: https://pib.gov.in/Pressreleaseshare.aspx?PRID=1603492</v>
      </c>
      <c r="T23" s="187">
        <f>INDEX('Policy Characteristics'!N:N,MATCH(PolicyLevers!$C23,'Policy Characteristics'!$C:$C,0))</f>
        <v>0</v>
      </c>
    </row>
    <row r="24" spans="1:20" s="187" customFormat="1">
      <c r="A24" s="186" t="str">
        <f>INDEX('Policy Characteristics'!A:A,MATCH($C24,'Policy Characteristics'!$C:$C,0))</f>
        <v>Transportation</v>
      </c>
      <c r="B24" s="194" t="str">
        <f>INDEX('Policy Characteristics'!B:B,MATCH($C24,'Policy Characteristics'!$C:$C,0))</f>
        <v>Conventional Pollutant Standards</v>
      </c>
      <c r="C24" s="194" t="str">
        <f t="shared" si="1"/>
        <v>Percentage Reduction of Separately Regulated Pollutants</v>
      </c>
      <c r="D24" s="187" t="s">
        <v>42</v>
      </c>
      <c r="E24" s="187" t="s">
        <v>531</v>
      </c>
      <c r="F24" s="187" t="s">
        <v>42</v>
      </c>
      <c r="G24" s="187" t="s">
        <v>531</v>
      </c>
      <c r="H24" s="188">
        <v>322</v>
      </c>
      <c r="I24" s="189" t="s">
        <v>46</v>
      </c>
      <c r="J24" s="187" t="str">
        <f>INDEX('Policy Characteristics'!D:D,MATCH(PolicyLevers!$C24,'Policy Characteristics'!$C:$C,0))</f>
        <v>Conventional Pollutant Standard</v>
      </c>
      <c r="K24" s="187" t="str">
        <f>INDEX('Policy Characteristics'!E:E,MATCH(PolicyLevers!$C24,'Policy Characteristics'!$C:$C,0))</f>
        <v>trans reduce regulated pollutants</v>
      </c>
      <c r="L24" s="196">
        <f>INDEX('Policy Characteristics'!F:F,MATCH(PolicyLevers!$C24,'Policy Characteristics'!$C:$C,0))</f>
        <v>0</v>
      </c>
      <c r="M24" s="196">
        <f>INDEX('Policy Characteristics'!G:G,MATCH(PolicyLevers!$C24,'Policy Characteristics'!$C:$C,0))</f>
        <v>1</v>
      </c>
      <c r="N24" s="196">
        <f>INDEX('Policy Characteristics'!H:H,MATCH(PolicyLevers!$C24,'Policy Characteristics'!$C:$C,0))</f>
        <v>0.02</v>
      </c>
      <c r="O24" s="195" t="str">
        <f>INDEX('Policy Characteristics'!I:I,MATCH(PolicyLevers!$C24,'Policy Characteristics'!$C:$C,0))</f>
        <v>% reduction in emissions</v>
      </c>
      <c r="P24" s="190"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4" s="195" t="str">
        <f>INDEX('Policy Characteristics'!K:K,MATCH(PolicyLevers!$C24,'Policy Characteristics'!$C:$C,0))</f>
        <v>transportation-sector-main.html#conv-pol-stds</v>
      </c>
      <c r="R24" s="197" t="str">
        <f>INDEX('Policy Characteristics'!L:L,MATCH(PolicyLevers!$C24,'Policy Characteristics'!$C:$C,0))</f>
        <v>conventional-pollutant-standards.html</v>
      </c>
      <c r="S24" s="193" t="str">
        <f>INDEX('Policy Characteristics'!M:M,MATCH(PolicyLevers!$C24,'Policy Characteristics'!$C:$C,0))</f>
        <v>Evolution of Bharat Stage emission norms in India: https://www.cars24.com/blog/bsi-bsii-bsiii-bsiv-bsvi-emission-norms/;
India BS-VI rollout: https://pib.gov.in/Pressreleaseshare.aspx?PRID=1603492</v>
      </c>
      <c r="T24" s="187">
        <f>INDEX('Policy Characteristics'!N:N,MATCH(PolicyLevers!$C24,'Policy Characteristics'!$C:$C,0))</f>
        <v>0</v>
      </c>
    </row>
    <row r="25" spans="1:20" s="187" customFormat="1">
      <c r="A25" s="186" t="str">
        <f>INDEX('Policy Characteristics'!A:A,MATCH($C25,'Policy Characteristics'!$C:$C,0))</f>
        <v>Transportation</v>
      </c>
      <c r="B25" s="194" t="str">
        <f>INDEX('Policy Characteristics'!B:B,MATCH($C25,'Policy Characteristics'!$C:$C,0))</f>
        <v>Conventional Pollutant Standards</v>
      </c>
      <c r="C25" s="194" t="str">
        <f t="shared" si="1"/>
        <v>Percentage Reduction of Separately Regulated Pollutants</v>
      </c>
      <c r="D25" s="187" t="s">
        <v>42</v>
      </c>
      <c r="E25" s="187" t="s">
        <v>532</v>
      </c>
      <c r="F25" s="187" t="s">
        <v>42</v>
      </c>
      <c r="G25" s="187" t="s">
        <v>532</v>
      </c>
      <c r="H25" s="188">
        <v>323</v>
      </c>
      <c r="I25" s="199" t="s">
        <v>47</v>
      </c>
      <c r="J25" s="187" t="str">
        <f>INDEX('Policy Characteristics'!D:D,MATCH(PolicyLevers!$C25,'Policy Characteristics'!$C:$C,0))</f>
        <v>Conventional Pollutant Standard</v>
      </c>
      <c r="K25" s="187" t="str">
        <f>INDEX('Policy Characteristics'!E:E,MATCH(PolicyLevers!$C25,'Policy Characteristics'!$C:$C,0))</f>
        <v>trans reduce regulated pollutants</v>
      </c>
      <c r="L25" s="196">
        <f>INDEX('Policy Characteristics'!F:F,MATCH(PolicyLevers!$C25,'Policy Characteristics'!$C:$C,0))</f>
        <v>0</v>
      </c>
      <c r="M25" s="196">
        <f>INDEX('Policy Characteristics'!G:G,MATCH(PolicyLevers!$C25,'Policy Characteristics'!$C:$C,0))</f>
        <v>1</v>
      </c>
      <c r="N25" s="196">
        <f>INDEX('Policy Characteristics'!H:H,MATCH(PolicyLevers!$C25,'Policy Characteristics'!$C:$C,0))</f>
        <v>0.02</v>
      </c>
      <c r="O25" s="195" t="str">
        <f>INDEX('Policy Characteristics'!I:I,MATCH(PolicyLevers!$C25,'Policy Characteristics'!$C:$C,0))</f>
        <v>% reduction in emissions</v>
      </c>
      <c r="P25" s="189"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5" s="195" t="str">
        <f>INDEX('Policy Characteristics'!K:K,MATCH(PolicyLevers!$C25,'Policy Characteristics'!$C:$C,0))</f>
        <v>transportation-sector-main.html#conv-pol-stds</v>
      </c>
      <c r="R25" s="197" t="str">
        <f>INDEX('Policy Characteristics'!L:L,MATCH(PolicyLevers!$C25,'Policy Characteristics'!$C:$C,0))</f>
        <v>conventional-pollutant-standards.html</v>
      </c>
      <c r="S25" s="193" t="str">
        <f>INDEX('Policy Characteristics'!M:M,MATCH(PolicyLevers!$C25,'Policy Characteristics'!$C:$C,0))</f>
        <v>Evolution of Bharat Stage emission norms in India: https://www.cars24.com/blog/bsi-bsii-bsiii-bsiv-bsvi-emission-norms/;
India BS-VI rollout: https://pib.gov.in/Pressreleaseshare.aspx?PRID=1603492</v>
      </c>
      <c r="T25" s="187">
        <f>INDEX('Policy Characteristics'!N:N,MATCH(PolicyLevers!$C25,'Policy Characteristics'!$C:$C,0))</f>
        <v>0</v>
      </c>
    </row>
    <row r="26" spans="1:20" s="187" customFormat="1">
      <c r="A26" s="186" t="str">
        <f>INDEX('Policy Characteristics'!A:A,MATCH($C26,'Policy Characteristics'!$C:$C,0))</f>
        <v>Transportation</v>
      </c>
      <c r="B26" s="194" t="str">
        <f>INDEX('Policy Characteristics'!B:B,MATCH($C26,'Policy Characteristics'!$C:$C,0))</f>
        <v>Conventional Pollutant Standards</v>
      </c>
      <c r="C26" s="194" t="str">
        <f t="shared" si="1"/>
        <v>Percentage Reduction of Separately Regulated Pollutants</v>
      </c>
      <c r="D26" s="187" t="s">
        <v>42</v>
      </c>
      <c r="E26" s="187" t="s">
        <v>533</v>
      </c>
      <c r="F26" s="187" t="s">
        <v>42</v>
      </c>
      <c r="G26" s="187" t="s">
        <v>622</v>
      </c>
      <c r="H26" s="188">
        <v>324</v>
      </c>
      <c r="I26" s="199" t="s">
        <v>47</v>
      </c>
      <c r="J26" s="187" t="str">
        <f>INDEX('Policy Characteristics'!D:D,MATCH(PolicyLevers!$C26,'Policy Characteristics'!$C:$C,0))</f>
        <v>Conventional Pollutant Standard</v>
      </c>
      <c r="K26" s="187" t="str">
        <f>INDEX('Policy Characteristics'!E:E,MATCH(PolicyLevers!$C26,'Policy Characteristics'!$C:$C,0))</f>
        <v>trans reduce regulated pollutants</v>
      </c>
      <c r="L26" s="196">
        <f>INDEX('Policy Characteristics'!F:F,MATCH(PolicyLevers!$C26,'Policy Characteristics'!$C:$C,0))</f>
        <v>0</v>
      </c>
      <c r="M26" s="196">
        <f>INDEX('Policy Characteristics'!G:G,MATCH(PolicyLevers!$C26,'Policy Characteristics'!$C:$C,0))</f>
        <v>1</v>
      </c>
      <c r="N26" s="196">
        <f>INDEX('Policy Characteristics'!H:H,MATCH(PolicyLevers!$C26,'Policy Characteristics'!$C:$C,0))</f>
        <v>0.02</v>
      </c>
      <c r="O26" s="195" t="str">
        <f>INDEX('Policy Characteristics'!I:I,MATCH(PolicyLevers!$C26,'Policy Characteristics'!$C:$C,0))</f>
        <v>% reduction in emissions</v>
      </c>
      <c r="P26" s="189"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6" s="195" t="str">
        <f>INDEX('Policy Characteristics'!K:K,MATCH(PolicyLevers!$C26,'Policy Characteristics'!$C:$C,0))</f>
        <v>transportation-sector-main.html#conv-pol-stds</v>
      </c>
      <c r="R26" s="197" t="str">
        <f>INDEX('Policy Characteristics'!L:L,MATCH(PolicyLevers!$C26,'Policy Characteristics'!$C:$C,0))</f>
        <v>conventional-pollutant-standards.html</v>
      </c>
      <c r="S26" s="193" t="str">
        <f>INDEX('Policy Characteristics'!M:M,MATCH(PolicyLevers!$C26,'Policy Characteristics'!$C:$C,0))</f>
        <v>Evolution of Bharat Stage emission norms in India: https://www.cars24.com/blog/bsi-bsii-bsiii-bsiv-bsvi-emission-norms/;
India BS-VI rollout: https://pib.gov.in/Pressreleaseshare.aspx?PRID=1603492</v>
      </c>
      <c r="T26" s="187">
        <f>INDEX('Policy Characteristics'!N:N,MATCH(PolicyLevers!$C26,'Policy Characteristics'!$C:$C,0))</f>
        <v>0</v>
      </c>
    </row>
    <row r="27" spans="1:20" s="187" customFormat="1">
      <c r="A27" s="186" t="str">
        <f>INDEX('Policy Characteristics'!A:A,MATCH($C27,'Policy Characteristics'!$C:$C,0))</f>
        <v>Transportation</v>
      </c>
      <c r="B27" s="194" t="str">
        <f>INDEX('Policy Characteristics'!B:B,MATCH($C27,'Policy Characteristics'!$C:$C,0))</f>
        <v>Conventional Pollutant Standards</v>
      </c>
      <c r="C27" s="194" t="str">
        <f t="shared" si="1"/>
        <v>Percentage Reduction of Separately Regulated Pollutants</v>
      </c>
      <c r="D27" s="187" t="s">
        <v>42</v>
      </c>
      <c r="E27" s="187" t="s">
        <v>534</v>
      </c>
      <c r="F27" s="187" t="s">
        <v>42</v>
      </c>
      <c r="G27" s="187" t="s">
        <v>534</v>
      </c>
      <c r="H27" s="188">
        <v>325</v>
      </c>
      <c r="I27" s="199" t="s">
        <v>47</v>
      </c>
      <c r="J27" s="187" t="str">
        <f>INDEX('Policy Characteristics'!D:D,MATCH(PolicyLevers!$C27,'Policy Characteristics'!$C:$C,0))</f>
        <v>Conventional Pollutant Standard</v>
      </c>
      <c r="K27" s="187" t="str">
        <f>INDEX('Policy Characteristics'!E:E,MATCH(PolicyLevers!$C27,'Policy Characteristics'!$C:$C,0))</f>
        <v>trans reduce regulated pollutants</v>
      </c>
      <c r="L27" s="196">
        <f>INDEX('Policy Characteristics'!F:F,MATCH(PolicyLevers!$C27,'Policy Characteristics'!$C:$C,0))</f>
        <v>0</v>
      </c>
      <c r="M27" s="196">
        <f>INDEX('Policy Characteristics'!G:G,MATCH(PolicyLevers!$C27,'Policy Characteristics'!$C:$C,0))</f>
        <v>1</v>
      </c>
      <c r="N27" s="196">
        <f>INDEX('Policy Characteristics'!H:H,MATCH(PolicyLevers!$C27,'Policy Characteristics'!$C:$C,0))</f>
        <v>0.02</v>
      </c>
      <c r="O27" s="195" t="str">
        <f>INDEX('Policy Characteristics'!I:I,MATCH(PolicyLevers!$C27,'Policy Characteristics'!$C:$C,0))</f>
        <v>% reduction in emissions</v>
      </c>
      <c r="P27" s="189"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7" s="195" t="str">
        <f>INDEX('Policy Characteristics'!K:K,MATCH(PolicyLevers!$C27,'Policy Characteristics'!$C:$C,0))</f>
        <v>transportation-sector-main.html#conv-pol-stds</v>
      </c>
      <c r="R27" s="197" t="str">
        <f>INDEX('Policy Characteristics'!L:L,MATCH(PolicyLevers!$C27,'Policy Characteristics'!$C:$C,0))</f>
        <v>conventional-pollutant-standards.html</v>
      </c>
      <c r="S27" s="193" t="str">
        <f>INDEX('Policy Characteristics'!M:M,MATCH(PolicyLevers!$C27,'Policy Characteristics'!$C:$C,0))</f>
        <v>Evolution of Bharat Stage emission norms in India: https://www.cars24.com/blog/bsi-bsii-bsiii-bsiv-bsvi-emission-norms/;
India BS-VI rollout: https://pib.gov.in/Pressreleaseshare.aspx?PRID=1603492</v>
      </c>
      <c r="T27" s="187">
        <f>INDEX('Policy Characteristics'!N:N,MATCH(PolicyLevers!$C27,'Policy Characteristics'!$C:$C,0))</f>
        <v>0</v>
      </c>
    </row>
    <row r="28" spans="1:20" s="187" customFormat="1">
      <c r="A28" s="186" t="str">
        <f>INDEX('Policy Characteristics'!A:A,MATCH($C28,'Policy Characteristics'!$C:$C,0))</f>
        <v>Transportation</v>
      </c>
      <c r="B28" s="194" t="str">
        <f>INDEX('Policy Characteristics'!B:B,MATCH($C28,'Policy Characteristics'!$C:$C,0))</f>
        <v>Conventional Pollutant Standards</v>
      </c>
      <c r="C28" s="194" t="str">
        <f t="shared" si="1"/>
        <v>Percentage Reduction of Separately Regulated Pollutants</v>
      </c>
      <c r="D28" s="187" t="s">
        <v>42</v>
      </c>
      <c r="E28" s="187" t="s">
        <v>535</v>
      </c>
      <c r="F28" s="187" t="s">
        <v>42</v>
      </c>
      <c r="G28" s="187" t="s">
        <v>535</v>
      </c>
      <c r="H28" s="188">
        <v>326</v>
      </c>
      <c r="I28" s="199" t="s">
        <v>47</v>
      </c>
      <c r="J28" s="187" t="str">
        <f>INDEX('Policy Characteristics'!D:D,MATCH(PolicyLevers!$C28,'Policy Characteristics'!$C:$C,0))</f>
        <v>Conventional Pollutant Standard</v>
      </c>
      <c r="K28" s="187" t="str">
        <f>INDEX('Policy Characteristics'!E:E,MATCH(PolicyLevers!$C28,'Policy Characteristics'!$C:$C,0))</f>
        <v>trans reduce regulated pollutants</v>
      </c>
      <c r="L28" s="196">
        <f>INDEX('Policy Characteristics'!F:F,MATCH(PolicyLevers!$C28,'Policy Characteristics'!$C:$C,0))</f>
        <v>0</v>
      </c>
      <c r="M28" s="196">
        <f>INDEX('Policy Characteristics'!G:G,MATCH(PolicyLevers!$C28,'Policy Characteristics'!$C:$C,0))</f>
        <v>1</v>
      </c>
      <c r="N28" s="196">
        <f>INDEX('Policy Characteristics'!H:H,MATCH(PolicyLevers!$C28,'Policy Characteristics'!$C:$C,0))</f>
        <v>0.02</v>
      </c>
      <c r="O28" s="195" t="str">
        <f>INDEX('Policy Characteristics'!I:I,MATCH(PolicyLevers!$C28,'Policy Characteristics'!$C:$C,0))</f>
        <v>% reduction in emissions</v>
      </c>
      <c r="P28" s="189"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8" s="195" t="str">
        <f>INDEX('Policy Characteristics'!K:K,MATCH(PolicyLevers!$C28,'Policy Characteristics'!$C:$C,0))</f>
        <v>transportation-sector-main.html#conv-pol-stds</v>
      </c>
      <c r="R28" s="197" t="str">
        <f>INDEX('Policy Characteristics'!L:L,MATCH(PolicyLevers!$C28,'Policy Characteristics'!$C:$C,0))</f>
        <v>conventional-pollutant-standards.html</v>
      </c>
      <c r="S28" s="193" t="str">
        <f>INDEX('Policy Characteristics'!M:M,MATCH(PolicyLevers!$C28,'Policy Characteristics'!$C:$C,0))</f>
        <v>Evolution of Bharat Stage emission norms in India: https://www.cars24.com/blog/bsi-bsii-bsiii-bsiv-bsvi-emission-norms/;
India BS-VI rollout: https://pib.gov.in/Pressreleaseshare.aspx?PRID=1603492</v>
      </c>
      <c r="T28" s="187">
        <f>INDEX('Policy Characteristics'!N:N,MATCH(PolicyLevers!$C28,'Policy Characteristics'!$C:$C,0))</f>
        <v>0</v>
      </c>
    </row>
    <row r="29" spans="1:20" s="187" customFormat="1">
      <c r="A29" s="186" t="str">
        <f>INDEX('Policy Characteristics'!A:A,MATCH($C29,'Policy Characteristics'!$C:$C,0))</f>
        <v>Transportation</v>
      </c>
      <c r="B29" s="194" t="str">
        <f>INDEX('Policy Characteristics'!B:B,MATCH($C29,'Policy Characteristics'!$C:$C,0))</f>
        <v>Conventional Pollutant Standards</v>
      </c>
      <c r="C29" s="194" t="str">
        <f t="shared" si="1"/>
        <v>Percentage Reduction of Separately Regulated Pollutants</v>
      </c>
      <c r="D29" s="187" t="s">
        <v>42</v>
      </c>
      <c r="E29" s="187" t="s">
        <v>536</v>
      </c>
      <c r="F29" s="187" t="s">
        <v>42</v>
      </c>
      <c r="G29" s="187" t="s">
        <v>536</v>
      </c>
      <c r="H29" s="188">
        <v>327</v>
      </c>
      <c r="I29" s="199" t="s">
        <v>47</v>
      </c>
      <c r="J29" s="187" t="str">
        <f>INDEX('Policy Characteristics'!D:D,MATCH(PolicyLevers!$C29,'Policy Characteristics'!$C:$C,0))</f>
        <v>Conventional Pollutant Standard</v>
      </c>
      <c r="K29" s="187" t="str">
        <f>INDEX('Policy Characteristics'!E:E,MATCH(PolicyLevers!$C29,'Policy Characteristics'!$C:$C,0))</f>
        <v>trans reduce regulated pollutants</v>
      </c>
      <c r="L29" s="196">
        <f>INDEX('Policy Characteristics'!F:F,MATCH(PolicyLevers!$C29,'Policy Characteristics'!$C:$C,0))</f>
        <v>0</v>
      </c>
      <c r="M29" s="196">
        <f>INDEX('Policy Characteristics'!G:G,MATCH(PolicyLevers!$C29,'Policy Characteristics'!$C:$C,0))</f>
        <v>1</v>
      </c>
      <c r="N29" s="196">
        <f>INDEX('Policy Characteristics'!H:H,MATCH(PolicyLevers!$C29,'Policy Characteristics'!$C:$C,0))</f>
        <v>0.02</v>
      </c>
      <c r="O29" s="195" t="str">
        <f>INDEX('Policy Characteristics'!I:I,MATCH(PolicyLevers!$C29,'Policy Characteristics'!$C:$C,0))</f>
        <v>% reduction in emissions</v>
      </c>
      <c r="P29" s="189"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9" s="195" t="str">
        <f>INDEX('Policy Characteristics'!K:K,MATCH(PolicyLevers!$C29,'Policy Characteristics'!$C:$C,0))</f>
        <v>transportation-sector-main.html#conv-pol-stds</v>
      </c>
      <c r="R29" s="197" t="str">
        <f>INDEX('Policy Characteristics'!L:L,MATCH(PolicyLevers!$C29,'Policy Characteristics'!$C:$C,0))</f>
        <v>conventional-pollutant-standards.html</v>
      </c>
      <c r="S29" s="193" t="str">
        <f>INDEX('Policy Characteristics'!M:M,MATCH(PolicyLevers!$C29,'Policy Characteristics'!$C:$C,0))</f>
        <v>Evolution of Bharat Stage emission norms in India: https://www.cars24.com/blog/bsi-bsii-bsiii-bsiv-bsvi-emission-norms/;
India BS-VI rollout: https://pib.gov.in/Pressreleaseshare.aspx?PRID=1603492</v>
      </c>
      <c r="T29" s="187">
        <f>INDEX('Policy Characteristics'!N:N,MATCH(PolicyLevers!$C29,'Policy Characteristics'!$C:$C,0))</f>
        <v>0</v>
      </c>
    </row>
    <row r="30" spans="1:20" s="187" customFormat="1">
      <c r="A30" s="186" t="str">
        <f>INDEX('Policy Characteristics'!A:A,MATCH($C30,'Policy Characteristics'!$C:$C,0))</f>
        <v>Transportation</v>
      </c>
      <c r="B30" s="194" t="str">
        <f>INDEX('Policy Characteristics'!B:B,MATCH($C30,'Policy Characteristics'!$C:$C,0))</f>
        <v>Conventional Pollutant Standards</v>
      </c>
      <c r="C30" s="194" t="str">
        <f t="shared" si="1"/>
        <v>Percentage Reduction of Separately Regulated Pollutants</v>
      </c>
      <c r="D30" s="187" t="s">
        <v>42</v>
      </c>
      <c r="E30" s="187" t="s">
        <v>537</v>
      </c>
      <c r="F30" s="187" t="s">
        <v>42</v>
      </c>
      <c r="G30" s="187" t="s">
        <v>537</v>
      </c>
      <c r="H30" s="188">
        <v>328</v>
      </c>
      <c r="I30" s="199" t="s">
        <v>47</v>
      </c>
      <c r="J30" s="187" t="str">
        <f>INDEX('Policy Characteristics'!D:D,MATCH(PolicyLevers!$C30,'Policy Characteristics'!$C:$C,0))</f>
        <v>Conventional Pollutant Standard</v>
      </c>
      <c r="K30" s="187" t="str">
        <f>INDEX('Policy Characteristics'!E:E,MATCH(PolicyLevers!$C30,'Policy Characteristics'!$C:$C,0))</f>
        <v>trans reduce regulated pollutants</v>
      </c>
      <c r="L30" s="196">
        <f>INDEX('Policy Characteristics'!F:F,MATCH(PolicyLevers!$C30,'Policy Characteristics'!$C:$C,0))</f>
        <v>0</v>
      </c>
      <c r="M30" s="196">
        <f>INDEX('Policy Characteristics'!G:G,MATCH(PolicyLevers!$C30,'Policy Characteristics'!$C:$C,0))</f>
        <v>1</v>
      </c>
      <c r="N30" s="196">
        <f>INDEX('Policy Characteristics'!H:H,MATCH(PolicyLevers!$C30,'Policy Characteristics'!$C:$C,0))</f>
        <v>0.02</v>
      </c>
      <c r="O30" s="195" t="str">
        <f>INDEX('Policy Characteristics'!I:I,MATCH(PolicyLevers!$C30,'Policy Characteristics'!$C:$C,0))</f>
        <v>% reduction in emissions</v>
      </c>
      <c r="P30" s="189"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0" s="195" t="str">
        <f>INDEX('Policy Characteristics'!K:K,MATCH(PolicyLevers!$C30,'Policy Characteristics'!$C:$C,0))</f>
        <v>transportation-sector-main.html#conv-pol-stds</v>
      </c>
      <c r="R30" s="197" t="str">
        <f>INDEX('Policy Characteristics'!L:L,MATCH(PolicyLevers!$C30,'Policy Characteristics'!$C:$C,0))</f>
        <v>conventional-pollutant-standards.html</v>
      </c>
      <c r="S30" s="193" t="str">
        <f>INDEX('Policy Characteristics'!M:M,MATCH(PolicyLevers!$C30,'Policy Characteristics'!$C:$C,0))</f>
        <v>Evolution of Bharat Stage emission norms in India: https://www.cars24.com/blog/bsi-bsii-bsiii-bsiv-bsvi-emission-norms/;
India BS-VI rollout: https://pib.gov.in/Pressreleaseshare.aspx?PRID=1603492</v>
      </c>
      <c r="T30" s="187">
        <f>INDEX('Policy Characteristics'!N:N,MATCH(PolicyLevers!$C30,'Policy Characteristics'!$C:$C,0))</f>
        <v>0</v>
      </c>
    </row>
    <row r="31" spans="1:20" s="187" customFormat="1">
      <c r="A31" s="186" t="str">
        <f>INDEX('Policy Characteristics'!A:A,MATCH($C31,'Policy Characteristics'!$C:$C,0))</f>
        <v>Transportation</v>
      </c>
      <c r="B31" s="194" t="str">
        <f>INDEX('Policy Characteristics'!B:B,MATCH($C31,'Policy Characteristics'!$C:$C,0))</f>
        <v>Conventional Pollutant Standards</v>
      </c>
      <c r="C31" s="194" t="str">
        <f t="shared" si="1"/>
        <v>Percentage Reduction of Separately Regulated Pollutants</v>
      </c>
      <c r="D31" s="187" t="s">
        <v>42</v>
      </c>
      <c r="E31" s="187" t="s">
        <v>538</v>
      </c>
      <c r="F31" s="187" t="s">
        <v>42</v>
      </c>
      <c r="G31" s="187" t="s">
        <v>538</v>
      </c>
      <c r="H31" s="188">
        <v>329</v>
      </c>
      <c r="I31" s="199" t="s">
        <v>47</v>
      </c>
      <c r="J31" s="187" t="str">
        <f>INDEX('Policy Characteristics'!D:D,MATCH(PolicyLevers!$C31,'Policy Characteristics'!$C:$C,0))</f>
        <v>Conventional Pollutant Standard</v>
      </c>
      <c r="K31" s="187" t="str">
        <f>INDEX('Policy Characteristics'!E:E,MATCH(PolicyLevers!$C31,'Policy Characteristics'!$C:$C,0))</f>
        <v>trans reduce regulated pollutants</v>
      </c>
      <c r="L31" s="196">
        <f>INDEX('Policy Characteristics'!F:F,MATCH(PolicyLevers!$C31,'Policy Characteristics'!$C:$C,0))</f>
        <v>0</v>
      </c>
      <c r="M31" s="196">
        <f>INDEX('Policy Characteristics'!G:G,MATCH(PolicyLevers!$C31,'Policy Characteristics'!$C:$C,0))</f>
        <v>1</v>
      </c>
      <c r="N31" s="196">
        <f>INDEX('Policy Characteristics'!H:H,MATCH(PolicyLevers!$C31,'Policy Characteristics'!$C:$C,0))</f>
        <v>0.02</v>
      </c>
      <c r="O31" s="195" t="str">
        <f>INDEX('Policy Characteristics'!I:I,MATCH(PolicyLevers!$C31,'Policy Characteristics'!$C:$C,0))</f>
        <v>% reduction in emissions</v>
      </c>
      <c r="P31" s="189"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1" s="195" t="str">
        <f>INDEX('Policy Characteristics'!K:K,MATCH(PolicyLevers!$C31,'Policy Characteristics'!$C:$C,0))</f>
        <v>transportation-sector-main.html#conv-pol-stds</v>
      </c>
      <c r="R31" s="197" t="str">
        <f>INDEX('Policy Characteristics'!L:L,MATCH(PolicyLevers!$C31,'Policy Characteristics'!$C:$C,0))</f>
        <v>conventional-pollutant-standards.html</v>
      </c>
      <c r="S31" s="193" t="str">
        <f>INDEX('Policy Characteristics'!M:M,MATCH(PolicyLevers!$C31,'Policy Characteristics'!$C:$C,0))</f>
        <v>Evolution of Bharat Stage emission norms in India: https://www.cars24.com/blog/bsi-bsii-bsiii-bsiv-bsvi-emission-norms/;
India BS-VI rollout: https://pib.gov.in/Pressreleaseshare.aspx?PRID=1603492</v>
      </c>
      <c r="T31" s="187">
        <f>INDEX('Policy Characteristics'!N:N,MATCH(PolicyLevers!$C31,'Policy Characteristics'!$C:$C,0))</f>
        <v>0</v>
      </c>
    </row>
    <row r="32" spans="1:20" s="187" customFormat="1">
      <c r="A32" s="186" t="str">
        <f>INDEX('Policy Characteristics'!A:A,MATCH($C32,'Policy Characteristics'!$C:$C,0))</f>
        <v>Transportation</v>
      </c>
      <c r="B32" s="194" t="str">
        <f>INDEX('Policy Characteristics'!B:B,MATCH($C32,'Policy Characteristics'!$C:$C,0))</f>
        <v>Conventional Pollutant Standards</v>
      </c>
      <c r="C32" s="194" t="str">
        <f t="shared" si="1"/>
        <v>Percentage Reduction of Separately Regulated Pollutants</v>
      </c>
      <c r="D32" s="187" t="s">
        <v>43</v>
      </c>
      <c r="E32" s="187" t="s">
        <v>530</v>
      </c>
      <c r="F32" s="187" t="s">
        <v>43</v>
      </c>
      <c r="G32" s="187" t="s">
        <v>753</v>
      </c>
      <c r="H32" s="188">
        <v>330</v>
      </c>
      <c r="I32" s="189" t="s">
        <v>46</v>
      </c>
      <c r="J32" s="187" t="str">
        <f>INDEX('Policy Characteristics'!D:D,MATCH(PolicyLevers!$C32,'Policy Characteristics'!$C:$C,0))</f>
        <v>Conventional Pollutant Standard</v>
      </c>
      <c r="K32" s="187" t="str">
        <f>INDEX('Policy Characteristics'!E:E,MATCH(PolicyLevers!$C32,'Policy Characteristics'!$C:$C,0))</f>
        <v>trans reduce regulated pollutants</v>
      </c>
      <c r="L32" s="196">
        <f>INDEX('Policy Characteristics'!F:F,MATCH(PolicyLevers!$C32,'Policy Characteristics'!$C:$C,0))</f>
        <v>0</v>
      </c>
      <c r="M32" s="196">
        <f>INDEX('Policy Characteristics'!G:G,MATCH(PolicyLevers!$C32,'Policy Characteristics'!$C:$C,0))</f>
        <v>1</v>
      </c>
      <c r="N32" s="196">
        <f>INDEX('Policy Characteristics'!H:H,MATCH(PolicyLevers!$C32,'Policy Characteristics'!$C:$C,0))</f>
        <v>0.02</v>
      </c>
      <c r="O32" s="195" t="str">
        <f>INDEX('Policy Characteristics'!I:I,MATCH(PolicyLevers!$C32,'Policy Characteristics'!$C:$C,0))</f>
        <v>% reduction in emissions</v>
      </c>
      <c r="P32" s="190"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2" s="195" t="str">
        <f>INDEX('Policy Characteristics'!K:K,MATCH(PolicyLevers!$C32,'Policy Characteristics'!$C:$C,0))</f>
        <v>transportation-sector-main.html#conv-pol-stds</v>
      </c>
      <c r="R32" s="197" t="str">
        <f>INDEX('Policy Characteristics'!L:L,MATCH(PolicyLevers!$C32,'Policy Characteristics'!$C:$C,0))</f>
        <v>conventional-pollutant-standards.html</v>
      </c>
      <c r="S32" s="193" t="str">
        <f>INDEX('Policy Characteristics'!M:M,MATCH(PolicyLevers!$C32,'Policy Characteristics'!$C:$C,0))</f>
        <v>Evolution of Bharat Stage emission norms in India: https://www.cars24.com/blog/bsi-bsii-bsiii-bsiv-bsvi-emission-norms/;
India BS-VI rollout: https://pib.gov.in/Pressreleaseshare.aspx?PRID=1603492</v>
      </c>
      <c r="T32" s="187">
        <f>INDEX('Policy Characteristics'!N:N,MATCH(PolicyLevers!$C32,'Policy Characteristics'!$C:$C,0))</f>
        <v>0</v>
      </c>
    </row>
    <row r="33" spans="1:20" s="187" customFormat="1">
      <c r="A33" s="186" t="str">
        <f>INDEX('Policy Characteristics'!A:A,MATCH($C33,'Policy Characteristics'!$C:$C,0))</f>
        <v>Transportation</v>
      </c>
      <c r="B33" s="194" t="str">
        <f>INDEX('Policy Characteristics'!B:B,MATCH($C33,'Policy Characteristics'!$C:$C,0))</f>
        <v>Conventional Pollutant Standards</v>
      </c>
      <c r="C33" s="194" t="str">
        <f t="shared" ref="C33:C61" si="2">C$2</f>
        <v>Percentage Reduction of Separately Regulated Pollutants</v>
      </c>
      <c r="D33" s="187" t="s">
        <v>43</v>
      </c>
      <c r="E33" s="187" t="s">
        <v>505</v>
      </c>
      <c r="F33" s="187" t="s">
        <v>43</v>
      </c>
      <c r="G33" s="187" t="s">
        <v>505</v>
      </c>
      <c r="H33" s="188">
        <v>331</v>
      </c>
      <c r="I33" s="189" t="s">
        <v>46</v>
      </c>
      <c r="J33" s="187" t="str">
        <f>INDEX('Policy Characteristics'!D:D,MATCH(PolicyLevers!$C33,'Policy Characteristics'!$C:$C,0))</f>
        <v>Conventional Pollutant Standard</v>
      </c>
      <c r="K33" s="187" t="str">
        <f>INDEX('Policy Characteristics'!E:E,MATCH(PolicyLevers!$C33,'Policy Characteristics'!$C:$C,0))</f>
        <v>trans reduce regulated pollutants</v>
      </c>
      <c r="L33" s="196">
        <f>INDEX('Policy Characteristics'!F:F,MATCH(PolicyLevers!$C33,'Policy Characteristics'!$C:$C,0))</f>
        <v>0</v>
      </c>
      <c r="M33" s="196">
        <f>INDEX('Policy Characteristics'!G:G,MATCH(PolicyLevers!$C33,'Policy Characteristics'!$C:$C,0))</f>
        <v>1</v>
      </c>
      <c r="N33" s="196">
        <f>INDEX('Policy Characteristics'!H:H,MATCH(PolicyLevers!$C33,'Policy Characteristics'!$C:$C,0))</f>
        <v>0.02</v>
      </c>
      <c r="O33" s="195" t="str">
        <f>INDEX('Policy Characteristics'!I:I,MATCH(PolicyLevers!$C33,'Policy Characteristics'!$C:$C,0))</f>
        <v>% reduction in emissions</v>
      </c>
      <c r="P33" s="190"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3" s="195" t="str">
        <f>INDEX('Policy Characteristics'!K:K,MATCH(PolicyLevers!$C33,'Policy Characteristics'!$C:$C,0))</f>
        <v>transportation-sector-main.html#conv-pol-stds</v>
      </c>
      <c r="R33" s="197" t="str">
        <f>INDEX('Policy Characteristics'!L:L,MATCH(PolicyLevers!$C33,'Policy Characteristics'!$C:$C,0))</f>
        <v>conventional-pollutant-standards.html</v>
      </c>
      <c r="S33" s="193" t="str">
        <f>INDEX('Policy Characteristics'!M:M,MATCH(PolicyLevers!$C33,'Policy Characteristics'!$C:$C,0))</f>
        <v>Evolution of Bharat Stage emission norms in India: https://www.cars24.com/blog/bsi-bsii-bsiii-bsiv-bsvi-emission-norms/;
India BS-VI rollout: https://pib.gov.in/Pressreleaseshare.aspx?PRID=1603492</v>
      </c>
      <c r="T33" s="187">
        <f>INDEX('Policy Characteristics'!N:N,MATCH(PolicyLevers!$C33,'Policy Characteristics'!$C:$C,0))</f>
        <v>0</v>
      </c>
    </row>
    <row r="34" spans="1:20" s="187" customFormat="1">
      <c r="A34" s="186" t="str">
        <f>INDEX('Policy Characteristics'!A:A,MATCH($C34,'Policy Characteristics'!$C:$C,0))</f>
        <v>Transportation</v>
      </c>
      <c r="B34" s="194" t="str">
        <f>INDEX('Policy Characteristics'!B:B,MATCH($C34,'Policy Characteristics'!$C:$C,0))</f>
        <v>Conventional Pollutant Standards</v>
      </c>
      <c r="C34" s="194" t="str">
        <f t="shared" si="2"/>
        <v>Percentage Reduction of Separately Regulated Pollutants</v>
      </c>
      <c r="D34" s="187" t="s">
        <v>43</v>
      </c>
      <c r="E34" s="187" t="s">
        <v>531</v>
      </c>
      <c r="F34" s="187" t="s">
        <v>43</v>
      </c>
      <c r="G34" s="187" t="s">
        <v>531</v>
      </c>
      <c r="H34" s="188">
        <v>332</v>
      </c>
      <c r="I34" s="189" t="s">
        <v>46</v>
      </c>
      <c r="J34" s="187" t="str">
        <f>INDEX('Policy Characteristics'!D:D,MATCH(PolicyLevers!$C34,'Policy Characteristics'!$C:$C,0))</f>
        <v>Conventional Pollutant Standard</v>
      </c>
      <c r="K34" s="187" t="str">
        <f>INDEX('Policy Characteristics'!E:E,MATCH(PolicyLevers!$C34,'Policy Characteristics'!$C:$C,0))</f>
        <v>trans reduce regulated pollutants</v>
      </c>
      <c r="L34" s="196">
        <f>INDEX('Policy Characteristics'!F:F,MATCH(PolicyLevers!$C34,'Policy Characteristics'!$C:$C,0))</f>
        <v>0</v>
      </c>
      <c r="M34" s="196">
        <f>INDEX('Policy Characteristics'!G:G,MATCH(PolicyLevers!$C34,'Policy Characteristics'!$C:$C,0))</f>
        <v>1</v>
      </c>
      <c r="N34" s="196">
        <f>INDEX('Policy Characteristics'!H:H,MATCH(PolicyLevers!$C34,'Policy Characteristics'!$C:$C,0))</f>
        <v>0.02</v>
      </c>
      <c r="O34" s="195" t="str">
        <f>INDEX('Policy Characteristics'!I:I,MATCH(PolicyLevers!$C34,'Policy Characteristics'!$C:$C,0))</f>
        <v>% reduction in emissions</v>
      </c>
      <c r="P34" s="190"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4" s="195" t="str">
        <f>INDEX('Policy Characteristics'!K:K,MATCH(PolicyLevers!$C34,'Policy Characteristics'!$C:$C,0))</f>
        <v>transportation-sector-main.html#conv-pol-stds</v>
      </c>
      <c r="R34" s="197" t="str">
        <f>INDEX('Policy Characteristics'!L:L,MATCH(PolicyLevers!$C34,'Policy Characteristics'!$C:$C,0))</f>
        <v>conventional-pollutant-standards.html</v>
      </c>
      <c r="S34" s="193" t="str">
        <f>INDEX('Policy Characteristics'!M:M,MATCH(PolicyLevers!$C34,'Policy Characteristics'!$C:$C,0))</f>
        <v>Evolution of Bharat Stage emission norms in India: https://www.cars24.com/blog/bsi-bsii-bsiii-bsiv-bsvi-emission-norms/;
India BS-VI rollout: https://pib.gov.in/Pressreleaseshare.aspx?PRID=1603492</v>
      </c>
      <c r="T34" s="187">
        <f>INDEX('Policy Characteristics'!N:N,MATCH(PolicyLevers!$C34,'Policy Characteristics'!$C:$C,0))</f>
        <v>0</v>
      </c>
    </row>
    <row r="35" spans="1:20" s="187" customFormat="1">
      <c r="A35" s="186" t="str">
        <f>INDEX('Policy Characteristics'!A:A,MATCH($C35,'Policy Characteristics'!$C:$C,0))</f>
        <v>Transportation</v>
      </c>
      <c r="B35" s="194" t="str">
        <f>INDEX('Policy Characteristics'!B:B,MATCH($C35,'Policy Characteristics'!$C:$C,0))</f>
        <v>Conventional Pollutant Standards</v>
      </c>
      <c r="C35" s="194" t="str">
        <f t="shared" si="2"/>
        <v>Percentage Reduction of Separately Regulated Pollutants</v>
      </c>
      <c r="D35" s="187" t="s">
        <v>43</v>
      </c>
      <c r="E35" s="187" t="s">
        <v>532</v>
      </c>
      <c r="F35" s="187" t="s">
        <v>43</v>
      </c>
      <c r="G35" s="187" t="s">
        <v>532</v>
      </c>
      <c r="H35" s="188">
        <v>333</v>
      </c>
      <c r="I35" s="189" t="s">
        <v>46</v>
      </c>
      <c r="J35" s="187" t="str">
        <f>INDEX('Policy Characteristics'!D:D,MATCH(PolicyLevers!$C35,'Policy Characteristics'!$C:$C,0))</f>
        <v>Conventional Pollutant Standard</v>
      </c>
      <c r="K35" s="187" t="str">
        <f>INDEX('Policy Characteristics'!E:E,MATCH(PolicyLevers!$C35,'Policy Characteristics'!$C:$C,0))</f>
        <v>trans reduce regulated pollutants</v>
      </c>
      <c r="L35" s="196">
        <f>INDEX('Policy Characteristics'!F:F,MATCH(PolicyLevers!$C35,'Policy Characteristics'!$C:$C,0))</f>
        <v>0</v>
      </c>
      <c r="M35" s="196">
        <f>INDEX('Policy Characteristics'!G:G,MATCH(PolicyLevers!$C35,'Policy Characteristics'!$C:$C,0))</f>
        <v>1</v>
      </c>
      <c r="N35" s="196">
        <f>INDEX('Policy Characteristics'!H:H,MATCH(PolicyLevers!$C35,'Policy Characteristics'!$C:$C,0))</f>
        <v>0.02</v>
      </c>
      <c r="O35" s="195" t="str">
        <f>INDEX('Policy Characteristics'!I:I,MATCH(PolicyLevers!$C35,'Policy Characteristics'!$C:$C,0))</f>
        <v>% reduction in emissions</v>
      </c>
      <c r="P35" s="190"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5" s="195" t="str">
        <f>INDEX('Policy Characteristics'!K:K,MATCH(PolicyLevers!$C35,'Policy Characteristics'!$C:$C,0))</f>
        <v>transportation-sector-main.html#conv-pol-stds</v>
      </c>
      <c r="R35" s="197" t="str">
        <f>INDEX('Policy Characteristics'!L:L,MATCH(PolicyLevers!$C35,'Policy Characteristics'!$C:$C,0))</f>
        <v>conventional-pollutant-standards.html</v>
      </c>
      <c r="S35" s="193" t="str">
        <f>INDEX('Policy Characteristics'!M:M,MATCH(PolicyLevers!$C35,'Policy Characteristics'!$C:$C,0))</f>
        <v>Evolution of Bharat Stage emission norms in India: https://www.cars24.com/blog/bsi-bsii-bsiii-bsiv-bsvi-emission-norms/;
India BS-VI rollout: https://pib.gov.in/Pressreleaseshare.aspx?PRID=1603492</v>
      </c>
      <c r="T35" s="187">
        <f>INDEX('Policy Characteristics'!N:N,MATCH(PolicyLevers!$C35,'Policy Characteristics'!$C:$C,0))</f>
        <v>0</v>
      </c>
    </row>
    <row r="36" spans="1:20" s="187" customFormat="1">
      <c r="A36" s="186" t="str">
        <f>INDEX('Policy Characteristics'!A:A,MATCH($C36,'Policy Characteristics'!$C:$C,0))</f>
        <v>Transportation</v>
      </c>
      <c r="B36" s="194" t="str">
        <f>INDEX('Policy Characteristics'!B:B,MATCH($C36,'Policy Characteristics'!$C:$C,0))</f>
        <v>Conventional Pollutant Standards</v>
      </c>
      <c r="C36" s="194" t="str">
        <f t="shared" si="2"/>
        <v>Percentage Reduction of Separately Regulated Pollutants</v>
      </c>
      <c r="D36" s="187" t="s">
        <v>43</v>
      </c>
      <c r="E36" s="187" t="s">
        <v>533</v>
      </c>
      <c r="F36" s="187" t="s">
        <v>43</v>
      </c>
      <c r="G36" s="187" t="s">
        <v>622</v>
      </c>
      <c r="H36" s="188">
        <v>334</v>
      </c>
      <c r="I36" s="189" t="s">
        <v>46</v>
      </c>
      <c r="J36" s="187" t="str">
        <f>INDEX('Policy Characteristics'!D:D,MATCH(PolicyLevers!$C36,'Policy Characteristics'!$C:$C,0))</f>
        <v>Conventional Pollutant Standard</v>
      </c>
      <c r="K36" s="187" t="str">
        <f>INDEX('Policy Characteristics'!E:E,MATCH(PolicyLevers!$C36,'Policy Characteristics'!$C:$C,0))</f>
        <v>trans reduce regulated pollutants</v>
      </c>
      <c r="L36" s="196">
        <f>INDEX('Policy Characteristics'!F:F,MATCH(PolicyLevers!$C36,'Policy Characteristics'!$C:$C,0))</f>
        <v>0</v>
      </c>
      <c r="M36" s="196">
        <f>INDEX('Policy Characteristics'!G:G,MATCH(PolicyLevers!$C36,'Policy Characteristics'!$C:$C,0))</f>
        <v>1</v>
      </c>
      <c r="N36" s="196">
        <f>INDEX('Policy Characteristics'!H:H,MATCH(PolicyLevers!$C36,'Policy Characteristics'!$C:$C,0))</f>
        <v>0.02</v>
      </c>
      <c r="O36" s="195" t="str">
        <f>INDEX('Policy Characteristics'!I:I,MATCH(PolicyLevers!$C36,'Policy Characteristics'!$C:$C,0))</f>
        <v>% reduction in emissions</v>
      </c>
      <c r="P36" s="190"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6" s="195" t="str">
        <f>INDEX('Policy Characteristics'!K:K,MATCH(PolicyLevers!$C36,'Policy Characteristics'!$C:$C,0))</f>
        <v>transportation-sector-main.html#conv-pol-stds</v>
      </c>
      <c r="R36" s="197" t="str">
        <f>INDEX('Policy Characteristics'!L:L,MATCH(PolicyLevers!$C36,'Policy Characteristics'!$C:$C,0))</f>
        <v>conventional-pollutant-standards.html</v>
      </c>
      <c r="S36" s="193" t="str">
        <f>INDEX('Policy Characteristics'!M:M,MATCH(PolicyLevers!$C36,'Policy Characteristics'!$C:$C,0))</f>
        <v>Evolution of Bharat Stage emission norms in India: https://www.cars24.com/blog/bsi-bsii-bsiii-bsiv-bsvi-emission-norms/;
India BS-VI rollout: https://pib.gov.in/Pressreleaseshare.aspx?PRID=1603492</v>
      </c>
      <c r="T36" s="187">
        <f>INDEX('Policy Characteristics'!N:N,MATCH(PolicyLevers!$C36,'Policy Characteristics'!$C:$C,0))</f>
        <v>0</v>
      </c>
    </row>
    <row r="37" spans="1:20" s="187" customFormat="1">
      <c r="A37" s="186" t="str">
        <f>INDEX('Policy Characteristics'!A:A,MATCH($C37,'Policy Characteristics'!$C:$C,0))</f>
        <v>Transportation</v>
      </c>
      <c r="B37" s="194" t="str">
        <f>INDEX('Policy Characteristics'!B:B,MATCH($C37,'Policy Characteristics'!$C:$C,0))</f>
        <v>Conventional Pollutant Standards</v>
      </c>
      <c r="C37" s="194" t="str">
        <f t="shared" si="2"/>
        <v>Percentage Reduction of Separately Regulated Pollutants</v>
      </c>
      <c r="D37" s="187" t="s">
        <v>43</v>
      </c>
      <c r="E37" s="187" t="s">
        <v>534</v>
      </c>
      <c r="F37" s="187" t="s">
        <v>43</v>
      </c>
      <c r="G37" s="187" t="s">
        <v>534</v>
      </c>
      <c r="H37" s="188">
        <v>335</v>
      </c>
      <c r="I37" s="199" t="s">
        <v>47</v>
      </c>
      <c r="J37" s="187" t="str">
        <f>INDEX('Policy Characteristics'!D:D,MATCH(PolicyLevers!$C37,'Policy Characteristics'!$C:$C,0))</f>
        <v>Conventional Pollutant Standard</v>
      </c>
      <c r="K37" s="187" t="str">
        <f>INDEX('Policy Characteristics'!E:E,MATCH(PolicyLevers!$C37,'Policy Characteristics'!$C:$C,0))</f>
        <v>trans reduce regulated pollutants</v>
      </c>
      <c r="L37" s="196">
        <f>INDEX('Policy Characteristics'!F:F,MATCH(PolicyLevers!$C37,'Policy Characteristics'!$C:$C,0))</f>
        <v>0</v>
      </c>
      <c r="M37" s="196">
        <f>INDEX('Policy Characteristics'!G:G,MATCH(PolicyLevers!$C37,'Policy Characteristics'!$C:$C,0))</f>
        <v>1</v>
      </c>
      <c r="N37" s="196">
        <f>INDEX('Policy Characteristics'!H:H,MATCH(PolicyLevers!$C37,'Policy Characteristics'!$C:$C,0))</f>
        <v>0.02</v>
      </c>
      <c r="O37" s="195" t="str">
        <f>INDEX('Policy Characteristics'!I:I,MATCH(PolicyLevers!$C37,'Policy Characteristics'!$C:$C,0))</f>
        <v>% reduction in emissions</v>
      </c>
      <c r="P37" s="189"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7" s="195" t="str">
        <f>INDEX('Policy Characteristics'!K:K,MATCH(PolicyLevers!$C37,'Policy Characteristics'!$C:$C,0))</f>
        <v>transportation-sector-main.html#conv-pol-stds</v>
      </c>
      <c r="R37" s="197" t="str">
        <f>INDEX('Policy Characteristics'!L:L,MATCH(PolicyLevers!$C37,'Policy Characteristics'!$C:$C,0))</f>
        <v>conventional-pollutant-standards.html</v>
      </c>
      <c r="S37" s="193" t="str">
        <f>INDEX('Policy Characteristics'!M:M,MATCH(PolicyLevers!$C37,'Policy Characteristics'!$C:$C,0))</f>
        <v>Evolution of Bharat Stage emission norms in India: https://www.cars24.com/blog/bsi-bsii-bsiii-bsiv-bsvi-emission-norms/;
India BS-VI rollout: https://pib.gov.in/Pressreleaseshare.aspx?PRID=1603492</v>
      </c>
      <c r="T37" s="187">
        <f>INDEX('Policy Characteristics'!N:N,MATCH(PolicyLevers!$C37,'Policy Characteristics'!$C:$C,0))</f>
        <v>0</v>
      </c>
    </row>
    <row r="38" spans="1:20" s="187" customFormat="1">
      <c r="A38" s="186" t="str">
        <f>INDEX('Policy Characteristics'!A:A,MATCH($C38,'Policy Characteristics'!$C:$C,0))</f>
        <v>Transportation</v>
      </c>
      <c r="B38" s="194" t="str">
        <f>INDEX('Policy Characteristics'!B:B,MATCH($C38,'Policy Characteristics'!$C:$C,0))</f>
        <v>Conventional Pollutant Standards</v>
      </c>
      <c r="C38" s="194" t="str">
        <f t="shared" si="2"/>
        <v>Percentage Reduction of Separately Regulated Pollutants</v>
      </c>
      <c r="D38" s="187" t="s">
        <v>43</v>
      </c>
      <c r="E38" s="187" t="s">
        <v>535</v>
      </c>
      <c r="F38" s="187" t="s">
        <v>43</v>
      </c>
      <c r="G38" s="187" t="s">
        <v>535</v>
      </c>
      <c r="H38" s="188">
        <v>336</v>
      </c>
      <c r="I38" s="189" t="s">
        <v>46</v>
      </c>
      <c r="J38" s="187" t="str">
        <f>INDEX('Policy Characteristics'!D:D,MATCH(PolicyLevers!$C38,'Policy Characteristics'!$C:$C,0))</f>
        <v>Conventional Pollutant Standard</v>
      </c>
      <c r="K38" s="187" t="str">
        <f>INDEX('Policy Characteristics'!E:E,MATCH(PolicyLevers!$C38,'Policy Characteristics'!$C:$C,0))</f>
        <v>trans reduce regulated pollutants</v>
      </c>
      <c r="L38" s="196">
        <f>INDEX('Policy Characteristics'!F:F,MATCH(PolicyLevers!$C38,'Policy Characteristics'!$C:$C,0))</f>
        <v>0</v>
      </c>
      <c r="M38" s="196">
        <f>INDEX('Policy Characteristics'!G:G,MATCH(PolicyLevers!$C38,'Policy Characteristics'!$C:$C,0))</f>
        <v>1</v>
      </c>
      <c r="N38" s="196">
        <f>INDEX('Policy Characteristics'!H:H,MATCH(PolicyLevers!$C38,'Policy Characteristics'!$C:$C,0))</f>
        <v>0.02</v>
      </c>
      <c r="O38" s="195" t="str">
        <f>INDEX('Policy Characteristics'!I:I,MATCH(PolicyLevers!$C38,'Policy Characteristics'!$C:$C,0))</f>
        <v>% reduction in emissions</v>
      </c>
      <c r="P38" s="190"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8" s="195" t="str">
        <f>INDEX('Policy Characteristics'!K:K,MATCH(PolicyLevers!$C38,'Policy Characteristics'!$C:$C,0))</f>
        <v>transportation-sector-main.html#conv-pol-stds</v>
      </c>
      <c r="R38" s="197" t="str">
        <f>INDEX('Policy Characteristics'!L:L,MATCH(PolicyLevers!$C38,'Policy Characteristics'!$C:$C,0))</f>
        <v>conventional-pollutant-standards.html</v>
      </c>
      <c r="S38" s="193" t="str">
        <f>INDEX('Policy Characteristics'!M:M,MATCH(PolicyLevers!$C38,'Policy Characteristics'!$C:$C,0))</f>
        <v>Evolution of Bharat Stage emission norms in India: https://www.cars24.com/blog/bsi-bsii-bsiii-bsiv-bsvi-emission-norms/;
India BS-VI rollout: https://pib.gov.in/Pressreleaseshare.aspx?PRID=1603492</v>
      </c>
      <c r="T38" s="187">
        <f>INDEX('Policy Characteristics'!N:N,MATCH(PolicyLevers!$C38,'Policy Characteristics'!$C:$C,0))</f>
        <v>0</v>
      </c>
    </row>
    <row r="39" spans="1:20" s="187" customFormat="1">
      <c r="A39" s="186" t="str">
        <f>INDEX('Policy Characteristics'!A:A,MATCH($C39,'Policy Characteristics'!$C:$C,0))</f>
        <v>Transportation</v>
      </c>
      <c r="B39" s="194" t="str">
        <f>INDEX('Policy Characteristics'!B:B,MATCH($C39,'Policy Characteristics'!$C:$C,0))</f>
        <v>Conventional Pollutant Standards</v>
      </c>
      <c r="C39" s="194" t="str">
        <f t="shared" si="2"/>
        <v>Percentage Reduction of Separately Regulated Pollutants</v>
      </c>
      <c r="D39" s="187" t="s">
        <v>43</v>
      </c>
      <c r="E39" s="187" t="s">
        <v>536</v>
      </c>
      <c r="F39" s="187" t="s">
        <v>43</v>
      </c>
      <c r="G39" s="187" t="s">
        <v>536</v>
      </c>
      <c r="H39" s="188">
        <v>337</v>
      </c>
      <c r="I39" s="189" t="s">
        <v>46</v>
      </c>
      <c r="J39" s="187" t="str">
        <f>INDEX('Policy Characteristics'!D:D,MATCH(PolicyLevers!$C39,'Policy Characteristics'!$C:$C,0))</f>
        <v>Conventional Pollutant Standard</v>
      </c>
      <c r="K39" s="187" t="str">
        <f>INDEX('Policy Characteristics'!E:E,MATCH(PolicyLevers!$C39,'Policy Characteristics'!$C:$C,0))</f>
        <v>trans reduce regulated pollutants</v>
      </c>
      <c r="L39" s="196">
        <f>INDEX('Policy Characteristics'!F:F,MATCH(PolicyLevers!$C39,'Policy Characteristics'!$C:$C,0))</f>
        <v>0</v>
      </c>
      <c r="M39" s="196">
        <f>INDEX('Policy Characteristics'!G:G,MATCH(PolicyLevers!$C39,'Policy Characteristics'!$C:$C,0))</f>
        <v>1</v>
      </c>
      <c r="N39" s="196">
        <f>INDEX('Policy Characteristics'!H:H,MATCH(PolicyLevers!$C39,'Policy Characteristics'!$C:$C,0))</f>
        <v>0.02</v>
      </c>
      <c r="O39" s="195" t="str">
        <f>INDEX('Policy Characteristics'!I:I,MATCH(PolicyLevers!$C39,'Policy Characteristics'!$C:$C,0))</f>
        <v>% reduction in emissions</v>
      </c>
      <c r="P39" s="190"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9" s="195" t="str">
        <f>INDEX('Policy Characteristics'!K:K,MATCH(PolicyLevers!$C39,'Policy Characteristics'!$C:$C,0))</f>
        <v>transportation-sector-main.html#conv-pol-stds</v>
      </c>
      <c r="R39" s="197" t="str">
        <f>INDEX('Policy Characteristics'!L:L,MATCH(PolicyLevers!$C39,'Policy Characteristics'!$C:$C,0))</f>
        <v>conventional-pollutant-standards.html</v>
      </c>
      <c r="S39" s="193" t="str">
        <f>INDEX('Policy Characteristics'!M:M,MATCH(PolicyLevers!$C39,'Policy Characteristics'!$C:$C,0))</f>
        <v>Evolution of Bharat Stage emission norms in India: https://www.cars24.com/blog/bsi-bsii-bsiii-bsiv-bsvi-emission-norms/;
India BS-VI rollout: https://pib.gov.in/Pressreleaseshare.aspx?PRID=1603492</v>
      </c>
      <c r="T39" s="187">
        <f>INDEX('Policy Characteristics'!N:N,MATCH(PolicyLevers!$C39,'Policy Characteristics'!$C:$C,0))</f>
        <v>0</v>
      </c>
    </row>
    <row r="40" spans="1:20" s="187" customFormat="1">
      <c r="A40" s="186" t="str">
        <f>INDEX('Policy Characteristics'!A:A,MATCH($C40,'Policy Characteristics'!$C:$C,0))</f>
        <v>Transportation</v>
      </c>
      <c r="B40" s="194" t="str">
        <f>INDEX('Policy Characteristics'!B:B,MATCH($C40,'Policy Characteristics'!$C:$C,0))</f>
        <v>Conventional Pollutant Standards</v>
      </c>
      <c r="C40" s="194" t="str">
        <f t="shared" si="2"/>
        <v>Percentage Reduction of Separately Regulated Pollutants</v>
      </c>
      <c r="D40" s="187" t="s">
        <v>43</v>
      </c>
      <c r="E40" s="187" t="s">
        <v>537</v>
      </c>
      <c r="F40" s="187" t="s">
        <v>43</v>
      </c>
      <c r="G40" s="187" t="s">
        <v>537</v>
      </c>
      <c r="H40" s="188">
        <v>338</v>
      </c>
      <c r="I40" s="199" t="s">
        <v>47</v>
      </c>
      <c r="J40" s="187" t="str">
        <f>INDEX('Policy Characteristics'!D:D,MATCH(PolicyLevers!$C40,'Policy Characteristics'!$C:$C,0))</f>
        <v>Conventional Pollutant Standard</v>
      </c>
      <c r="K40" s="187" t="str">
        <f>INDEX('Policy Characteristics'!E:E,MATCH(PolicyLevers!$C40,'Policy Characteristics'!$C:$C,0))</f>
        <v>trans reduce regulated pollutants</v>
      </c>
      <c r="L40" s="196">
        <f>INDEX('Policy Characteristics'!F:F,MATCH(PolicyLevers!$C40,'Policy Characteristics'!$C:$C,0))</f>
        <v>0</v>
      </c>
      <c r="M40" s="196">
        <f>INDEX('Policy Characteristics'!G:G,MATCH(PolicyLevers!$C40,'Policy Characteristics'!$C:$C,0))</f>
        <v>1</v>
      </c>
      <c r="N40" s="196">
        <f>INDEX('Policy Characteristics'!H:H,MATCH(PolicyLevers!$C40,'Policy Characteristics'!$C:$C,0))</f>
        <v>0.02</v>
      </c>
      <c r="O40" s="195" t="str">
        <f>INDEX('Policy Characteristics'!I:I,MATCH(PolicyLevers!$C40,'Policy Characteristics'!$C:$C,0))</f>
        <v>% reduction in emissions</v>
      </c>
      <c r="P40" s="189"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0" s="195" t="str">
        <f>INDEX('Policy Characteristics'!K:K,MATCH(PolicyLevers!$C40,'Policy Characteristics'!$C:$C,0))</f>
        <v>transportation-sector-main.html#conv-pol-stds</v>
      </c>
      <c r="R40" s="197" t="str">
        <f>INDEX('Policy Characteristics'!L:L,MATCH(PolicyLevers!$C40,'Policy Characteristics'!$C:$C,0))</f>
        <v>conventional-pollutant-standards.html</v>
      </c>
      <c r="S40" s="193" t="str">
        <f>INDEX('Policy Characteristics'!M:M,MATCH(PolicyLevers!$C40,'Policy Characteristics'!$C:$C,0))</f>
        <v>Evolution of Bharat Stage emission norms in India: https://www.cars24.com/blog/bsi-bsii-bsiii-bsiv-bsvi-emission-norms/;
India BS-VI rollout: https://pib.gov.in/Pressreleaseshare.aspx?PRID=1603492</v>
      </c>
      <c r="T40" s="187">
        <f>INDEX('Policy Characteristics'!N:N,MATCH(PolicyLevers!$C40,'Policy Characteristics'!$C:$C,0))</f>
        <v>0</v>
      </c>
    </row>
    <row r="41" spans="1:20" s="187" customFormat="1">
      <c r="A41" s="186" t="str">
        <f>INDEX('Policy Characteristics'!A:A,MATCH($C41,'Policy Characteristics'!$C:$C,0))</f>
        <v>Transportation</v>
      </c>
      <c r="B41" s="194" t="str">
        <f>INDEX('Policy Characteristics'!B:B,MATCH($C41,'Policy Characteristics'!$C:$C,0))</f>
        <v>Conventional Pollutant Standards</v>
      </c>
      <c r="C41" s="194" t="str">
        <f t="shared" si="2"/>
        <v>Percentage Reduction of Separately Regulated Pollutants</v>
      </c>
      <c r="D41" s="187" t="s">
        <v>43</v>
      </c>
      <c r="E41" s="187" t="s">
        <v>538</v>
      </c>
      <c r="F41" s="187" t="s">
        <v>43</v>
      </c>
      <c r="G41" s="187" t="s">
        <v>538</v>
      </c>
      <c r="H41" s="188">
        <v>339</v>
      </c>
      <c r="I41" s="199" t="s">
        <v>47</v>
      </c>
      <c r="J41" s="187" t="str">
        <f>INDEX('Policy Characteristics'!D:D,MATCH(PolicyLevers!$C41,'Policy Characteristics'!$C:$C,0))</f>
        <v>Conventional Pollutant Standard</v>
      </c>
      <c r="K41" s="187" t="str">
        <f>INDEX('Policy Characteristics'!E:E,MATCH(PolicyLevers!$C41,'Policy Characteristics'!$C:$C,0))</f>
        <v>trans reduce regulated pollutants</v>
      </c>
      <c r="L41" s="196">
        <f>INDEX('Policy Characteristics'!F:F,MATCH(PolicyLevers!$C41,'Policy Characteristics'!$C:$C,0))</f>
        <v>0</v>
      </c>
      <c r="M41" s="196">
        <f>INDEX('Policy Characteristics'!G:G,MATCH(PolicyLevers!$C41,'Policy Characteristics'!$C:$C,0))</f>
        <v>1</v>
      </c>
      <c r="N41" s="196">
        <f>INDEX('Policy Characteristics'!H:H,MATCH(PolicyLevers!$C41,'Policy Characteristics'!$C:$C,0))</f>
        <v>0.02</v>
      </c>
      <c r="O41" s="195" t="str">
        <f>INDEX('Policy Characteristics'!I:I,MATCH(PolicyLevers!$C41,'Policy Characteristics'!$C:$C,0))</f>
        <v>% reduction in emissions</v>
      </c>
      <c r="P41" s="189"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1" s="195" t="str">
        <f>INDEX('Policy Characteristics'!K:K,MATCH(PolicyLevers!$C41,'Policy Characteristics'!$C:$C,0))</f>
        <v>transportation-sector-main.html#conv-pol-stds</v>
      </c>
      <c r="R41" s="197" t="str">
        <f>INDEX('Policy Characteristics'!L:L,MATCH(PolicyLevers!$C41,'Policy Characteristics'!$C:$C,0))</f>
        <v>conventional-pollutant-standards.html</v>
      </c>
      <c r="S41" s="193" t="str">
        <f>INDEX('Policy Characteristics'!M:M,MATCH(PolicyLevers!$C41,'Policy Characteristics'!$C:$C,0))</f>
        <v>Evolution of Bharat Stage emission norms in India: https://www.cars24.com/blog/bsi-bsii-bsiii-bsiv-bsvi-emission-norms/;
India BS-VI rollout: https://pib.gov.in/Pressreleaseshare.aspx?PRID=1603492</v>
      </c>
      <c r="T41" s="187">
        <f>INDEX('Policy Characteristics'!N:N,MATCH(PolicyLevers!$C41,'Policy Characteristics'!$C:$C,0))</f>
        <v>0</v>
      </c>
    </row>
    <row r="42" spans="1:20" s="187" customFormat="1">
      <c r="A42" s="186" t="str">
        <f>INDEX('Policy Characteristics'!A:A,MATCH($C42,'Policy Characteristics'!$C:$C,0))</f>
        <v>Transportation</v>
      </c>
      <c r="B42" s="194" t="str">
        <f>INDEX('Policy Characteristics'!B:B,MATCH($C42,'Policy Characteristics'!$C:$C,0))</f>
        <v>Conventional Pollutant Standards</v>
      </c>
      <c r="C42" s="194" t="str">
        <f t="shared" si="2"/>
        <v>Percentage Reduction of Separately Regulated Pollutants</v>
      </c>
      <c r="D42" s="187" t="s">
        <v>44</v>
      </c>
      <c r="E42" s="187" t="s">
        <v>530</v>
      </c>
      <c r="F42" s="187" t="s">
        <v>44</v>
      </c>
      <c r="G42" s="187" t="s">
        <v>753</v>
      </c>
      <c r="H42" s="188">
        <v>340</v>
      </c>
      <c r="I42" s="189" t="s">
        <v>46</v>
      </c>
      <c r="J42" s="187" t="str">
        <f>INDEX('Policy Characteristics'!D:D,MATCH(PolicyLevers!$C42,'Policy Characteristics'!$C:$C,0))</f>
        <v>Conventional Pollutant Standard</v>
      </c>
      <c r="K42" s="187" t="str">
        <f>INDEX('Policy Characteristics'!E:E,MATCH(PolicyLevers!$C42,'Policy Characteristics'!$C:$C,0))</f>
        <v>trans reduce regulated pollutants</v>
      </c>
      <c r="L42" s="196">
        <f>INDEX('Policy Characteristics'!F:F,MATCH(PolicyLevers!$C42,'Policy Characteristics'!$C:$C,0))</f>
        <v>0</v>
      </c>
      <c r="M42" s="196">
        <f>INDEX('Policy Characteristics'!G:G,MATCH(PolicyLevers!$C42,'Policy Characteristics'!$C:$C,0))</f>
        <v>1</v>
      </c>
      <c r="N42" s="196">
        <f>INDEX('Policy Characteristics'!H:H,MATCH(PolicyLevers!$C42,'Policy Characteristics'!$C:$C,0))</f>
        <v>0.02</v>
      </c>
      <c r="O42" s="195" t="str">
        <f>INDEX('Policy Characteristics'!I:I,MATCH(PolicyLevers!$C42,'Policy Characteristics'!$C:$C,0))</f>
        <v>% reduction in emissions</v>
      </c>
      <c r="P42" s="190"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2" s="195" t="str">
        <f>INDEX('Policy Characteristics'!K:K,MATCH(PolicyLevers!$C42,'Policy Characteristics'!$C:$C,0))</f>
        <v>transportation-sector-main.html#conv-pol-stds</v>
      </c>
      <c r="R42" s="197" t="str">
        <f>INDEX('Policy Characteristics'!L:L,MATCH(PolicyLevers!$C42,'Policy Characteristics'!$C:$C,0))</f>
        <v>conventional-pollutant-standards.html</v>
      </c>
      <c r="S42" s="193" t="str">
        <f>INDEX('Policy Characteristics'!M:M,MATCH(PolicyLevers!$C42,'Policy Characteristics'!$C:$C,0))</f>
        <v>Evolution of Bharat Stage emission norms in India: https://www.cars24.com/blog/bsi-bsii-bsiii-bsiv-bsvi-emission-norms/;
India BS-VI rollout: https://pib.gov.in/Pressreleaseshare.aspx?PRID=1603492</v>
      </c>
      <c r="T42" s="187">
        <f>INDEX('Policy Characteristics'!N:N,MATCH(PolicyLevers!$C42,'Policy Characteristics'!$C:$C,0))</f>
        <v>0</v>
      </c>
    </row>
    <row r="43" spans="1:20" s="187" customFormat="1">
      <c r="A43" s="186" t="str">
        <f>INDEX('Policy Characteristics'!A:A,MATCH($C43,'Policy Characteristics'!$C:$C,0))</f>
        <v>Transportation</v>
      </c>
      <c r="B43" s="194" t="str">
        <f>INDEX('Policy Characteristics'!B:B,MATCH($C43,'Policy Characteristics'!$C:$C,0))</f>
        <v>Conventional Pollutant Standards</v>
      </c>
      <c r="C43" s="194" t="str">
        <f t="shared" si="2"/>
        <v>Percentage Reduction of Separately Regulated Pollutants</v>
      </c>
      <c r="D43" s="187" t="s">
        <v>44</v>
      </c>
      <c r="E43" s="187" t="s">
        <v>505</v>
      </c>
      <c r="F43" s="187" t="s">
        <v>44</v>
      </c>
      <c r="G43" s="187" t="s">
        <v>505</v>
      </c>
      <c r="H43" s="188">
        <v>341</v>
      </c>
      <c r="I43" s="189" t="s">
        <v>46</v>
      </c>
      <c r="J43" s="187" t="str">
        <f>INDEX('Policy Characteristics'!D:D,MATCH(PolicyLevers!$C43,'Policy Characteristics'!$C:$C,0))</f>
        <v>Conventional Pollutant Standard</v>
      </c>
      <c r="K43" s="187" t="str">
        <f>INDEX('Policy Characteristics'!E:E,MATCH(PolicyLevers!$C43,'Policy Characteristics'!$C:$C,0))</f>
        <v>trans reduce regulated pollutants</v>
      </c>
      <c r="L43" s="196">
        <f>INDEX('Policy Characteristics'!F:F,MATCH(PolicyLevers!$C43,'Policy Characteristics'!$C:$C,0))</f>
        <v>0</v>
      </c>
      <c r="M43" s="196">
        <f>INDEX('Policy Characteristics'!G:G,MATCH(PolicyLevers!$C43,'Policy Characteristics'!$C:$C,0))</f>
        <v>1</v>
      </c>
      <c r="N43" s="196">
        <f>INDEX('Policy Characteristics'!H:H,MATCH(PolicyLevers!$C43,'Policy Characteristics'!$C:$C,0))</f>
        <v>0.02</v>
      </c>
      <c r="O43" s="195" t="str">
        <f>INDEX('Policy Characteristics'!I:I,MATCH(PolicyLevers!$C43,'Policy Characteristics'!$C:$C,0))</f>
        <v>% reduction in emissions</v>
      </c>
      <c r="P43" s="190"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3" s="195" t="str">
        <f>INDEX('Policy Characteristics'!K:K,MATCH(PolicyLevers!$C43,'Policy Characteristics'!$C:$C,0))</f>
        <v>transportation-sector-main.html#conv-pol-stds</v>
      </c>
      <c r="R43" s="197" t="str">
        <f>INDEX('Policy Characteristics'!L:L,MATCH(PolicyLevers!$C43,'Policy Characteristics'!$C:$C,0))</f>
        <v>conventional-pollutant-standards.html</v>
      </c>
      <c r="S43" s="193" t="str">
        <f>INDEX('Policy Characteristics'!M:M,MATCH(PolicyLevers!$C43,'Policy Characteristics'!$C:$C,0))</f>
        <v>Evolution of Bharat Stage emission norms in India: https://www.cars24.com/blog/bsi-bsii-bsiii-bsiv-bsvi-emission-norms/;
India BS-VI rollout: https://pib.gov.in/Pressreleaseshare.aspx?PRID=1603492</v>
      </c>
      <c r="T43" s="187">
        <f>INDEX('Policy Characteristics'!N:N,MATCH(PolicyLevers!$C43,'Policy Characteristics'!$C:$C,0))</f>
        <v>0</v>
      </c>
    </row>
    <row r="44" spans="1:20" s="187" customFormat="1">
      <c r="A44" s="186" t="str">
        <f>INDEX('Policy Characteristics'!A:A,MATCH($C44,'Policy Characteristics'!$C:$C,0))</f>
        <v>Transportation</v>
      </c>
      <c r="B44" s="194" t="str">
        <f>INDEX('Policy Characteristics'!B:B,MATCH($C44,'Policy Characteristics'!$C:$C,0))</f>
        <v>Conventional Pollutant Standards</v>
      </c>
      <c r="C44" s="194" t="str">
        <f t="shared" si="2"/>
        <v>Percentage Reduction of Separately Regulated Pollutants</v>
      </c>
      <c r="D44" s="187" t="s">
        <v>44</v>
      </c>
      <c r="E44" s="187" t="s">
        <v>531</v>
      </c>
      <c r="F44" s="187" t="s">
        <v>44</v>
      </c>
      <c r="G44" s="187" t="s">
        <v>531</v>
      </c>
      <c r="H44" s="188">
        <v>342</v>
      </c>
      <c r="I44" s="189" t="s">
        <v>46</v>
      </c>
      <c r="J44" s="187" t="str">
        <f>INDEX('Policy Characteristics'!D:D,MATCH(PolicyLevers!$C44,'Policy Characteristics'!$C:$C,0))</f>
        <v>Conventional Pollutant Standard</v>
      </c>
      <c r="K44" s="187" t="str">
        <f>INDEX('Policy Characteristics'!E:E,MATCH(PolicyLevers!$C44,'Policy Characteristics'!$C:$C,0))</f>
        <v>trans reduce regulated pollutants</v>
      </c>
      <c r="L44" s="196">
        <f>INDEX('Policy Characteristics'!F:F,MATCH(PolicyLevers!$C44,'Policy Characteristics'!$C:$C,0))</f>
        <v>0</v>
      </c>
      <c r="M44" s="196">
        <f>INDEX('Policy Characteristics'!G:G,MATCH(PolicyLevers!$C44,'Policy Characteristics'!$C:$C,0))</f>
        <v>1</v>
      </c>
      <c r="N44" s="196">
        <f>INDEX('Policy Characteristics'!H:H,MATCH(PolicyLevers!$C44,'Policy Characteristics'!$C:$C,0))</f>
        <v>0.02</v>
      </c>
      <c r="O44" s="195" t="str">
        <f>INDEX('Policy Characteristics'!I:I,MATCH(PolicyLevers!$C44,'Policy Characteristics'!$C:$C,0))</f>
        <v>% reduction in emissions</v>
      </c>
      <c r="P44" s="190"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4" s="195" t="str">
        <f>INDEX('Policy Characteristics'!K:K,MATCH(PolicyLevers!$C44,'Policy Characteristics'!$C:$C,0))</f>
        <v>transportation-sector-main.html#conv-pol-stds</v>
      </c>
      <c r="R44" s="197" t="str">
        <f>INDEX('Policy Characteristics'!L:L,MATCH(PolicyLevers!$C44,'Policy Characteristics'!$C:$C,0))</f>
        <v>conventional-pollutant-standards.html</v>
      </c>
      <c r="S44" s="193" t="str">
        <f>INDEX('Policy Characteristics'!M:M,MATCH(PolicyLevers!$C44,'Policy Characteristics'!$C:$C,0))</f>
        <v>Evolution of Bharat Stage emission norms in India: https://www.cars24.com/blog/bsi-bsii-bsiii-bsiv-bsvi-emission-norms/;
India BS-VI rollout: https://pib.gov.in/Pressreleaseshare.aspx?PRID=1603492</v>
      </c>
      <c r="T44" s="187">
        <f>INDEX('Policy Characteristics'!N:N,MATCH(PolicyLevers!$C44,'Policy Characteristics'!$C:$C,0))</f>
        <v>0</v>
      </c>
    </row>
    <row r="45" spans="1:20" s="187" customFormat="1">
      <c r="A45" s="186" t="str">
        <f>INDEX('Policy Characteristics'!A:A,MATCH($C45,'Policy Characteristics'!$C:$C,0))</f>
        <v>Transportation</v>
      </c>
      <c r="B45" s="194" t="str">
        <f>INDEX('Policy Characteristics'!B:B,MATCH($C45,'Policy Characteristics'!$C:$C,0))</f>
        <v>Conventional Pollutant Standards</v>
      </c>
      <c r="C45" s="194" t="str">
        <f t="shared" si="2"/>
        <v>Percentage Reduction of Separately Regulated Pollutants</v>
      </c>
      <c r="D45" s="187" t="s">
        <v>44</v>
      </c>
      <c r="E45" s="187" t="s">
        <v>532</v>
      </c>
      <c r="F45" s="187" t="s">
        <v>44</v>
      </c>
      <c r="G45" s="187" t="s">
        <v>532</v>
      </c>
      <c r="H45" s="188">
        <v>343</v>
      </c>
      <c r="I45" s="189" t="s">
        <v>46</v>
      </c>
      <c r="J45" s="187" t="str">
        <f>INDEX('Policy Characteristics'!D:D,MATCH(PolicyLevers!$C45,'Policy Characteristics'!$C:$C,0))</f>
        <v>Conventional Pollutant Standard</v>
      </c>
      <c r="K45" s="187" t="str">
        <f>INDEX('Policy Characteristics'!E:E,MATCH(PolicyLevers!$C45,'Policy Characteristics'!$C:$C,0))</f>
        <v>trans reduce regulated pollutants</v>
      </c>
      <c r="L45" s="196">
        <f>INDEX('Policy Characteristics'!F:F,MATCH(PolicyLevers!$C45,'Policy Characteristics'!$C:$C,0))</f>
        <v>0</v>
      </c>
      <c r="M45" s="196">
        <f>INDEX('Policy Characteristics'!G:G,MATCH(PolicyLevers!$C45,'Policy Characteristics'!$C:$C,0))</f>
        <v>1</v>
      </c>
      <c r="N45" s="196">
        <f>INDEX('Policy Characteristics'!H:H,MATCH(PolicyLevers!$C45,'Policy Characteristics'!$C:$C,0))</f>
        <v>0.02</v>
      </c>
      <c r="O45" s="195" t="str">
        <f>INDEX('Policy Characteristics'!I:I,MATCH(PolicyLevers!$C45,'Policy Characteristics'!$C:$C,0))</f>
        <v>% reduction in emissions</v>
      </c>
      <c r="P45" s="190"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5" s="195" t="str">
        <f>INDEX('Policy Characteristics'!K:K,MATCH(PolicyLevers!$C45,'Policy Characteristics'!$C:$C,0))</f>
        <v>transportation-sector-main.html#conv-pol-stds</v>
      </c>
      <c r="R45" s="197" t="str">
        <f>INDEX('Policy Characteristics'!L:L,MATCH(PolicyLevers!$C45,'Policy Characteristics'!$C:$C,0))</f>
        <v>conventional-pollutant-standards.html</v>
      </c>
      <c r="S45" s="193" t="str">
        <f>INDEX('Policy Characteristics'!M:M,MATCH(PolicyLevers!$C45,'Policy Characteristics'!$C:$C,0))</f>
        <v>Evolution of Bharat Stage emission norms in India: https://www.cars24.com/blog/bsi-bsii-bsiii-bsiv-bsvi-emission-norms/;
India BS-VI rollout: https://pib.gov.in/Pressreleaseshare.aspx?PRID=1603492</v>
      </c>
      <c r="T45" s="187">
        <f>INDEX('Policy Characteristics'!N:N,MATCH(PolicyLevers!$C45,'Policy Characteristics'!$C:$C,0))</f>
        <v>0</v>
      </c>
    </row>
    <row r="46" spans="1:20" s="187" customFormat="1">
      <c r="A46" s="186" t="str">
        <f>INDEX('Policy Characteristics'!A:A,MATCH($C46,'Policy Characteristics'!$C:$C,0))</f>
        <v>Transportation</v>
      </c>
      <c r="B46" s="194" t="str">
        <f>INDEX('Policy Characteristics'!B:B,MATCH($C46,'Policy Characteristics'!$C:$C,0))</f>
        <v>Conventional Pollutant Standards</v>
      </c>
      <c r="C46" s="194" t="str">
        <f t="shared" si="2"/>
        <v>Percentage Reduction of Separately Regulated Pollutants</v>
      </c>
      <c r="D46" s="187" t="s">
        <v>44</v>
      </c>
      <c r="E46" s="187" t="s">
        <v>533</v>
      </c>
      <c r="F46" s="187" t="s">
        <v>44</v>
      </c>
      <c r="G46" s="187" t="s">
        <v>622</v>
      </c>
      <c r="H46" s="188">
        <v>344</v>
      </c>
      <c r="I46" s="189" t="s">
        <v>46</v>
      </c>
      <c r="J46" s="187" t="str">
        <f>INDEX('Policy Characteristics'!D:D,MATCH(PolicyLevers!$C46,'Policy Characteristics'!$C:$C,0))</f>
        <v>Conventional Pollutant Standard</v>
      </c>
      <c r="K46" s="187" t="str">
        <f>INDEX('Policy Characteristics'!E:E,MATCH(PolicyLevers!$C46,'Policy Characteristics'!$C:$C,0))</f>
        <v>trans reduce regulated pollutants</v>
      </c>
      <c r="L46" s="196">
        <f>INDEX('Policy Characteristics'!F:F,MATCH(PolicyLevers!$C46,'Policy Characteristics'!$C:$C,0))</f>
        <v>0</v>
      </c>
      <c r="M46" s="196">
        <f>INDEX('Policy Characteristics'!G:G,MATCH(PolicyLevers!$C46,'Policy Characteristics'!$C:$C,0))</f>
        <v>1</v>
      </c>
      <c r="N46" s="196">
        <f>INDEX('Policy Characteristics'!H:H,MATCH(PolicyLevers!$C46,'Policy Characteristics'!$C:$C,0))</f>
        <v>0.02</v>
      </c>
      <c r="O46" s="195" t="str">
        <f>INDEX('Policy Characteristics'!I:I,MATCH(PolicyLevers!$C46,'Policy Characteristics'!$C:$C,0))</f>
        <v>% reduction in emissions</v>
      </c>
      <c r="P46" s="190"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6" s="195" t="str">
        <f>INDEX('Policy Characteristics'!K:K,MATCH(PolicyLevers!$C46,'Policy Characteristics'!$C:$C,0))</f>
        <v>transportation-sector-main.html#conv-pol-stds</v>
      </c>
      <c r="R46" s="197" t="str">
        <f>INDEX('Policy Characteristics'!L:L,MATCH(PolicyLevers!$C46,'Policy Characteristics'!$C:$C,0))</f>
        <v>conventional-pollutant-standards.html</v>
      </c>
      <c r="S46" s="193" t="str">
        <f>INDEX('Policy Characteristics'!M:M,MATCH(PolicyLevers!$C46,'Policy Characteristics'!$C:$C,0))</f>
        <v>Evolution of Bharat Stage emission norms in India: https://www.cars24.com/blog/bsi-bsii-bsiii-bsiv-bsvi-emission-norms/;
India BS-VI rollout: https://pib.gov.in/Pressreleaseshare.aspx?PRID=1603492</v>
      </c>
      <c r="T46" s="187">
        <f>INDEX('Policy Characteristics'!N:N,MATCH(PolicyLevers!$C46,'Policy Characteristics'!$C:$C,0))</f>
        <v>0</v>
      </c>
    </row>
    <row r="47" spans="1:20" s="187" customFormat="1">
      <c r="A47" s="186" t="str">
        <f>INDEX('Policy Characteristics'!A:A,MATCH($C47,'Policy Characteristics'!$C:$C,0))</f>
        <v>Transportation</v>
      </c>
      <c r="B47" s="194" t="str">
        <f>INDEX('Policy Characteristics'!B:B,MATCH($C47,'Policy Characteristics'!$C:$C,0))</f>
        <v>Conventional Pollutant Standards</v>
      </c>
      <c r="C47" s="194" t="str">
        <f t="shared" si="2"/>
        <v>Percentage Reduction of Separately Regulated Pollutants</v>
      </c>
      <c r="D47" s="187" t="s">
        <v>44</v>
      </c>
      <c r="E47" s="187" t="s">
        <v>534</v>
      </c>
      <c r="F47" s="187" t="s">
        <v>44</v>
      </c>
      <c r="G47" s="187" t="s">
        <v>534</v>
      </c>
      <c r="H47" s="188">
        <v>345</v>
      </c>
      <c r="I47" s="199" t="s">
        <v>47</v>
      </c>
      <c r="J47" s="187" t="str">
        <f>INDEX('Policy Characteristics'!D:D,MATCH(PolicyLevers!$C47,'Policy Characteristics'!$C:$C,0))</f>
        <v>Conventional Pollutant Standard</v>
      </c>
      <c r="K47" s="187" t="str">
        <f>INDEX('Policy Characteristics'!E:E,MATCH(PolicyLevers!$C47,'Policy Characteristics'!$C:$C,0))</f>
        <v>trans reduce regulated pollutants</v>
      </c>
      <c r="L47" s="196">
        <f>INDEX('Policy Characteristics'!F:F,MATCH(PolicyLevers!$C47,'Policy Characteristics'!$C:$C,0))</f>
        <v>0</v>
      </c>
      <c r="M47" s="196">
        <f>INDEX('Policy Characteristics'!G:G,MATCH(PolicyLevers!$C47,'Policy Characteristics'!$C:$C,0))</f>
        <v>1</v>
      </c>
      <c r="N47" s="196">
        <f>INDEX('Policy Characteristics'!H:H,MATCH(PolicyLevers!$C47,'Policy Characteristics'!$C:$C,0))</f>
        <v>0.02</v>
      </c>
      <c r="O47" s="195" t="str">
        <f>INDEX('Policy Characteristics'!I:I,MATCH(PolicyLevers!$C47,'Policy Characteristics'!$C:$C,0))</f>
        <v>% reduction in emissions</v>
      </c>
      <c r="P47" s="189"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7" s="195" t="str">
        <f>INDEX('Policy Characteristics'!K:K,MATCH(PolicyLevers!$C47,'Policy Characteristics'!$C:$C,0))</f>
        <v>transportation-sector-main.html#conv-pol-stds</v>
      </c>
      <c r="R47" s="197" t="str">
        <f>INDEX('Policy Characteristics'!L:L,MATCH(PolicyLevers!$C47,'Policy Characteristics'!$C:$C,0))</f>
        <v>conventional-pollutant-standards.html</v>
      </c>
      <c r="S47" s="193" t="str">
        <f>INDEX('Policy Characteristics'!M:M,MATCH(PolicyLevers!$C47,'Policy Characteristics'!$C:$C,0))</f>
        <v>Evolution of Bharat Stage emission norms in India: https://www.cars24.com/blog/bsi-bsii-bsiii-bsiv-bsvi-emission-norms/;
India BS-VI rollout: https://pib.gov.in/Pressreleaseshare.aspx?PRID=1603492</v>
      </c>
      <c r="T47" s="187">
        <f>INDEX('Policy Characteristics'!N:N,MATCH(PolicyLevers!$C47,'Policy Characteristics'!$C:$C,0))</f>
        <v>0</v>
      </c>
    </row>
    <row r="48" spans="1:20" s="187" customFormat="1">
      <c r="A48" s="186" t="str">
        <f>INDEX('Policy Characteristics'!A:A,MATCH($C48,'Policy Characteristics'!$C:$C,0))</f>
        <v>Transportation</v>
      </c>
      <c r="B48" s="194" t="str">
        <f>INDEX('Policy Characteristics'!B:B,MATCH($C48,'Policy Characteristics'!$C:$C,0))</f>
        <v>Conventional Pollutant Standards</v>
      </c>
      <c r="C48" s="194" t="str">
        <f t="shared" si="2"/>
        <v>Percentage Reduction of Separately Regulated Pollutants</v>
      </c>
      <c r="D48" s="187" t="s">
        <v>44</v>
      </c>
      <c r="E48" s="187" t="s">
        <v>535</v>
      </c>
      <c r="F48" s="187" t="s">
        <v>44</v>
      </c>
      <c r="G48" s="187" t="s">
        <v>535</v>
      </c>
      <c r="H48" s="188">
        <v>346</v>
      </c>
      <c r="I48" s="189" t="s">
        <v>46</v>
      </c>
      <c r="J48" s="187" t="str">
        <f>INDEX('Policy Characteristics'!D:D,MATCH(PolicyLevers!$C48,'Policy Characteristics'!$C:$C,0))</f>
        <v>Conventional Pollutant Standard</v>
      </c>
      <c r="K48" s="187" t="str">
        <f>INDEX('Policy Characteristics'!E:E,MATCH(PolicyLevers!$C48,'Policy Characteristics'!$C:$C,0))</f>
        <v>trans reduce regulated pollutants</v>
      </c>
      <c r="L48" s="196">
        <f>INDEX('Policy Characteristics'!F:F,MATCH(PolicyLevers!$C48,'Policy Characteristics'!$C:$C,0))</f>
        <v>0</v>
      </c>
      <c r="M48" s="196">
        <f>INDEX('Policy Characteristics'!G:G,MATCH(PolicyLevers!$C48,'Policy Characteristics'!$C:$C,0))</f>
        <v>1</v>
      </c>
      <c r="N48" s="196">
        <f>INDEX('Policy Characteristics'!H:H,MATCH(PolicyLevers!$C48,'Policy Characteristics'!$C:$C,0))</f>
        <v>0.02</v>
      </c>
      <c r="O48" s="195" t="str">
        <f>INDEX('Policy Characteristics'!I:I,MATCH(PolicyLevers!$C48,'Policy Characteristics'!$C:$C,0))</f>
        <v>% reduction in emissions</v>
      </c>
      <c r="P48" s="190"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8" s="195" t="str">
        <f>INDEX('Policy Characteristics'!K:K,MATCH(PolicyLevers!$C48,'Policy Characteristics'!$C:$C,0))</f>
        <v>transportation-sector-main.html#conv-pol-stds</v>
      </c>
      <c r="R48" s="197" t="str">
        <f>INDEX('Policy Characteristics'!L:L,MATCH(PolicyLevers!$C48,'Policy Characteristics'!$C:$C,0))</f>
        <v>conventional-pollutant-standards.html</v>
      </c>
      <c r="S48" s="193" t="str">
        <f>INDEX('Policy Characteristics'!M:M,MATCH(PolicyLevers!$C48,'Policy Characteristics'!$C:$C,0))</f>
        <v>Evolution of Bharat Stage emission norms in India: https://www.cars24.com/blog/bsi-bsii-bsiii-bsiv-bsvi-emission-norms/;
India BS-VI rollout: https://pib.gov.in/Pressreleaseshare.aspx?PRID=1603492</v>
      </c>
      <c r="T48" s="187">
        <f>INDEX('Policy Characteristics'!N:N,MATCH(PolicyLevers!$C48,'Policy Characteristics'!$C:$C,0))</f>
        <v>0</v>
      </c>
    </row>
    <row r="49" spans="1:20" s="187" customFormat="1">
      <c r="A49" s="186" t="str">
        <f>INDEX('Policy Characteristics'!A:A,MATCH($C49,'Policy Characteristics'!$C:$C,0))</f>
        <v>Transportation</v>
      </c>
      <c r="B49" s="194" t="str">
        <f>INDEX('Policy Characteristics'!B:B,MATCH($C49,'Policy Characteristics'!$C:$C,0))</f>
        <v>Conventional Pollutant Standards</v>
      </c>
      <c r="C49" s="194" t="str">
        <f t="shared" si="2"/>
        <v>Percentage Reduction of Separately Regulated Pollutants</v>
      </c>
      <c r="D49" s="187" t="s">
        <v>44</v>
      </c>
      <c r="E49" s="187" t="s">
        <v>536</v>
      </c>
      <c r="F49" s="187" t="s">
        <v>44</v>
      </c>
      <c r="G49" s="187" t="s">
        <v>536</v>
      </c>
      <c r="H49" s="188">
        <v>347</v>
      </c>
      <c r="I49" s="189" t="s">
        <v>46</v>
      </c>
      <c r="J49" s="187" t="str">
        <f>INDEX('Policy Characteristics'!D:D,MATCH(PolicyLevers!$C49,'Policy Characteristics'!$C:$C,0))</f>
        <v>Conventional Pollutant Standard</v>
      </c>
      <c r="K49" s="187" t="str">
        <f>INDEX('Policy Characteristics'!E:E,MATCH(PolicyLevers!$C49,'Policy Characteristics'!$C:$C,0))</f>
        <v>trans reduce regulated pollutants</v>
      </c>
      <c r="L49" s="196">
        <f>INDEX('Policy Characteristics'!F:F,MATCH(PolicyLevers!$C49,'Policy Characteristics'!$C:$C,0))</f>
        <v>0</v>
      </c>
      <c r="M49" s="196">
        <f>INDEX('Policy Characteristics'!G:G,MATCH(PolicyLevers!$C49,'Policy Characteristics'!$C:$C,0))</f>
        <v>1</v>
      </c>
      <c r="N49" s="196">
        <f>INDEX('Policy Characteristics'!H:H,MATCH(PolicyLevers!$C49,'Policy Characteristics'!$C:$C,0))</f>
        <v>0.02</v>
      </c>
      <c r="O49" s="195" t="str">
        <f>INDEX('Policy Characteristics'!I:I,MATCH(PolicyLevers!$C49,'Policy Characteristics'!$C:$C,0))</f>
        <v>% reduction in emissions</v>
      </c>
      <c r="P49" s="190"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9" s="195" t="str">
        <f>INDEX('Policy Characteristics'!K:K,MATCH(PolicyLevers!$C49,'Policy Characteristics'!$C:$C,0))</f>
        <v>transportation-sector-main.html#conv-pol-stds</v>
      </c>
      <c r="R49" s="197" t="str">
        <f>INDEX('Policy Characteristics'!L:L,MATCH(PolicyLevers!$C49,'Policy Characteristics'!$C:$C,0))</f>
        <v>conventional-pollutant-standards.html</v>
      </c>
      <c r="S49" s="193" t="str">
        <f>INDEX('Policy Characteristics'!M:M,MATCH(PolicyLevers!$C49,'Policy Characteristics'!$C:$C,0))</f>
        <v>Evolution of Bharat Stage emission norms in India: https://www.cars24.com/blog/bsi-bsii-bsiii-bsiv-bsvi-emission-norms/;
India BS-VI rollout: https://pib.gov.in/Pressreleaseshare.aspx?PRID=1603492</v>
      </c>
      <c r="T49" s="187">
        <f>INDEX('Policy Characteristics'!N:N,MATCH(PolicyLevers!$C49,'Policy Characteristics'!$C:$C,0))</f>
        <v>0</v>
      </c>
    </row>
    <row r="50" spans="1:20" s="187" customFormat="1">
      <c r="A50" s="186" t="str">
        <f>INDEX('Policy Characteristics'!A:A,MATCH($C50,'Policy Characteristics'!$C:$C,0))</f>
        <v>Transportation</v>
      </c>
      <c r="B50" s="194" t="str">
        <f>INDEX('Policy Characteristics'!B:B,MATCH($C50,'Policy Characteristics'!$C:$C,0))</f>
        <v>Conventional Pollutant Standards</v>
      </c>
      <c r="C50" s="194" t="str">
        <f t="shared" si="2"/>
        <v>Percentage Reduction of Separately Regulated Pollutants</v>
      </c>
      <c r="D50" s="187" t="s">
        <v>44</v>
      </c>
      <c r="E50" s="187" t="s">
        <v>537</v>
      </c>
      <c r="F50" s="187" t="s">
        <v>44</v>
      </c>
      <c r="G50" s="187" t="s">
        <v>537</v>
      </c>
      <c r="H50" s="188">
        <v>348</v>
      </c>
      <c r="I50" s="199" t="s">
        <v>47</v>
      </c>
      <c r="J50" s="187" t="str">
        <f>INDEX('Policy Characteristics'!D:D,MATCH(PolicyLevers!$C50,'Policy Characteristics'!$C:$C,0))</f>
        <v>Conventional Pollutant Standard</v>
      </c>
      <c r="K50" s="187" t="str">
        <f>INDEX('Policy Characteristics'!E:E,MATCH(PolicyLevers!$C50,'Policy Characteristics'!$C:$C,0))</f>
        <v>trans reduce regulated pollutants</v>
      </c>
      <c r="L50" s="196">
        <f>INDEX('Policy Characteristics'!F:F,MATCH(PolicyLevers!$C50,'Policy Characteristics'!$C:$C,0))</f>
        <v>0</v>
      </c>
      <c r="M50" s="196">
        <f>INDEX('Policy Characteristics'!G:G,MATCH(PolicyLevers!$C50,'Policy Characteristics'!$C:$C,0))</f>
        <v>1</v>
      </c>
      <c r="N50" s="196">
        <f>INDEX('Policy Characteristics'!H:H,MATCH(PolicyLevers!$C50,'Policy Characteristics'!$C:$C,0))</f>
        <v>0.02</v>
      </c>
      <c r="O50" s="195" t="str">
        <f>INDEX('Policy Characteristics'!I:I,MATCH(PolicyLevers!$C50,'Policy Characteristics'!$C:$C,0))</f>
        <v>% reduction in emissions</v>
      </c>
      <c r="P50" s="189"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0" s="195" t="str">
        <f>INDEX('Policy Characteristics'!K:K,MATCH(PolicyLevers!$C50,'Policy Characteristics'!$C:$C,0))</f>
        <v>transportation-sector-main.html#conv-pol-stds</v>
      </c>
      <c r="R50" s="197" t="str">
        <f>INDEX('Policy Characteristics'!L:L,MATCH(PolicyLevers!$C50,'Policy Characteristics'!$C:$C,0))</f>
        <v>conventional-pollutant-standards.html</v>
      </c>
      <c r="S50" s="193" t="str">
        <f>INDEX('Policy Characteristics'!M:M,MATCH(PolicyLevers!$C50,'Policy Characteristics'!$C:$C,0))</f>
        <v>Evolution of Bharat Stage emission norms in India: https://www.cars24.com/blog/bsi-bsii-bsiii-bsiv-bsvi-emission-norms/;
India BS-VI rollout: https://pib.gov.in/Pressreleaseshare.aspx?PRID=1603492</v>
      </c>
      <c r="T50" s="187">
        <f>INDEX('Policy Characteristics'!N:N,MATCH(PolicyLevers!$C50,'Policy Characteristics'!$C:$C,0))</f>
        <v>0</v>
      </c>
    </row>
    <row r="51" spans="1:20" s="187" customFormat="1">
      <c r="A51" s="186" t="str">
        <f>INDEX('Policy Characteristics'!A:A,MATCH($C51,'Policy Characteristics'!$C:$C,0))</f>
        <v>Transportation</v>
      </c>
      <c r="B51" s="194" t="str">
        <f>INDEX('Policy Characteristics'!B:B,MATCH($C51,'Policy Characteristics'!$C:$C,0))</f>
        <v>Conventional Pollutant Standards</v>
      </c>
      <c r="C51" s="194" t="str">
        <f t="shared" si="2"/>
        <v>Percentage Reduction of Separately Regulated Pollutants</v>
      </c>
      <c r="D51" s="187" t="s">
        <v>44</v>
      </c>
      <c r="E51" s="187" t="s">
        <v>538</v>
      </c>
      <c r="F51" s="187" t="s">
        <v>44</v>
      </c>
      <c r="G51" s="187" t="s">
        <v>538</v>
      </c>
      <c r="H51" s="188">
        <v>349</v>
      </c>
      <c r="I51" s="199" t="s">
        <v>47</v>
      </c>
      <c r="J51" s="187" t="str">
        <f>INDEX('Policy Characteristics'!D:D,MATCH(PolicyLevers!$C51,'Policy Characteristics'!$C:$C,0))</f>
        <v>Conventional Pollutant Standard</v>
      </c>
      <c r="K51" s="187" t="str">
        <f>INDEX('Policy Characteristics'!E:E,MATCH(PolicyLevers!$C51,'Policy Characteristics'!$C:$C,0))</f>
        <v>trans reduce regulated pollutants</v>
      </c>
      <c r="L51" s="196">
        <f>INDEX('Policy Characteristics'!F:F,MATCH(PolicyLevers!$C51,'Policy Characteristics'!$C:$C,0))</f>
        <v>0</v>
      </c>
      <c r="M51" s="196">
        <f>INDEX('Policy Characteristics'!G:G,MATCH(PolicyLevers!$C51,'Policy Characteristics'!$C:$C,0))</f>
        <v>1</v>
      </c>
      <c r="N51" s="196">
        <f>INDEX('Policy Characteristics'!H:H,MATCH(PolicyLevers!$C51,'Policy Characteristics'!$C:$C,0))</f>
        <v>0.02</v>
      </c>
      <c r="O51" s="195" t="str">
        <f>INDEX('Policy Characteristics'!I:I,MATCH(PolicyLevers!$C51,'Policy Characteristics'!$C:$C,0))</f>
        <v>% reduction in emissions</v>
      </c>
      <c r="P51" s="189"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1" s="195" t="str">
        <f>INDEX('Policy Characteristics'!K:K,MATCH(PolicyLevers!$C51,'Policy Characteristics'!$C:$C,0))</f>
        <v>transportation-sector-main.html#conv-pol-stds</v>
      </c>
      <c r="R51" s="197" t="str">
        <f>INDEX('Policy Characteristics'!L:L,MATCH(PolicyLevers!$C51,'Policy Characteristics'!$C:$C,0))</f>
        <v>conventional-pollutant-standards.html</v>
      </c>
      <c r="S51" s="193" t="str">
        <f>INDEX('Policy Characteristics'!M:M,MATCH(PolicyLevers!$C51,'Policy Characteristics'!$C:$C,0))</f>
        <v>Evolution of Bharat Stage emission norms in India: https://www.cars24.com/blog/bsi-bsii-bsiii-bsiv-bsvi-emission-norms/;
India BS-VI rollout: https://pib.gov.in/Pressreleaseshare.aspx?PRID=1603492</v>
      </c>
      <c r="T51" s="187">
        <f>INDEX('Policy Characteristics'!N:N,MATCH(PolicyLevers!$C51,'Policy Characteristics'!$C:$C,0))</f>
        <v>0</v>
      </c>
    </row>
    <row r="52" spans="1:20" s="187" customFormat="1">
      <c r="A52" s="186" t="str">
        <f>INDEX('Policy Characteristics'!A:A,MATCH($C52,'Policy Characteristics'!$C:$C,0))</f>
        <v>Transportation</v>
      </c>
      <c r="B52" s="194" t="str">
        <f>INDEX('Policy Characteristics'!B:B,MATCH($C52,'Policy Characteristics'!$C:$C,0))</f>
        <v>Conventional Pollutant Standards</v>
      </c>
      <c r="C52" s="194" t="str">
        <f t="shared" si="2"/>
        <v>Percentage Reduction of Separately Regulated Pollutants</v>
      </c>
      <c r="D52" s="187" t="s">
        <v>118</v>
      </c>
      <c r="E52" s="187" t="s">
        <v>530</v>
      </c>
      <c r="F52" s="193" t="s">
        <v>1698</v>
      </c>
      <c r="G52" s="187" t="s">
        <v>753</v>
      </c>
      <c r="H52" s="188">
        <v>350</v>
      </c>
      <c r="I52" s="189" t="s">
        <v>46</v>
      </c>
      <c r="J52" s="187" t="str">
        <f>INDEX('Policy Characteristics'!D:D,MATCH(PolicyLevers!$C52,'Policy Characteristics'!$C:$C,0))</f>
        <v>Conventional Pollutant Standard</v>
      </c>
      <c r="K52" s="187" t="str">
        <f>INDEX('Policy Characteristics'!E:E,MATCH(PolicyLevers!$C52,'Policy Characteristics'!$C:$C,0))</f>
        <v>trans reduce regulated pollutants</v>
      </c>
      <c r="L52" s="196">
        <f>INDEX('Policy Characteristics'!F:F,MATCH(PolicyLevers!$C52,'Policy Characteristics'!$C:$C,0))</f>
        <v>0</v>
      </c>
      <c r="M52" s="196">
        <f>INDEX('Policy Characteristics'!G:G,MATCH(PolicyLevers!$C52,'Policy Characteristics'!$C:$C,0))</f>
        <v>1</v>
      </c>
      <c r="N52" s="196">
        <f>INDEX('Policy Characteristics'!H:H,MATCH(PolicyLevers!$C52,'Policy Characteristics'!$C:$C,0))</f>
        <v>0.02</v>
      </c>
      <c r="O52" s="195" t="str">
        <f>INDEX('Policy Characteristics'!I:I,MATCH(PolicyLevers!$C52,'Policy Characteristics'!$C:$C,0))</f>
        <v>% reduction in emissions</v>
      </c>
      <c r="P52" s="190"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2" s="195" t="str">
        <f>INDEX('Policy Characteristics'!K:K,MATCH(PolicyLevers!$C52,'Policy Characteristics'!$C:$C,0))</f>
        <v>transportation-sector-main.html#conv-pol-stds</v>
      </c>
      <c r="R52" s="197" t="str">
        <f>INDEX('Policy Characteristics'!L:L,MATCH(PolicyLevers!$C52,'Policy Characteristics'!$C:$C,0))</f>
        <v>conventional-pollutant-standards.html</v>
      </c>
      <c r="S52" s="193" t="str">
        <f>INDEX('Policy Characteristics'!M:M,MATCH(PolicyLevers!$C52,'Policy Characteristics'!$C:$C,0))</f>
        <v>Evolution of Bharat Stage emission norms in India: https://www.cars24.com/blog/bsi-bsii-bsiii-bsiv-bsvi-emission-norms/;
India BS-VI rollout: https://pib.gov.in/Pressreleaseshare.aspx?PRID=1603492</v>
      </c>
      <c r="T52" s="187">
        <f>INDEX('Policy Characteristics'!N:N,MATCH(PolicyLevers!$C52,'Policy Characteristics'!$C:$C,0))</f>
        <v>0</v>
      </c>
    </row>
    <row r="53" spans="1:20" s="187" customFormat="1">
      <c r="A53" s="186" t="str">
        <f>INDEX('Policy Characteristics'!A:A,MATCH($C53,'Policy Characteristics'!$C:$C,0))</f>
        <v>Transportation</v>
      </c>
      <c r="B53" s="194" t="str">
        <f>INDEX('Policy Characteristics'!B:B,MATCH($C53,'Policy Characteristics'!$C:$C,0))</f>
        <v>Conventional Pollutant Standards</v>
      </c>
      <c r="C53" s="194" t="str">
        <f t="shared" si="2"/>
        <v>Percentage Reduction of Separately Regulated Pollutants</v>
      </c>
      <c r="D53" s="187" t="s">
        <v>118</v>
      </c>
      <c r="E53" s="187" t="s">
        <v>505</v>
      </c>
      <c r="F53" s="193" t="s">
        <v>1698</v>
      </c>
      <c r="G53" s="187" t="s">
        <v>505</v>
      </c>
      <c r="H53" s="188">
        <v>351</v>
      </c>
      <c r="I53" s="189" t="s">
        <v>46</v>
      </c>
      <c r="J53" s="187" t="str">
        <f>INDEX('Policy Characteristics'!D:D,MATCH(PolicyLevers!$C53,'Policy Characteristics'!$C:$C,0))</f>
        <v>Conventional Pollutant Standard</v>
      </c>
      <c r="K53" s="187" t="str">
        <f>INDEX('Policy Characteristics'!E:E,MATCH(PolicyLevers!$C53,'Policy Characteristics'!$C:$C,0))</f>
        <v>trans reduce regulated pollutants</v>
      </c>
      <c r="L53" s="196">
        <f>INDEX('Policy Characteristics'!F:F,MATCH(PolicyLevers!$C53,'Policy Characteristics'!$C:$C,0))</f>
        <v>0</v>
      </c>
      <c r="M53" s="196">
        <f>INDEX('Policy Characteristics'!G:G,MATCH(PolicyLevers!$C53,'Policy Characteristics'!$C:$C,0))</f>
        <v>1</v>
      </c>
      <c r="N53" s="196">
        <f>INDEX('Policy Characteristics'!H:H,MATCH(PolicyLevers!$C53,'Policy Characteristics'!$C:$C,0))</f>
        <v>0.02</v>
      </c>
      <c r="O53" s="195" t="str">
        <f>INDEX('Policy Characteristics'!I:I,MATCH(PolicyLevers!$C53,'Policy Characteristics'!$C:$C,0))</f>
        <v>% reduction in emissions</v>
      </c>
      <c r="P53" s="190"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3" s="195" t="str">
        <f>INDEX('Policy Characteristics'!K:K,MATCH(PolicyLevers!$C53,'Policy Characteristics'!$C:$C,0))</f>
        <v>transportation-sector-main.html#conv-pol-stds</v>
      </c>
      <c r="R53" s="197" t="str">
        <f>INDEX('Policy Characteristics'!L:L,MATCH(PolicyLevers!$C53,'Policy Characteristics'!$C:$C,0))</f>
        <v>conventional-pollutant-standards.html</v>
      </c>
      <c r="S53" s="193" t="str">
        <f>INDEX('Policy Characteristics'!M:M,MATCH(PolicyLevers!$C53,'Policy Characteristics'!$C:$C,0))</f>
        <v>Evolution of Bharat Stage emission norms in India: https://www.cars24.com/blog/bsi-bsii-bsiii-bsiv-bsvi-emission-norms/;
India BS-VI rollout: https://pib.gov.in/Pressreleaseshare.aspx?PRID=1603492</v>
      </c>
      <c r="T53" s="187">
        <f>INDEX('Policy Characteristics'!N:N,MATCH(PolicyLevers!$C53,'Policy Characteristics'!$C:$C,0))</f>
        <v>0</v>
      </c>
    </row>
    <row r="54" spans="1:20" s="187" customFormat="1">
      <c r="A54" s="186" t="str">
        <f>INDEX('Policy Characteristics'!A:A,MATCH($C54,'Policy Characteristics'!$C:$C,0))</f>
        <v>Transportation</v>
      </c>
      <c r="B54" s="194" t="str">
        <f>INDEX('Policy Characteristics'!B:B,MATCH($C54,'Policy Characteristics'!$C:$C,0))</f>
        <v>Conventional Pollutant Standards</v>
      </c>
      <c r="C54" s="194" t="str">
        <f t="shared" si="2"/>
        <v>Percentage Reduction of Separately Regulated Pollutants</v>
      </c>
      <c r="D54" s="187" t="s">
        <v>118</v>
      </c>
      <c r="E54" s="187" t="s">
        <v>531</v>
      </c>
      <c r="F54" s="193" t="s">
        <v>1698</v>
      </c>
      <c r="G54" s="187" t="s">
        <v>531</v>
      </c>
      <c r="H54" s="188">
        <v>352</v>
      </c>
      <c r="I54" s="189" t="s">
        <v>46</v>
      </c>
      <c r="J54" s="187" t="str">
        <f>INDEX('Policy Characteristics'!D:D,MATCH(PolicyLevers!$C54,'Policy Characteristics'!$C:$C,0))</f>
        <v>Conventional Pollutant Standard</v>
      </c>
      <c r="K54" s="187" t="str">
        <f>INDEX('Policy Characteristics'!E:E,MATCH(PolicyLevers!$C54,'Policy Characteristics'!$C:$C,0))</f>
        <v>trans reduce regulated pollutants</v>
      </c>
      <c r="L54" s="196">
        <f>INDEX('Policy Characteristics'!F:F,MATCH(PolicyLevers!$C54,'Policy Characteristics'!$C:$C,0))</f>
        <v>0</v>
      </c>
      <c r="M54" s="196">
        <f>INDEX('Policy Characteristics'!G:G,MATCH(PolicyLevers!$C54,'Policy Characteristics'!$C:$C,0))</f>
        <v>1</v>
      </c>
      <c r="N54" s="196">
        <f>INDEX('Policy Characteristics'!H:H,MATCH(PolicyLevers!$C54,'Policy Characteristics'!$C:$C,0))</f>
        <v>0.02</v>
      </c>
      <c r="O54" s="195" t="str">
        <f>INDEX('Policy Characteristics'!I:I,MATCH(PolicyLevers!$C54,'Policy Characteristics'!$C:$C,0))</f>
        <v>% reduction in emissions</v>
      </c>
      <c r="P54" s="190"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4" s="195" t="str">
        <f>INDEX('Policy Characteristics'!K:K,MATCH(PolicyLevers!$C54,'Policy Characteristics'!$C:$C,0))</f>
        <v>transportation-sector-main.html#conv-pol-stds</v>
      </c>
      <c r="R54" s="197" t="str">
        <f>INDEX('Policy Characteristics'!L:L,MATCH(PolicyLevers!$C54,'Policy Characteristics'!$C:$C,0))</f>
        <v>conventional-pollutant-standards.html</v>
      </c>
      <c r="S54" s="193" t="str">
        <f>INDEX('Policy Characteristics'!M:M,MATCH(PolicyLevers!$C54,'Policy Characteristics'!$C:$C,0))</f>
        <v>Evolution of Bharat Stage emission norms in India: https://www.cars24.com/blog/bsi-bsii-bsiii-bsiv-bsvi-emission-norms/;
India BS-VI rollout: https://pib.gov.in/Pressreleaseshare.aspx?PRID=1603492</v>
      </c>
      <c r="T54" s="187">
        <f>INDEX('Policy Characteristics'!N:N,MATCH(PolicyLevers!$C54,'Policy Characteristics'!$C:$C,0))</f>
        <v>0</v>
      </c>
    </row>
    <row r="55" spans="1:20" s="187" customFormat="1">
      <c r="A55" s="186" t="str">
        <f>INDEX('Policy Characteristics'!A:A,MATCH($C55,'Policy Characteristics'!$C:$C,0))</f>
        <v>Transportation</v>
      </c>
      <c r="B55" s="194" t="str">
        <f>INDEX('Policy Characteristics'!B:B,MATCH($C55,'Policy Characteristics'!$C:$C,0))</f>
        <v>Conventional Pollutant Standards</v>
      </c>
      <c r="C55" s="194" t="str">
        <f t="shared" si="2"/>
        <v>Percentage Reduction of Separately Regulated Pollutants</v>
      </c>
      <c r="D55" s="187" t="s">
        <v>118</v>
      </c>
      <c r="E55" s="187" t="s">
        <v>532</v>
      </c>
      <c r="F55" s="193" t="s">
        <v>1698</v>
      </c>
      <c r="G55" s="187" t="s">
        <v>532</v>
      </c>
      <c r="H55" s="188">
        <v>353</v>
      </c>
      <c r="I55" s="189" t="s">
        <v>46</v>
      </c>
      <c r="J55" s="187" t="str">
        <f>INDEX('Policy Characteristics'!D:D,MATCH(PolicyLevers!$C55,'Policy Characteristics'!$C:$C,0))</f>
        <v>Conventional Pollutant Standard</v>
      </c>
      <c r="K55" s="187" t="str">
        <f>INDEX('Policy Characteristics'!E:E,MATCH(PolicyLevers!$C55,'Policy Characteristics'!$C:$C,0))</f>
        <v>trans reduce regulated pollutants</v>
      </c>
      <c r="L55" s="196">
        <f>INDEX('Policy Characteristics'!F:F,MATCH(PolicyLevers!$C55,'Policy Characteristics'!$C:$C,0))</f>
        <v>0</v>
      </c>
      <c r="M55" s="196">
        <f>INDEX('Policy Characteristics'!G:G,MATCH(PolicyLevers!$C55,'Policy Characteristics'!$C:$C,0))</f>
        <v>1</v>
      </c>
      <c r="N55" s="196">
        <f>INDEX('Policy Characteristics'!H:H,MATCH(PolicyLevers!$C55,'Policy Characteristics'!$C:$C,0))</f>
        <v>0.02</v>
      </c>
      <c r="O55" s="195" t="str">
        <f>INDEX('Policy Characteristics'!I:I,MATCH(PolicyLevers!$C55,'Policy Characteristics'!$C:$C,0))</f>
        <v>% reduction in emissions</v>
      </c>
      <c r="P55" s="190"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5" s="195" t="str">
        <f>INDEX('Policy Characteristics'!K:K,MATCH(PolicyLevers!$C55,'Policy Characteristics'!$C:$C,0))</f>
        <v>transportation-sector-main.html#conv-pol-stds</v>
      </c>
      <c r="R55" s="197" t="str">
        <f>INDEX('Policy Characteristics'!L:L,MATCH(PolicyLevers!$C55,'Policy Characteristics'!$C:$C,0))</f>
        <v>conventional-pollutant-standards.html</v>
      </c>
      <c r="S55" s="193" t="str">
        <f>INDEX('Policy Characteristics'!M:M,MATCH(PolicyLevers!$C55,'Policy Characteristics'!$C:$C,0))</f>
        <v>Evolution of Bharat Stage emission norms in India: https://www.cars24.com/blog/bsi-bsii-bsiii-bsiv-bsvi-emission-norms/;
India BS-VI rollout: https://pib.gov.in/Pressreleaseshare.aspx?PRID=1603492</v>
      </c>
      <c r="T55" s="187">
        <f>INDEX('Policy Characteristics'!N:N,MATCH(PolicyLevers!$C55,'Policy Characteristics'!$C:$C,0))</f>
        <v>0</v>
      </c>
    </row>
    <row r="56" spans="1:20" s="187" customFormat="1">
      <c r="A56" s="186" t="str">
        <f>INDEX('Policy Characteristics'!A:A,MATCH($C56,'Policy Characteristics'!$C:$C,0))</f>
        <v>Transportation</v>
      </c>
      <c r="B56" s="194" t="str">
        <f>INDEX('Policy Characteristics'!B:B,MATCH($C56,'Policy Characteristics'!$C:$C,0))</f>
        <v>Conventional Pollutant Standards</v>
      </c>
      <c r="C56" s="194" t="str">
        <f t="shared" si="2"/>
        <v>Percentage Reduction of Separately Regulated Pollutants</v>
      </c>
      <c r="D56" s="187" t="s">
        <v>118</v>
      </c>
      <c r="E56" s="187" t="s">
        <v>533</v>
      </c>
      <c r="F56" s="193" t="s">
        <v>1698</v>
      </c>
      <c r="G56" s="187" t="s">
        <v>622</v>
      </c>
      <c r="H56" s="188">
        <v>354</v>
      </c>
      <c r="I56" s="189" t="s">
        <v>46</v>
      </c>
      <c r="J56" s="187" t="str">
        <f>INDEX('Policy Characteristics'!D:D,MATCH(PolicyLevers!$C56,'Policy Characteristics'!$C:$C,0))</f>
        <v>Conventional Pollutant Standard</v>
      </c>
      <c r="K56" s="187" t="str">
        <f>INDEX('Policy Characteristics'!E:E,MATCH(PolicyLevers!$C56,'Policy Characteristics'!$C:$C,0))</f>
        <v>trans reduce regulated pollutants</v>
      </c>
      <c r="L56" s="196">
        <f>INDEX('Policy Characteristics'!F:F,MATCH(PolicyLevers!$C56,'Policy Characteristics'!$C:$C,0))</f>
        <v>0</v>
      </c>
      <c r="M56" s="196">
        <f>INDEX('Policy Characteristics'!G:G,MATCH(PolicyLevers!$C56,'Policy Characteristics'!$C:$C,0))</f>
        <v>1</v>
      </c>
      <c r="N56" s="196">
        <f>INDEX('Policy Characteristics'!H:H,MATCH(PolicyLevers!$C56,'Policy Characteristics'!$C:$C,0))</f>
        <v>0.02</v>
      </c>
      <c r="O56" s="195" t="str">
        <f>INDEX('Policy Characteristics'!I:I,MATCH(PolicyLevers!$C56,'Policy Characteristics'!$C:$C,0))</f>
        <v>% reduction in emissions</v>
      </c>
      <c r="P56" s="190"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6" s="195" t="str">
        <f>INDEX('Policy Characteristics'!K:K,MATCH(PolicyLevers!$C56,'Policy Characteristics'!$C:$C,0))</f>
        <v>transportation-sector-main.html#conv-pol-stds</v>
      </c>
      <c r="R56" s="197" t="str">
        <f>INDEX('Policy Characteristics'!L:L,MATCH(PolicyLevers!$C56,'Policy Characteristics'!$C:$C,0))</f>
        <v>conventional-pollutant-standards.html</v>
      </c>
      <c r="S56" s="193" t="str">
        <f>INDEX('Policy Characteristics'!M:M,MATCH(PolicyLevers!$C56,'Policy Characteristics'!$C:$C,0))</f>
        <v>Evolution of Bharat Stage emission norms in India: https://www.cars24.com/blog/bsi-bsii-bsiii-bsiv-bsvi-emission-norms/;
India BS-VI rollout: https://pib.gov.in/Pressreleaseshare.aspx?PRID=1603492</v>
      </c>
      <c r="T56" s="187">
        <f>INDEX('Policy Characteristics'!N:N,MATCH(PolicyLevers!$C56,'Policy Characteristics'!$C:$C,0))</f>
        <v>0</v>
      </c>
    </row>
    <row r="57" spans="1:20" s="187" customFormat="1">
      <c r="A57" s="186" t="str">
        <f>INDEX('Policy Characteristics'!A:A,MATCH($C57,'Policy Characteristics'!$C:$C,0))</f>
        <v>Transportation</v>
      </c>
      <c r="B57" s="194" t="str">
        <f>INDEX('Policy Characteristics'!B:B,MATCH($C57,'Policy Characteristics'!$C:$C,0))</f>
        <v>Conventional Pollutant Standards</v>
      </c>
      <c r="C57" s="194" t="str">
        <f t="shared" si="2"/>
        <v>Percentage Reduction of Separately Regulated Pollutants</v>
      </c>
      <c r="D57" s="187" t="s">
        <v>118</v>
      </c>
      <c r="E57" s="187" t="s">
        <v>534</v>
      </c>
      <c r="F57" s="193" t="s">
        <v>1698</v>
      </c>
      <c r="G57" s="187" t="s">
        <v>534</v>
      </c>
      <c r="H57" s="198">
        <v>355</v>
      </c>
      <c r="I57" s="201" t="s">
        <v>47</v>
      </c>
      <c r="J57" s="187" t="str">
        <f>INDEX('Policy Characteristics'!D:D,MATCH(PolicyLevers!$C57,'Policy Characteristics'!$C:$C,0))</f>
        <v>Conventional Pollutant Standard</v>
      </c>
      <c r="K57" s="187" t="str">
        <f>INDEX('Policy Characteristics'!E:E,MATCH(PolicyLevers!$C57,'Policy Characteristics'!$C:$C,0))</f>
        <v>trans reduce regulated pollutants</v>
      </c>
      <c r="L57" s="196">
        <f>INDEX('Policy Characteristics'!F:F,MATCH(PolicyLevers!$C57,'Policy Characteristics'!$C:$C,0))</f>
        <v>0</v>
      </c>
      <c r="M57" s="196">
        <f>INDEX('Policy Characteristics'!G:G,MATCH(PolicyLevers!$C57,'Policy Characteristics'!$C:$C,0))</f>
        <v>1</v>
      </c>
      <c r="N57" s="196">
        <f>INDEX('Policy Characteristics'!H:H,MATCH(PolicyLevers!$C57,'Policy Characteristics'!$C:$C,0))</f>
        <v>0.02</v>
      </c>
      <c r="O57" s="195" t="str">
        <f>INDEX('Policy Characteristics'!I:I,MATCH(PolicyLevers!$C57,'Policy Characteristics'!$C:$C,0))</f>
        <v>% reduction in emissions</v>
      </c>
      <c r="P57" s="189"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7" s="195" t="str">
        <f>INDEX('Policy Characteristics'!K:K,MATCH(PolicyLevers!$C57,'Policy Characteristics'!$C:$C,0))</f>
        <v>transportation-sector-main.html#conv-pol-stds</v>
      </c>
      <c r="R57" s="197" t="str">
        <f>INDEX('Policy Characteristics'!L:L,MATCH(PolicyLevers!$C57,'Policy Characteristics'!$C:$C,0))</f>
        <v>conventional-pollutant-standards.html</v>
      </c>
      <c r="S57" s="193" t="str">
        <f>INDEX('Policy Characteristics'!M:M,MATCH(PolicyLevers!$C57,'Policy Characteristics'!$C:$C,0))</f>
        <v>Evolution of Bharat Stage emission norms in India: https://www.cars24.com/blog/bsi-bsii-bsiii-bsiv-bsvi-emission-norms/;
India BS-VI rollout: https://pib.gov.in/Pressreleaseshare.aspx?PRID=1603492</v>
      </c>
      <c r="T57" s="187">
        <f>INDEX('Policy Characteristics'!N:N,MATCH(PolicyLevers!$C57,'Policy Characteristics'!$C:$C,0))</f>
        <v>0</v>
      </c>
    </row>
    <row r="58" spans="1:20" s="187" customFormat="1">
      <c r="A58" s="186" t="str">
        <f>INDEX('Policy Characteristics'!A:A,MATCH($C58,'Policy Characteristics'!$C:$C,0))</f>
        <v>Transportation</v>
      </c>
      <c r="B58" s="194" t="str">
        <f>INDEX('Policy Characteristics'!B:B,MATCH($C58,'Policy Characteristics'!$C:$C,0))</f>
        <v>Conventional Pollutant Standards</v>
      </c>
      <c r="C58" s="194" t="str">
        <f t="shared" si="2"/>
        <v>Percentage Reduction of Separately Regulated Pollutants</v>
      </c>
      <c r="D58" s="187" t="s">
        <v>118</v>
      </c>
      <c r="E58" s="187" t="s">
        <v>535</v>
      </c>
      <c r="F58" s="193" t="s">
        <v>1698</v>
      </c>
      <c r="G58" s="187" t="s">
        <v>535</v>
      </c>
      <c r="H58" s="188">
        <v>356</v>
      </c>
      <c r="I58" s="189" t="s">
        <v>46</v>
      </c>
      <c r="J58" s="187" t="str">
        <f>INDEX('Policy Characteristics'!D:D,MATCH(PolicyLevers!$C58,'Policy Characteristics'!$C:$C,0))</f>
        <v>Conventional Pollutant Standard</v>
      </c>
      <c r="K58" s="187" t="str">
        <f>INDEX('Policy Characteristics'!E:E,MATCH(PolicyLevers!$C58,'Policy Characteristics'!$C:$C,0))</f>
        <v>trans reduce regulated pollutants</v>
      </c>
      <c r="L58" s="196">
        <f>INDEX('Policy Characteristics'!F:F,MATCH(PolicyLevers!$C58,'Policy Characteristics'!$C:$C,0))</f>
        <v>0</v>
      </c>
      <c r="M58" s="196">
        <f>INDEX('Policy Characteristics'!G:G,MATCH(PolicyLevers!$C58,'Policy Characteristics'!$C:$C,0))</f>
        <v>1</v>
      </c>
      <c r="N58" s="196">
        <f>INDEX('Policy Characteristics'!H:H,MATCH(PolicyLevers!$C58,'Policy Characteristics'!$C:$C,0))</f>
        <v>0.02</v>
      </c>
      <c r="O58" s="195" t="str">
        <f>INDEX('Policy Characteristics'!I:I,MATCH(PolicyLevers!$C58,'Policy Characteristics'!$C:$C,0))</f>
        <v>% reduction in emissions</v>
      </c>
      <c r="P58" s="190"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8" s="195" t="str">
        <f>INDEX('Policy Characteristics'!K:K,MATCH(PolicyLevers!$C58,'Policy Characteristics'!$C:$C,0))</f>
        <v>transportation-sector-main.html#conv-pol-stds</v>
      </c>
      <c r="R58" s="197" t="str">
        <f>INDEX('Policy Characteristics'!L:L,MATCH(PolicyLevers!$C58,'Policy Characteristics'!$C:$C,0))</f>
        <v>conventional-pollutant-standards.html</v>
      </c>
      <c r="S58" s="193" t="str">
        <f>INDEX('Policy Characteristics'!M:M,MATCH(PolicyLevers!$C58,'Policy Characteristics'!$C:$C,0))</f>
        <v>Evolution of Bharat Stage emission norms in India: https://www.cars24.com/blog/bsi-bsii-bsiii-bsiv-bsvi-emission-norms/;
India BS-VI rollout: https://pib.gov.in/Pressreleaseshare.aspx?PRID=1603492</v>
      </c>
      <c r="T58" s="187">
        <f>INDEX('Policy Characteristics'!N:N,MATCH(PolicyLevers!$C58,'Policy Characteristics'!$C:$C,0))</f>
        <v>0</v>
      </c>
    </row>
    <row r="59" spans="1:20" s="187" customFormat="1">
      <c r="A59" s="186" t="str">
        <f>INDEX('Policy Characteristics'!A:A,MATCH($C59,'Policy Characteristics'!$C:$C,0))</f>
        <v>Transportation</v>
      </c>
      <c r="B59" s="194" t="str">
        <f>INDEX('Policy Characteristics'!B:B,MATCH($C59,'Policy Characteristics'!$C:$C,0))</f>
        <v>Conventional Pollutant Standards</v>
      </c>
      <c r="C59" s="194" t="str">
        <f t="shared" si="2"/>
        <v>Percentage Reduction of Separately Regulated Pollutants</v>
      </c>
      <c r="D59" s="187" t="s">
        <v>118</v>
      </c>
      <c r="E59" s="187" t="s">
        <v>536</v>
      </c>
      <c r="F59" s="193" t="s">
        <v>1698</v>
      </c>
      <c r="G59" s="187" t="s">
        <v>536</v>
      </c>
      <c r="H59" s="188">
        <v>357</v>
      </c>
      <c r="I59" s="189" t="s">
        <v>46</v>
      </c>
      <c r="J59" s="187" t="str">
        <f>INDEX('Policy Characteristics'!D:D,MATCH(PolicyLevers!$C59,'Policy Characteristics'!$C:$C,0))</f>
        <v>Conventional Pollutant Standard</v>
      </c>
      <c r="K59" s="187" t="str">
        <f>INDEX('Policy Characteristics'!E:E,MATCH(PolicyLevers!$C59,'Policy Characteristics'!$C:$C,0))</f>
        <v>trans reduce regulated pollutants</v>
      </c>
      <c r="L59" s="196">
        <f>INDEX('Policy Characteristics'!F:F,MATCH(PolicyLevers!$C59,'Policy Characteristics'!$C:$C,0))</f>
        <v>0</v>
      </c>
      <c r="M59" s="196">
        <f>INDEX('Policy Characteristics'!G:G,MATCH(PolicyLevers!$C59,'Policy Characteristics'!$C:$C,0))</f>
        <v>1</v>
      </c>
      <c r="N59" s="196">
        <f>INDEX('Policy Characteristics'!H:H,MATCH(PolicyLevers!$C59,'Policy Characteristics'!$C:$C,0))</f>
        <v>0.02</v>
      </c>
      <c r="O59" s="195" t="str">
        <f>INDEX('Policy Characteristics'!I:I,MATCH(PolicyLevers!$C59,'Policy Characteristics'!$C:$C,0))</f>
        <v>% reduction in emissions</v>
      </c>
      <c r="P59" s="190"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9" s="195" t="str">
        <f>INDEX('Policy Characteristics'!K:K,MATCH(PolicyLevers!$C59,'Policy Characteristics'!$C:$C,0))</f>
        <v>transportation-sector-main.html#conv-pol-stds</v>
      </c>
      <c r="R59" s="197" t="str">
        <f>INDEX('Policy Characteristics'!L:L,MATCH(PolicyLevers!$C59,'Policy Characteristics'!$C:$C,0))</f>
        <v>conventional-pollutant-standards.html</v>
      </c>
      <c r="S59" s="193" t="str">
        <f>INDEX('Policy Characteristics'!M:M,MATCH(PolicyLevers!$C59,'Policy Characteristics'!$C:$C,0))</f>
        <v>Evolution of Bharat Stage emission norms in India: https://www.cars24.com/blog/bsi-bsii-bsiii-bsiv-bsvi-emission-norms/;
India BS-VI rollout: https://pib.gov.in/Pressreleaseshare.aspx?PRID=1603492</v>
      </c>
      <c r="T59" s="187">
        <f>INDEX('Policy Characteristics'!N:N,MATCH(PolicyLevers!$C59,'Policy Characteristics'!$C:$C,0))</f>
        <v>0</v>
      </c>
    </row>
    <row r="60" spans="1:20" s="187" customFormat="1">
      <c r="A60" s="186" t="str">
        <f>INDEX('Policy Characteristics'!A:A,MATCH($C60,'Policy Characteristics'!$C:$C,0))</f>
        <v>Transportation</v>
      </c>
      <c r="B60" s="194" t="str">
        <f>INDEX('Policy Characteristics'!B:B,MATCH($C60,'Policy Characteristics'!$C:$C,0))</f>
        <v>Conventional Pollutant Standards</v>
      </c>
      <c r="C60" s="194" t="str">
        <f t="shared" si="2"/>
        <v>Percentage Reduction of Separately Regulated Pollutants</v>
      </c>
      <c r="D60" s="187" t="s">
        <v>118</v>
      </c>
      <c r="E60" s="187" t="s">
        <v>537</v>
      </c>
      <c r="F60" s="193" t="s">
        <v>1698</v>
      </c>
      <c r="G60" s="187" t="s">
        <v>537</v>
      </c>
      <c r="H60" s="188">
        <v>358</v>
      </c>
      <c r="I60" s="199" t="s">
        <v>47</v>
      </c>
      <c r="J60" s="187" t="str">
        <f>INDEX('Policy Characteristics'!D:D,MATCH(PolicyLevers!$C60,'Policy Characteristics'!$C:$C,0))</f>
        <v>Conventional Pollutant Standard</v>
      </c>
      <c r="K60" s="187" t="str">
        <f>INDEX('Policy Characteristics'!E:E,MATCH(PolicyLevers!$C60,'Policy Characteristics'!$C:$C,0))</f>
        <v>trans reduce regulated pollutants</v>
      </c>
      <c r="L60" s="196">
        <f>INDEX('Policy Characteristics'!F:F,MATCH(PolicyLevers!$C60,'Policy Characteristics'!$C:$C,0))</f>
        <v>0</v>
      </c>
      <c r="M60" s="196">
        <f>INDEX('Policy Characteristics'!G:G,MATCH(PolicyLevers!$C60,'Policy Characteristics'!$C:$C,0))</f>
        <v>1</v>
      </c>
      <c r="N60" s="196">
        <f>INDEX('Policy Characteristics'!H:H,MATCH(PolicyLevers!$C60,'Policy Characteristics'!$C:$C,0))</f>
        <v>0.02</v>
      </c>
      <c r="O60" s="195" t="str">
        <f>INDEX('Policy Characteristics'!I:I,MATCH(PolicyLevers!$C60,'Policy Characteristics'!$C:$C,0))</f>
        <v>% reduction in emissions</v>
      </c>
      <c r="P60" s="189"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0" s="195" t="str">
        <f>INDEX('Policy Characteristics'!K:K,MATCH(PolicyLevers!$C60,'Policy Characteristics'!$C:$C,0))</f>
        <v>transportation-sector-main.html#conv-pol-stds</v>
      </c>
      <c r="R60" s="197" t="str">
        <f>INDEX('Policy Characteristics'!L:L,MATCH(PolicyLevers!$C60,'Policy Characteristics'!$C:$C,0))</f>
        <v>conventional-pollutant-standards.html</v>
      </c>
      <c r="S60" s="193" t="str">
        <f>INDEX('Policy Characteristics'!M:M,MATCH(PolicyLevers!$C60,'Policy Characteristics'!$C:$C,0))</f>
        <v>Evolution of Bharat Stage emission norms in India: https://www.cars24.com/blog/bsi-bsii-bsiii-bsiv-bsvi-emission-norms/;
India BS-VI rollout: https://pib.gov.in/Pressreleaseshare.aspx?PRID=1603492</v>
      </c>
      <c r="T60" s="187">
        <f>INDEX('Policy Characteristics'!N:N,MATCH(PolicyLevers!$C60,'Policy Characteristics'!$C:$C,0))</f>
        <v>0</v>
      </c>
    </row>
    <row r="61" spans="1:20" s="187" customFormat="1">
      <c r="A61" s="186" t="str">
        <f>INDEX('Policy Characteristics'!A:A,MATCH($C61,'Policy Characteristics'!$C:$C,0))</f>
        <v>Transportation</v>
      </c>
      <c r="B61" s="194" t="str">
        <f>INDEX('Policy Characteristics'!B:B,MATCH($C61,'Policy Characteristics'!$C:$C,0))</f>
        <v>Conventional Pollutant Standards</v>
      </c>
      <c r="C61" s="194" t="str">
        <f t="shared" si="2"/>
        <v>Percentage Reduction of Separately Regulated Pollutants</v>
      </c>
      <c r="D61" s="187" t="s">
        <v>118</v>
      </c>
      <c r="E61" s="187" t="s">
        <v>538</v>
      </c>
      <c r="F61" s="193" t="s">
        <v>1698</v>
      </c>
      <c r="G61" s="187" t="s">
        <v>538</v>
      </c>
      <c r="H61" s="188">
        <v>359</v>
      </c>
      <c r="I61" s="199" t="s">
        <v>47</v>
      </c>
      <c r="J61" s="187" t="str">
        <f>INDEX('Policy Characteristics'!D:D,MATCH(PolicyLevers!$C61,'Policy Characteristics'!$C:$C,0))</f>
        <v>Conventional Pollutant Standard</v>
      </c>
      <c r="K61" s="187" t="str">
        <f>INDEX('Policy Characteristics'!E:E,MATCH(PolicyLevers!$C61,'Policy Characteristics'!$C:$C,0))</f>
        <v>trans reduce regulated pollutants</v>
      </c>
      <c r="L61" s="196">
        <f>INDEX('Policy Characteristics'!F:F,MATCH(PolicyLevers!$C61,'Policy Characteristics'!$C:$C,0))</f>
        <v>0</v>
      </c>
      <c r="M61" s="196">
        <f>INDEX('Policy Characteristics'!G:G,MATCH(PolicyLevers!$C61,'Policy Characteristics'!$C:$C,0))</f>
        <v>1</v>
      </c>
      <c r="N61" s="196">
        <f>INDEX('Policy Characteristics'!H:H,MATCH(PolicyLevers!$C61,'Policy Characteristics'!$C:$C,0))</f>
        <v>0.02</v>
      </c>
      <c r="O61" s="195" t="str">
        <f>INDEX('Policy Characteristics'!I:I,MATCH(PolicyLevers!$C61,'Policy Characteristics'!$C:$C,0))</f>
        <v>% reduction in emissions</v>
      </c>
      <c r="P61" s="189"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1" s="195" t="str">
        <f>INDEX('Policy Characteristics'!K:K,MATCH(PolicyLevers!$C61,'Policy Characteristics'!$C:$C,0))</f>
        <v>transportation-sector-main.html#conv-pol-stds</v>
      </c>
      <c r="R61" s="197" t="str">
        <f>INDEX('Policy Characteristics'!L:L,MATCH(PolicyLevers!$C61,'Policy Characteristics'!$C:$C,0))</f>
        <v>conventional-pollutant-standards.html</v>
      </c>
      <c r="S61" s="193" t="str">
        <f>INDEX('Policy Characteristics'!M:M,MATCH(PolicyLevers!$C61,'Policy Characteristics'!$C:$C,0))</f>
        <v>Evolution of Bharat Stage emission norms in India: https://www.cars24.com/blog/bsi-bsii-bsiii-bsiv-bsvi-emission-norms/;
India BS-VI rollout: https://pib.gov.in/Pressreleaseshare.aspx?PRID=1603492</v>
      </c>
      <c r="T61" s="187">
        <f>INDEX('Policy Characteristics'!N:N,MATCH(PolicyLevers!$C61,'Policy Characteristics'!$C:$C,0))</f>
        <v>0</v>
      </c>
    </row>
    <row r="62" spans="1:20" s="187" customFormat="1">
      <c r="A62" s="186" t="str">
        <f>INDEX('Policy Characteristics'!A:A,MATCH($C62,'Policy Characteristics'!$C:$C,0))</f>
        <v>Transportation</v>
      </c>
      <c r="B62" s="186" t="str">
        <f>INDEX('Policy Characteristics'!B:B,MATCH($C62,'Policy Characteristics'!$C:$C,0))</f>
        <v>Electric Vehicle Charger Deployment</v>
      </c>
      <c r="C62" s="186" t="s">
        <v>788</v>
      </c>
      <c r="H62" s="188">
        <v>360</v>
      </c>
      <c r="I62" s="199" t="s">
        <v>46</v>
      </c>
      <c r="J62" s="187" t="str">
        <f>INDEX('Policy Characteristics'!D:D,MATCH(PolicyLevers!$C62,'Policy Characteristics'!$C:$C,0))</f>
        <v>EV Charger Deployment</v>
      </c>
      <c r="K62" s="187" t="str">
        <f>INDEX('Policy Characteristics'!E:E,MATCH(PolicyLevers!$C62,'Policy Characteristics'!$C:$C,0))</f>
        <v>trans EV charger deployment</v>
      </c>
      <c r="L62" s="202">
        <f>INDEX('Policy Characteristics'!F:F,MATCH(PolicyLevers!$C62,'Policy Characteristics'!$C:$C,0))</f>
        <v>0</v>
      </c>
      <c r="M62" s="203">
        <f>INDEX('Policy Characteristics'!G:G,MATCH(PolicyLevers!$C62,'Policy Characteristics'!$C:$C,0))</f>
        <v>250</v>
      </c>
      <c r="N62" s="203">
        <f>INDEX('Policy Characteristics'!H:H,MATCH(PolicyLevers!$C62,'Policy Characteristics'!$C:$C,0))</f>
        <v>5</v>
      </c>
      <c r="O62" s="187" t="str">
        <f>INDEX('Policy Characteristics'!I:I,MATCH(PolicyLevers!$C62,'Policy Characteristics'!$C:$C,0))</f>
        <v>chargers / 100k pop</v>
      </c>
      <c r="P62" s="204"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Q62" s="187">
        <f>INDEX('Policy Characteristics'!K:K,MATCH(PolicyLevers!$C62,'Policy Characteristics'!$C:$C,0))</f>
        <v>0</v>
      </c>
      <c r="R62" s="192" t="str">
        <f>INDEX('Policy Characteristics'!L:L,MATCH(PolicyLevers!$C62,'Policy Characteristics'!$C:$C,0))</f>
        <v>ev-charger-deployment.html</v>
      </c>
      <c r="S62" s="193" t="str">
        <f>INDEX('Policy Characteristics'!M:M,MATCH(PolicyLevers!$C62,'Policy Characteristics'!$C:$C,0))</f>
        <v>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v>
      </c>
      <c r="T62" s="187">
        <f>INDEX('Policy Characteristics'!N:N,MATCH(PolicyLevers!$C62,'Policy Characteristics'!$C:$C,0))</f>
        <v>0</v>
      </c>
    </row>
    <row r="63" spans="1:20" s="187" customFormat="1">
      <c r="A63" s="186" t="str">
        <f>INDEX('Policy Characteristics'!A:A,MATCH($C63,'Policy Characteristics'!$C:$C,0))</f>
        <v>Transportation</v>
      </c>
      <c r="B63" s="200" t="str">
        <f>INDEX('Policy Characteristics'!B:B,MATCH($C63,'Policy Characteristics'!$C:$C,0))</f>
        <v>Electric Vehicle Range &amp; Charging Time</v>
      </c>
      <c r="C63" s="200" t="s">
        <v>784</v>
      </c>
      <c r="D63" s="189"/>
      <c r="E63" s="189"/>
      <c r="F63" s="189"/>
      <c r="G63" s="189"/>
      <c r="H63" s="188">
        <v>361</v>
      </c>
      <c r="I63" s="189" t="s">
        <v>46</v>
      </c>
      <c r="J63" s="187" t="str">
        <f>INDEX('Policy Characteristics'!D:D,MATCH(PolicyLevers!$C63,'Policy Characteristics'!$C:$C,0))</f>
        <v>EV Range &amp; Charging Time</v>
      </c>
      <c r="K63" s="187" t="str">
        <f>INDEX('Policy Characteristics'!E:E,MATCH(PolicyLevers!$C63,'Policy Characteristics'!$C:$C,0))</f>
        <v>trans reduce EV range anxiety and charging time</v>
      </c>
      <c r="L63" s="206">
        <f>INDEX('Policy Characteristics'!F:F,MATCH(PolicyLevers!$C63,'Policy Characteristics'!$C:$C,0))</f>
        <v>0</v>
      </c>
      <c r="M63" s="206">
        <f>INDEX('Policy Characteristics'!G:G,MATCH(PolicyLevers!$C63,'Policy Characteristics'!$C:$C,0))</f>
        <v>1</v>
      </c>
      <c r="N63" s="206">
        <f>INDEX('Policy Characteristics'!H:H,MATCH(PolicyLevers!$C63,'Policy Characteristics'!$C:$C,0))</f>
        <v>0.02</v>
      </c>
      <c r="O63" s="189" t="str">
        <f>INDEX('Policy Characteristics'!I:I,MATCH(PolicyLevers!$C63,'Policy Characteristics'!$C:$C,0))</f>
        <v>% reduction in concern</v>
      </c>
      <c r="P63" s="201" t="str">
        <f>INDEX('Policy Characteristics'!J:J,MATCH(PolicyLevers!$C63,'Policy Characteristics'!$C:$C,0))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Q63" s="191">
        <f>INDEX('Policy Characteristics'!K:K,MATCH(PolicyLevers!$C63,'Policy Characteristics'!$C:$C,0))</f>
        <v>0</v>
      </c>
      <c r="R63" s="191" t="str">
        <f>INDEX('Policy Characteristics'!L:L,MATCH(PolicyLevers!$C63,'Policy Characteristics'!$C:$C,0))</f>
        <v>reduce-range-anxiety-charging-time.html</v>
      </c>
      <c r="S63" s="207" t="str">
        <f>INDEX('Policy Characteristics'!M:M,MATCH(PolicyLevers!$C63,'Policy Characteristics'!$C:$C,0))</f>
        <v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v>
      </c>
      <c r="T63" s="199">
        <f>INDEX('Policy Characteristics'!N:N,MATCH(PolicyLevers!$C63,'Policy Characteristics'!$C:$C,0))</f>
        <v>0</v>
      </c>
    </row>
    <row r="64" spans="1:20" s="187" customFormat="1" ht="99.75" customHeight="1">
      <c r="A64" s="186" t="str">
        <f>INDEX('Policy Characteristics'!A:A,MATCH($C64,'Policy Characteristics'!$C:$C,0))</f>
        <v>Transportation</v>
      </c>
      <c r="B64" s="200" t="str">
        <f>INDEX('Policy Characteristics'!B:B,MATCH($C64,'Policy Characteristics'!$C:$C,0))</f>
        <v>Electric Vehicle Sales Mandate</v>
      </c>
      <c r="C64" s="200" t="s">
        <v>489</v>
      </c>
      <c r="D64" s="189" t="s">
        <v>48</v>
      </c>
      <c r="E64" s="189" t="s">
        <v>40</v>
      </c>
      <c r="F64" s="201" t="s">
        <v>88</v>
      </c>
      <c r="G64" s="201" t="s">
        <v>1408</v>
      </c>
      <c r="H64" s="208">
        <v>186</v>
      </c>
      <c r="I64" s="189" t="s">
        <v>46</v>
      </c>
      <c r="J64" s="187" t="str">
        <f>INDEX('Policy Characteristics'!D:D,MATCH(PolicyLevers!$C64,'Policy Characteristics'!$C:$C,0))</f>
        <v>EV Sales Mandate</v>
      </c>
      <c r="K64" s="187" t="str">
        <f>INDEX('Policy Characteristics'!E:E,MATCH(PolicyLevers!$C64,'Policy Characteristics'!$C:$C,0))</f>
        <v>trans EV minimum</v>
      </c>
      <c r="L64" s="206">
        <f>INDEX('Policy Characteristics'!F:F,MATCH(PolicyLevers!$C64,'Policy Characteristics'!$C:$C,0))</f>
        <v>0</v>
      </c>
      <c r="M64" s="206">
        <f>INDEX('Policy Characteristics'!G:G,MATCH(PolicyLevers!$C64,'Policy Characteristics'!$C:$C,0))</f>
        <v>1</v>
      </c>
      <c r="N64" s="206">
        <f>INDEX('Policy Characteristics'!H:H,MATCH(PolicyLevers!$C64,'Policy Characteristics'!$C:$C,0))</f>
        <v>0.01</v>
      </c>
      <c r="O64" s="189" t="str">
        <f>INDEX('Policy Characteristics'!I:I,MATCH(PolicyLevers!$C64,'Policy Characteristics'!$C:$C,0))</f>
        <v>% of new vehicles sold</v>
      </c>
      <c r="P64" s="201"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4" s="191" t="str">
        <f>INDEX('Policy Characteristics'!K:K,MATCH(PolicyLevers!$C64,'Policy Characteristics'!$C:$C,0))</f>
        <v>transportation-sector-main.html#ev-mandate</v>
      </c>
      <c r="R64" s="191" t="str">
        <f>INDEX('Policy Characteristics'!L:L,MATCH(PolicyLevers!$C64,'Policy Characteristics'!$C:$C,0))</f>
        <v>ev-mandate.html</v>
      </c>
      <c r="S64" s="209" t="str">
        <f>INDEX('Policy Characteristics'!M:M,MATCH(PolicyLevers!$C64,'Policy Characteristics'!$C:$C,0))</f>
        <v>https://cleantechnica.com/2018/03/19/india-second-thoughts-100-ev-target/</v>
      </c>
      <c r="T64" s="199">
        <f>INDEX('Policy Characteristics'!N:N,MATCH(PolicyLevers!$C64,'Policy Characteristics'!$C:$C,0))</f>
        <v>0</v>
      </c>
    </row>
    <row r="65" spans="1:20" s="187" customFormat="1">
      <c r="A65" s="186" t="str">
        <f>INDEX('Policy Characteristics'!A:A,MATCH($C65,'Policy Characteristics'!$C:$C,0))</f>
        <v>Transportation</v>
      </c>
      <c r="B65" s="210" t="str">
        <f>INDEX('Policy Characteristics'!B:B,MATCH($C65,'Policy Characteristics'!$C:$C,0))</f>
        <v>Electric Vehicle Sales Mandate</v>
      </c>
      <c r="C65" s="210" t="str">
        <f t="shared" ref="C65:C75" si="3">C$64</f>
        <v>Additional Minimum Required EV Sales Percentage</v>
      </c>
      <c r="D65" s="200" t="s">
        <v>45</v>
      </c>
      <c r="E65" s="200" t="s">
        <v>40</v>
      </c>
      <c r="F65" s="200" t="s">
        <v>89</v>
      </c>
      <c r="G65" s="200" t="s">
        <v>40</v>
      </c>
      <c r="H65" s="208">
        <v>203</v>
      </c>
      <c r="I65" s="199" t="s">
        <v>46</v>
      </c>
      <c r="J65" s="187" t="str">
        <f>INDEX('Policy Characteristics'!D:D,MATCH(PolicyLevers!$C65,'Policy Characteristics'!$C:$C,0))</f>
        <v>EV Sales Mandate</v>
      </c>
      <c r="K65" s="187" t="str">
        <f>INDEX('Policy Characteristics'!E:E,MATCH(PolicyLevers!$C65,'Policy Characteristics'!$C:$C,0))</f>
        <v>trans EV minimum</v>
      </c>
      <c r="L65" s="210">
        <f>INDEX('Policy Characteristics'!F:F,MATCH(PolicyLevers!$C65,'Policy Characteristics'!$C:$C,0))</f>
        <v>0</v>
      </c>
      <c r="M65" s="211">
        <f>INDEX('Policy Characteristics'!G:G,MATCH(PolicyLevers!$C65,'Policy Characteristics'!$C:$C,0))</f>
        <v>1</v>
      </c>
      <c r="N65" s="211">
        <f>INDEX('Policy Characteristics'!H:H,MATCH(PolicyLevers!$C65,'Policy Characteristics'!$C:$C,0))</f>
        <v>0.01</v>
      </c>
      <c r="O65" s="211" t="str">
        <f>INDEX('Policy Characteristics'!I:I,MATCH(PolicyLevers!$C65,'Policy Characteristics'!$C:$C,0))</f>
        <v>% of new vehicles sold</v>
      </c>
      <c r="P65" s="212"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5" s="211" t="str">
        <f>INDEX('Policy Characteristics'!K:K,MATCH(PolicyLevers!$C65,'Policy Characteristics'!$C:$C,0))</f>
        <v>transportation-sector-main.html#ev-mandate</v>
      </c>
      <c r="R65" s="211" t="str">
        <f>INDEX('Policy Characteristics'!L:L,MATCH(PolicyLevers!$C65,'Policy Characteristics'!$C:$C,0))</f>
        <v>ev-mandate.html</v>
      </c>
      <c r="S65" s="209" t="str">
        <f>INDEX('Policy Characteristics'!M:M,MATCH(PolicyLevers!$C65,'Policy Characteristics'!$C:$C,0))</f>
        <v>https://cleantechnica.com/2018/03/19/india-second-thoughts-100-ev-target/</v>
      </c>
      <c r="T65" s="199">
        <f>INDEX('Policy Characteristics'!N:N,MATCH(PolicyLevers!$C65,'Policy Characteristics'!$C:$C,0))</f>
        <v>0</v>
      </c>
    </row>
    <row r="66" spans="1:20" s="187" customFormat="1">
      <c r="A66" s="186" t="str">
        <f>INDEX('Policy Characteristics'!A:A,MATCH($C66,'Policy Characteristics'!$C:$C,0))</f>
        <v>Transportation</v>
      </c>
      <c r="B66" s="210" t="str">
        <f>INDEX('Policy Characteristics'!B:B,MATCH($C66,'Policy Characteristics'!$C:$C,0))</f>
        <v>Electric Vehicle Sales Mandate</v>
      </c>
      <c r="C66" s="210" t="str">
        <f t="shared" si="3"/>
        <v>Additional Minimum Required EV Sales Percentage</v>
      </c>
      <c r="D66" s="200" t="s">
        <v>48</v>
      </c>
      <c r="E66" s="200" t="s">
        <v>41</v>
      </c>
      <c r="F66" s="200" t="s">
        <v>88</v>
      </c>
      <c r="G66" s="200" t="s">
        <v>41</v>
      </c>
      <c r="H66" s="208">
        <v>187</v>
      </c>
      <c r="I66" s="189" t="s">
        <v>46</v>
      </c>
      <c r="J66" s="187" t="str">
        <f>INDEX('Policy Characteristics'!D:D,MATCH(PolicyLevers!$C66,'Policy Characteristics'!$C:$C,0))</f>
        <v>EV Sales Mandate</v>
      </c>
      <c r="K66" s="187" t="str">
        <f>INDEX('Policy Characteristics'!E:E,MATCH(PolicyLevers!$C66,'Policy Characteristics'!$C:$C,0))</f>
        <v>trans EV minimum</v>
      </c>
      <c r="L66" s="210">
        <f>INDEX('Policy Characteristics'!F:F,MATCH(PolicyLevers!$C66,'Policy Characteristics'!$C:$C,0))</f>
        <v>0</v>
      </c>
      <c r="M66" s="211">
        <f>INDEX('Policy Characteristics'!G:G,MATCH(PolicyLevers!$C66,'Policy Characteristics'!$C:$C,0))</f>
        <v>1</v>
      </c>
      <c r="N66" s="211">
        <f>INDEX('Policy Characteristics'!H:H,MATCH(PolicyLevers!$C66,'Policy Characteristics'!$C:$C,0))</f>
        <v>0.01</v>
      </c>
      <c r="O66" s="211" t="str">
        <f>INDEX('Policy Characteristics'!I:I,MATCH(PolicyLevers!$C66,'Policy Characteristics'!$C:$C,0))</f>
        <v>% of new vehicles sold</v>
      </c>
      <c r="P66" s="212"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6" s="211" t="str">
        <f>INDEX('Policy Characteristics'!K:K,MATCH(PolicyLevers!$C66,'Policy Characteristics'!$C:$C,0))</f>
        <v>transportation-sector-main.html#ev-mandate</v>
      </c>
      <c r="R66" s="211" t="str">
        <f>INDEX('Policy Characteristics'!L:L,MATCH(PolicyLevers!$C66,'Policy Characteristics'!$C:$C,0))</f>
        <v>ev-mandate.html</v>
      </c>
      <c r="S66" s="209" t="str">
        <f>INDEX('Policy Characteristics'!M:M,MATCH(PolicyLevers!$C66,'Policy Characteristics'!$C:$C,0))</f>
        <v>https://cleantechnica.com/2018/03/19/india-second-thoughts-100-ev-target/</v>
      </c>
      <c r="T66" s="199">
        <f>INDEX('Policy Characteristics'!N:N,MATCH(PolicyLevers!$C66,'Policy Characteristics'!$C:$C,0))</f>
        <v>0</v>
      </c>
    </row>
    <row r="67" spans="1:20" s="187" customFormat="1" ht="138" customHeight="1">
      <c r="A67" s="186" t="str">
        <f>INDEX('Policy Characteristics'!A:A,MATCH($C67,'Policy Characteristics'!$C:$C,0))</f>
        <v>Transportation</v>
      </c>
      <c r="B67" s="210" t="str">
        <f>INDEX('Policy Characteristics'!B:B,MATCH($C67,'Policy Characteristics'!$C:$C,0))</f>
        <v>Electric Vehicle Sales Mandate</v>
      </c>
      <c r="C67" s="210" t="str">
        <f t="shared" si="3"/>
        <v>Additional Minimum Required EV Sales Percentage</v>
      </c>
      <c r="D67" s="200" t="s">
        <v>45</v>
      </c>
      <c r="E67" s="200" t="s">
        <v>41</v>
      </c>
      <c r="F67" s="200" t="s">
        <v>89</v>
      </c>
      <c r="G67" s="200" t="s">
        <v>41</v>
      </c>
      <c r="H67" s="208">
        <v>191</v>
      </c>
      <c r="I67" s="189" t="s">
        <v>46</v>
      </c>
      <c r="J67" s="187" t="str">
        <f>INDEX('Policy Characteristics'!D:D,MATCH(PolicyLevers!$C67,'Policy Characteristics'!$C:$C,0))</f>
        <v>EV Sales Mandate</v>
      </c>
      <c r="K67" s="187" t="str">
        <f>INDEX('Policy Characteristics'!E:E,MATCH(PolicyLevers!$C67,'Policy Characteristics'!$C:$C,0))</f>
        <v>trans EV minimum</v>
      </c>
      <c r="L67" s="210">
        <f>INDEX('Policy Characteristics'!F:F,MATCH(PolicyLevers!$C67,'Policy Characteristics'!$C:$C,0))</f>
        <v>0</v>
      </c>
      <c r="M67" s="211">
        <f>INDEX('Policy Characteristics'!G:G,MATCH(PolicyLevers!$C67,'Policy Characteristics'!$C:$C,0))</f>
        <v>1</v>
      </c>
      <c r="N67" s="211">
        <f>INDEX('Policy Characteristics'!H:H,MATCH(PolicyLevers!$C67,'Policy Characteristics'!$C:$C,0))</f>
        <v>0.01</v>
      </c>
      <c r="O67" s="211" t="str">
        <f>INDEX('Policy Characteristics'!I:I,MATCH(PolicyLevers!$C67,'Policy Characteristics'!$C:$C,0))</f>
        <v>% of new vehicles sold</v>
      </c>
      <c r="P67" s="212"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7" s="211" t="str">
        <f>INDEX('Policy Characteristics'!K:K,MATCH(PolicyLevers!$C67,'Policy Characteristics'!$C:$C,0))</f>
        <v>transportation-sector-main.html#ev-mandate</v>
      </c>
      <c r="R67" s="213" t="str">
        <f>INDEX('Policy Characteristics'!L:L,MATCH(PolicyLevers!$C67,'Policy Characteristics'!$C:$C,0))</f>
        <v>ev-mandate.html</v>
      </c>
      <c r="S67" s="214" t="str">
        <f>INDEX('Policy Characteristics'!M:M,MATCH(PolicyLevers!$C67,'Policy Characteristics'!$C:$C,0))</f>
        <v>https://cleantechnica.com/2018/03/19/india-second-thoughts-100-ev-target/</v>
      </c>
      <c r="T67" s="199">
        <f>INDEX('Policy Characteristics'!N:N,MATCH(PolicyLevers!$C67,'Policy Characteristics'!$C:$C,0))</f>
        <v>0</v>
      </c>
    </row>
    <row r="68" spans="1:20" s="187" customFormat="1">
      <c r="A68" s="186" t="str">
        <f>INDEX('Policy Characteristics'!A:A,MATCH($C68,'Policy Characteristics'!$C:$C,0))</f>
        <v>Transportation</v>
      </c>
      <c r="B68" s="210" t="str">
        <f>INDEX('Policy Characteristics'!B:B,MATCH($C68,'Policy Characteristics'!$C:$C,0))</f>
        <v>Electric Vehicle Sales Mandate</v>
      </c>
      <c r="C68" s="210" t="str">
        <f t="shared" si="3"/>
        <v>Additional Minimum Required EV Sales Percentage</v>
      </c>
      <c r="D68" s="200" t="s">
        <v>48</v>
      </c>
      <c r="E68" s="200" t="s">
        <v>42</v>
      </c>
      <c r="F68" s="200" t="s">
        <v>88</v>
      </c>
      <c r="G68" s="200" t="s">
        <v>90</v>
      </c>
      <c r="H68" s="215">
        <v>496</v>
      </c>
      <c r="I68" s="189" t="s">
        <v>47</v>
      </c>
      <c r="J68" s="187" t="str">
        <f>INDEX('Policy Characteristics'!D:D,MATCH(PolicyLevers!$C68,'Policy Characteristics'!$C:$C,0))</f>
        <v>EV Sales Mandate</v>
      </c>
      <c r="K68" s="187" t="str">
        <f>INDEX('Policy Characteristics'!E:E,MATCH(PolicyLevers!$C68,'Policy Characteristics'!$C:$C,0))</f>
        <v>trans EV minimum</v>
      </c>
      <c r="L68" s="210">
        <f>INDEX('Policy Characteristics'!F:F,MATCH(PolicyLevers!$C68,'Policy Characteristics'!$C:$C,0))</f>
        <v>0</v>
      </c>
      <c r="M68" s="211">
        <f>INDEX('Policy Characteristics'!G:G,MATCH(PolicyLevers!$C68,'Policy Characteristics'!$C:$C,0))</f>
        <v>1</v>
      </c>
      <c r="N68" s="211">
        <f>INDEX('Policy Characteristics'!H:H,MATCH(PolicyLevers!$C68,'Policy Characteristics'!$C:$C,0))</f>
        <v>0.01</v>
      </c>
      <c r="O68" s="211" t="str">
        <f>INDEX('Policy Characteristics'!I:I,MATCH(PolicyLevers!$C68,'Policy Characteristics'!$C:$C,0))</f>
        <v>% of new vehicles sold</v>
      </c>
      <c r="P68" s="189"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8" s="211" t="str">
        <f>INDEX('Policy Characteristics'!K:K,MATCH(PolicyLevers!$C68,'Policy Characteristics'!$C:$C,0))</f>
        <v>transportation-sector-main.html#ev-mandate</v>
      </c>
      <c r="R68" s="211" t="str">
        <f>INDEX('Policy Characteristics'!L:L,MATCH(PolicyLevers!$C68,'Policy Characteristics'!$C:$C,0))</f>
        <v>ev-mandate.html</v>
      </c>
      <c r="S68" s="216" t="str">
        <f>INDEX('Policy Characteristics'!M:M,MATCH(PolicyLevers!$C68,'Policy Characteristics'!$C:$C,0))</f>
        <v>https://cleantechnica.com/2018/03/19/india-second-thoughts-100-ev-target/</v>
      </c>
      <c r="T68" s="199">
        <f>INDEX('Policy Characteristics'!N:N,MATCH(PolicyLevers!$C68,'Policy Characteristics'!$C:$C,0))</f>
        <v>0</v>
      </c>
    </row>
    <row r="69" spans="1:20" s="187" customFormat="1">
      <c r="A69" s="186" t="str">
        <f>INDEX('Policy Characteristics'!A:A,MATCH($C69,'Policy Characteristics'!$C:$C,0))</f>
        <v>Transportation</v>
      </c>
      <c r="B69" s="210" t="str">
        <f>INDEX('Policy Characteristics'!B:B,MATCH($C69,'Policy Characteristics'!$C:$C,0))</f>
        <v>Electric Vehicle Sales Mandate</v>
      </c>
      <c r="C69" s="210" t="str">
        <f t="shared" si="3"/>
        <v>Additional Minimum Required EV Sales Percentage</v>
      </c>
      <c r="D69" s="200" t="s">
        <v>45</v>
      </c>
      <c r="E69" s="200" t="s">
        <v>42</v>
      </c>
      <c r="F69" s="200" t="s">
        <v>89</v>
      </c>
      <c r="G69" s="200" t="s">
        <v>90</v>
      </c>
      <c r="H69" s="215">
        <v>497</v>
      </c>
      <c r="I69" s="189" t="s">
        <v>47</v>
      </c>
      <c r="J69" s="187" t="str">
        <f>INDEX('Policy Characteristics'!D:D,MATCH(PolicyLevers!$C69,'Policy Characteristics'!$C:$C,0))</f>
        <v>EV Sales Mandate</v>
      </c>
      <c r="K69" s="187" t="str">
        <f>INDEX('Policy Characteristics'!E:E,MATCH(PolicyLevers!$C69,'Policy Characteristics'!$C:$C,0))</f>
        <v>trans EV minimum</v>
      </c>
      <c r="L69" s="210">
        <f>INDEX('Policy Characteristics'!F:F,MATCH(PolicyLevers!$C69,'Policy Characteristics'!$C:$C,0))</f>
        <v>0</v>
      </c>
      <c r="M69" s="211">
        <f>INDEX('Policy Characteristics'!G:G,MATCH(PolicyLevers!$C69,'Policy Characteristics'!$C:$C,0))</f>
        <v>1</v>
      </c>
      <c r="N69" s="211">
        <f>INDEX('Policy Characteristics'!H:H,MATCH(PolicyLevers!$C69,'Policy Characteristics'!$C:$C,0))</f>
        <v>0.01</v>
      </c>
      <c r="O69" s="211" t="str">
        <f>INDEX('Policy Characteristics'!I:I,MATCH(PolicyLevers!$C69,'Policy Characteristics'!$C:$C,0))</f>
        <v>% of new vehicles sold</v>
      </c>
      <c r="P69" s="189"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9" s="211" t="str">
        <f>INDEX('Policy Characteristics'!K:K,MATCH(PolicyLevers!$C69,'Policy Characteristics'!$C:$C,0))</f>
        <v>transportation-sector-main.html#ev-mandate</v>
      </c>
      <c r="R69" s="211" t="str">
        <f>INDEX('Policy Characteristics'!L:L,MATCH(PolicyLevers!$C69,'Policy Characteristics'!$C:$C,0))</f>
        <v>ev-mandate.html</v>
      </c>
      <c r="S69" s="216" t="str">
        <f>INDEX('Policy Characteristics'!M:M,MATCH(PolicyLevers!$C69,'Policy Characteristics'!$C:$C,0))</f>
        <v>https://cleantechnica.com/2018/03/19/india-second-thoughts-100-ev-target/</v>
      </c>
      <c r="T69" s="199">
        <f>INDEX('Policy Characteristics'!N:N,MATCH(PolicyLevers!$C69,'Policy Characteristics'!$C:$C,0))</f>
        <v>0</v>
      </c>
    </row>
    <row r="70" spans="1:20" s="187" customFormat="1">
      <c r="A70" s="186" t="str">
        <f>INDEX('Policy Characteristics'!A:A,MATCH($C70,'Policy Characteristics'!$C:$C,0))</f>
        <v>Transportation</v>
      </c>
      <c r="B70" s="210" t="str">
        <f>INDEX('Policy Characteristics'!B:B,MATCH($C70,'Policy Characteristics'!$C:$C,0))</f>
        <v>Electric Vehicle Sales Mandate</v>
      </c>
      <c r="C70" s="210" t="str">
        <f t="shared" si="3"/>
        <v>Additional Minimum Required EV Sales Percentage</v>
      </c>
      <c r="D70" s="200" t="s">
        <v>48</v>
      </c>
      <c r="E70" s="200" t="s">
        <v>43</v>
      </c>
      <c r="F70" s="200" t="s">
        <v>88</v>
      </c>
      <c r="G70" s="200" t="s">
        <v>91</v>
      </c>
      <c r="H70" s="215">
        <v>498</v>
      </c>
      <c r="I70" s="189" t="s">
        <v>46</v>
      </c>
      <c r="J70" s="187" t="str">
        <f>INDEX('Policy Characteristics'!D:D,MATCH(PolicyLevers!$C70,'Policy Characteristics'!$C:$C,0))</f>
        <v>EV Sales Mandate</v>
      </c>
      <c r="K70" s="187" t="str">
        <f>INDEX('Policy Characteristics'!E:E,MATCH(PolicyLevers!$C70,'Policy Characteristics'!$C:$C,0))</f>
        <v>trans EV minimum</v>
      </c>
      <c r="L70" s="210">
        <f>INDEX('Policy Characteristics'!F:F,MATCH(PolicyLevers!$C70,'Policy Characteristics'!$C:$C,0))</f>
        <v>0</v>
      </c>
      <c r="M70" s="211">
        <f>INDEX('Policy Characteristics'!G:G,MATCH(PolicyLevers!$C70,'Policy Characteristics'!$C:$C,0))</f>
        <v>1</v>
      </c>
      <c r="N70" s="211">
        <f>INDEX('Policy Characteristics'!H:H,MATCH(PolicyLevers!$C70,'Policy Characteristics'!$C:$C,0))</f>
        <v>0.01</v>
      </c>
      <c r="O70" s="211" t="str">
        <f>INDEX('Policy Characteristics'!I:I,MATCH(PolicyLevers!$C70,'Policy Characteristics'!$C:$C,0))</f>
        <v>% of new vehicles sold</v>
      </c>
      <c r="P70" s="201"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0" s="211" t="str">
        <f>INDEX('Policy Characteristics'!K:K,MATCH(PolicyLevers!$C70,'Policy Characteristics'!$C:$C,0))</f>
        <v>transportation-sector-main.html#ev-mandate</v>
      </c>
      <c r="R70" s="211" t="str">
        <f>INDEX('Policy Characteristics'!L:L,MATCH(PolicyLevers!$C70,'Policy Characteristics'!$C:$C,0))</f>
        <v>ev-mandate.html</v>
      </c>
      <c r="S70" s="217" t="str">
        <f>INDEX('Policy Characteristics'!M:M,MATCH(PolicyLevers!$C70,'Policy Characteristics'!$C:$C,0))</f>
        <v>https://cleantechnica.com/2018/03/19/india-second-thoughts-100-ev-target/</v>
      </c>
      <c r="T70" s="199">
        <f>INDEX('Policy Characteristics'!N:N,MATCH(PolicyLevers!$C70,'Policy Characteristics'!$C:$C,0))</f>
        <v>0</v>
      </c>
    </row>
    <row r="71" spans="1:20" s="187" customFormat="1">
      <c r="A71" s="186" t="str">
        <f>INDEX('Policy Characteristics'!A:A,MATCH($C71,'Policy Characteristics'!$C:$C,0))</f>
        <v>Transportation</v>
      </c>
      <c r="B71" s="210" t="str">
        <f>INDEX('Policy Characteristics'!B:B,MATCH($C71,'Policy Characteristics'!$C:$C,0))</f>
        <v>Electric Vehicle Sales Mandate</v>
      </c>
      <c r="C71" s="210" t="str">
        <f t="shared" si="3"/>
        <v>Additional Minimum Required EV Sales Percentage</v>
      </c>
      <c r="D71" s="200" t="s">
        <v>45</v>
      </c>
      <c r="E71" s="200" t="s">
        <v>43</v>
      </c>
      <c r="F71" s="200" t="s">
        <v>89</v>
      </c>
      <c r="G71" s="200" t="s">
        <v>91</v>
      </c>
      <c r="H71" s="215">
        <v>499</v>
      </c>
      <c r="I71" s="189" t="s">
        <v>46</v>
      </c>
      <c r="J71" s="187" t="str">
        <f>INDEX('Policy Characteristics'!D:D,MATCH(PolicyLevers!$C71,'Policy Characteristics'!$C:$C,0))</f>
        <v>EV Sales Mandate</v>
      </c>
      <c r="K71" s="187" t="str">
        <f>INDEX('Policy Characteristics'!E:E,MATCH(PolicyLevers!$C71,'Policy Characteristics'!$C:$C,0))</f>
        <v>trans EV minimum</v>
      </c>
      <c r="L71" s="210">
        <f>INDEX('Policy Characteristics'!F:F,MATCH(PolicyLevers!$C71,'Policy Characteristics'!$C:$C,0))</f>
        <v>0</v>
      </c>
      <c r="M71" s="211">
        <f>INDEX('Policy Characteristics'!G:G,MATCH(PolicyLevers!$C71,'Policy Characteristics'!$C:$C,0))</f>
        <v>1</v>
      </c>
      <c r="N71" s="211">
        <f>INDEX('Policy Characteristics'!H:H,MATCH(PolicyLevers!$C71,'Policy Characteristics'!$C:$C,0))</f>
        <v>0.01</v>
      </c>
      <c r="O71" s="211" t="str">
        <f>INDEX('Policy Characteristics'!I:I,MATCH(PolicyLevers!$C71,'Policy Characteristics'!$C:$C,0))</f>
        <v>% of new vehicles sold</v>
      </c>
      <c r="P71" s="201"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1" s="211" t="str">
        <f>INDEX('Policy Characteristics'!K:K,MATCH(PolicyLevers!$C71,'Policy Characteristics'!$C:$C,0))</f>
        <v>transportation-sector-main.html#ev-mandate</v>
      </c>
      <c r="R71" s="211" t="str">
        <f>INDEX('Policy Characteristics'!L:L,MATCH(PolicyLevers!$C71,'Policy Characteristics'!$C:$C,0))</f>
        <v>ev-mandate.html</v>
      </c>
      <c r="S71" s="217" t="str">
        <f>INDEX('Policy Characteristics'!M:M,MATCH(PolicyLevers!$C71,'Policy Characteristics'!$C:$C,0))</f>
        <v>https://cleantechnica.com/2018/03/19/india-second-thoughts-100-ev-target/</v>
      </c>
      <c r="T71" s="199">
        <f>INDEX('Policy Characteristics'!N:N,MATCH(PolicyLevers!$C71,'Policy Characteristics'!$C:$C,0))</f>
        <v>0</v>
      </c>
    </row>
    <row r="72" spans="1:20" s="187" customFormat="1">
      <c r="A72" s="186" t="str">
        <f>INDEX('Policy Characteristics'!A:A,MATCH($C72,'Policy Characteristics'!$C:$C,0))</f>
        <v>Transportation</v>
      </c>
      <c r="B72" s="210" t="str">
        <f>INDEX('Policy Characteristics'!B:B,MATCH($C72,'Policy Characteristics'!$C:$C,0))</f>
        <v>Electric Vehicle Sales Mandate</v>
      </c>
      <c r="C72" s="210" t="str">
        <f t="shared" si="3"/>
        <v>Additional Minimum Required EV Sales Percentage</v>
      </c>
      <c r="D72" s="200" t="s">
        <v>48</v>
      </c>
      <c r="E72" s="200" t="s">
        <v>44</v>
      </c>
      <c r="F72" s="219" t="s">
        <v>88</v>
      </c>
      <c r="G72" s="219" t="s">
        <v>2011</v>
      </c>
      <c r="H72" s="215">
        <v>500</v>
      </c>
      <c r="I72" s="189" t="s">
        <v>47</v>
      </c>
      <c r="J72" s="187" t="str">
        <f>INDEX('Policy Characteristics'!D:D,MATCH(PolicyLevers!$C72,'Policy Characteristics'!$C:$C,0))</f>
        <v>EV Sales Mandate</v>
      </c>
      <c r="K72" s="187" t="str">
        <f>INDEX('Policy Characteristics'!E:E,MATCH(PolicyLevers!$C72,'Policy Characteristics'!$C:$C,0))</f>
        <v>trans EV minimum</v>
      </c>
      <c r="L72" s="210">
        <f>INDEX('Policy Characteristics'!F:F,MATCH(PolicyLevers!$C72,'Policy Characteristics'!$C:$C,0))</f>
        <v>0</v>
      </c>
      <c r="M72" s="211">
        <f>INDEX('Policy Characteristics'!G:G,MATCH(PolicyLevers!$C72,'Policy Characteristics'!$C:$C,0))</f>
        <v>1</v>
      </c>
      <c r="N72" s="211">
        <f>INDEX('Policy Characteristics'!H:H,MATCH(PolicyLevers!$C72,'Policy Characteristics'!$C:$C,0))</f>
        <v>0.01</v>
      </c>
      <c r="O72" s="211" t="str">
        <f>INDEX('Policy Characteristics'!I:I,MATCH(PolicyLevers!$C72,'Policy Characteristics'!$C:$C,0))</f>
        <v>% of new vehicles sold</v>
      </c>
      <c r="P72" s="189"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2" s="211" t="str">
        <f>INDEX('Policy Characteristics'!K:K,MATCH(PolicyLevers!$C72,'Policy Characteristics'!$C:$C,0))</f>
        <v>transportation-sector-main.html#ev-mandate</v>
      </c>
      <c r="R72" s="211" t="str">
        <f>INDEX('Policy Characteristics'!L:L,MATCH(PolicyLevers!$C72,'Policy Characteristics'!$C:$C,0))</f>
        <v>ev-mandate.html</v>
      </c>
      <c r="S72" s="218" t="str">
        <f>INDEX('Policy Characteristics'!M:M,MATCH(PolicyLevers!$C72,'Policy Characteristics'!$C:$C,0))</f>
        <v>https://cleantechnica.com/2018/03/19/india-second-thoughts-100-ev-target/</v>
      </c>
      <c r="T72" s="199">
        <f>INDEX('Policy Characteristics'!N:N,MATCH(PolicyLevers!$C72,'Policy Characteristics'!$C:$C,0))</f>
        <v>0</v>
      </c>
    </row>
    <row r="73" spans="1:20" s="187" customFormat="1">
      <c r="A73" s="186" t="str">
        <f>INDEX('Policy Characteristics'!A:A,MATCH($C73,'Policy Characteristics'!$C:$C,0))</f>
        <v>Transportation</v>
      </c>
      <c r="B73" s="210" t="str">
        <f>INDEX('Policy Characteristics'!B:B,MATCH($C73,'Policy Characteristics'!$C:$C,0))</f>
        <v>Electric Vehicle Sales Mandate</v>
      </c>
      <c r="C73" s="210" t="str">
        <f t="shared" si="3"/>
        <v>Additional Minimum Required EV Sales Percentage</v>
      </c>
      <c r="D73" s="200" t="s">
        <v>45</v>
      </c>
      <c r="E73" s="200" t="s">
        <v>44</v>
      </c>
      <c r="F73" s="200" t="s">
        <v>89</v>
      </c>
      <c r="G73" s="200" t="s">
        <v>92</v>
      </c>
      <c r="H73" s="215">
        <v>501</v>
      </c>
      <c r="I73" s="189" t="s">
        <v>47</v>
      </c>
      <c r="J73" s="187" t="str">
        <f>INDEX('Policy Characteristics'!D:D,MATCH(PolicyLevers!$C73,'Policy Characteristics'!$C:$C,0))</f>
        <v>EV Sales Mandate</v>
      </c>
      <c r="K73" s="187" t="str">
        <f>INDEX('Policy Characteristics'!E:E,MATCH(PolicyLevers!$C73,'Policy Characteristics'!$C:$C,0))</f>
        <v>trans EV minimum</v>
      </c>
      <c r="L73" s="210">
        <f>INDEX('Policy Characteristics'!F:F,MATCH(PolicyLevers!$C73,'Policy Characteristics'!$C:$C,0))</f>
        <v>0</v>
      </c>
      <c r="M73" s="211">
        <f>INDEX('Policy Characteristics'!G:G,MATCH(PolicyLevers!$C73,'Policy Characteristics'!$C:$C,0))</f>
        <v>1</v>
      </c>
      <c r="N73" s="211">
        <f>INDEX('Policy Characteristics'!H:H,MATCH(PolicyLevers!$C73,'Policy Characteristics'!$C:$C,0))</f>
        <v>0.01</v>
      </c>
      <c r="O73" s="211" t="str">
        <f>INDEX('Policy Characteristics'!I:I,MATCH(PolicyLevers!$C73,'Policy Characteristics'!$C:$C,0))</f>
        <v>% of new vehicles sold</v>
      </c>
      <c r="P73" s="189"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3" s="211" t="str">
        <f>INDEX('Policy Characteristics'!K:K,MATCH(PolicyLevers!$C73,'Policy Characteristics'!$C:$C,0))</f>
        <v>transportation-sector-main.html#ev-mandate</v>
      </c>
      <c r="R73" s="211" t="str">
        <f>INDEX('Policy Characteristics'!L:L,MATCH(PolicyLevers!$C73,'Policy Characteristics'!$C:$C,0))</f>
        <v>ev-mandate.html</v>
      </c>
      <c r="S73" s="216" t="str">
        <f>INDEX('Policy Characteristics'!M:M,MATCH(PolicyLevers!$C73,'Policy Characteristics'!$C:$C,0))</f>
        <v>https://cleantechnica.com/2018/03/19/india-second-thoughts-100-ev-target/</v>
      </c>
      <c r="T73" s="199">
        <f>INDEX('Policy Characteristics'!N:N,MATCH(PolicyLevers!$C73,'Policy Characteristics'!$C:$C,0))</f>
        <v>0</v>
      </c>
    </row>
    <row r="74" spans="1:20" s="187" customFormat="1" ht="96" customHeight="1">
      <c r="A74" s="186" t="str">
        <f>INDEX('Policy Characteristics'!A:A,MATCH($C74,'Policy Characteristics'!$C:$C,0))</f>
        <v>Transportation</v>
      </c>
      <c r="B74" s="210" t="str">
        <f>INDEX('Policy Characteristics'!B:B,MATCH($C74,'Policy Characteristics'!$C:$C,0))</f>
        <v>Electric Vehicle Sales Mandate</v>
      </c>
      <c r="C74" s="210" t="str">
        <f t="shared" si="3"/>
        <v>Additional Minimum Required EV Sales Percentage</v>
      </c>
      <c r="D74" s="200" t="s">
        <v>48</v>
      </c>
      <c r="E74" s="200" t="s">
        <v>118</v>
      </c>
      <c r="F74" s="219" t="s">
        <v>1699</v>
      </c>
      <c r="G74" s="219" t="s">
        <v>1700</v>
      </c>
      <c r="H74" s="208">
        <v>188</v>
      </c>
      <c r="I74" s="189" t="s">
        <v>46</v>
      </c>
      <c r="J74" s="187" t="str">
        <f>INDEX('Policy Characteristics'!D:D,MATCH(PolicyLevers!$C74,'Policy Characteristics'!$C:$C,0))</f>
        <v>EV Sales Mandate</v>
      </c>
      <c r="K74" s="187" t="str">
        <f>INDEX('Policy Characteristics'!E:E,MATCH(PolicyLevers!$C74,'Policy Characteristics'!$C:$C,0))</f>
        <v>trans EV minimum</v>
      </c>
      <c r="L74" s="210">
        <f>INDEX('Policy Characteristics'!F:F,MATCH(PolicyLevers!$C74,'Policy Characteristics'!$C:$C,0))</f>
        <v>0</v>
      </c>
      <c r="M74" s="211">
        <f>INDEX('Policy Characteristics'!G:G,MATCH(PolicyLevers!$C74,'Policy Characteristics'!$C:$C,0))</f>
        <v>1</v>
      </c>
      <c r="N74" s="211">
        <f>INDEX('Policy Characteristics'!H:H,MATCH(PolicyLevers!$C74,'Policy Characteristics'!$C:$C,0))</f>
        <v>0.01</v>
      </c>
      <c r="O74" s="211" t="str">
        <f>INDEX('Policy Characteristics'!I:I,MATCH(PolicyLevers!$C74,'Policy Characteristics'!$C:$C,0))</f>
        <v>% of new vehicles sold</v>
      </c>
      <c r="P74" s="201"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4" s="211" t="str">
        <f>INDEX('Policy Characteristics'!K:K,MATCH(PolicyLevers!$C74,'Policy Characteristics'!$C:$C,0))</f>
        <v>transportation-sector-main.html#ev-mandate</v>
      </c>
      <c r="R74" s="211" t="str">
        <f>INDEX('Policy Characteristics'!L:L,MATCH(PolicyLevers!$C74,'Policy Characteristics'!$C:$C,0))</f>
        <v>ev-mandate.html</v>
      </c>
      <c r="S74" s="214" t="str">
        <f>INDEX('Policy Characteristics'!M:M,MATCH(PolicyLevers!$C74,'Policy Characteristics'!$C:$C,0))</f>
        <v>https://cleantechnica.com/2018/03/19/india-second-thoughts-100-ev-target/</v>
      </c>
      <c r="T74" s="199">
        <f>INDEX('Policy Characteristics'!N:N,MATCH(PolicyLevers!$C74,'Policy Characteristics'!$C:$C,0))</f>
        <v>0</v>
      </c>
    </row>
    <row r="75" spans="1:20" s="187" customFormat="1" ht="102" customHeight="1">
      <c r="A75" s="186" t="str">
        <f>INDEX('Policy Characteristics'!A:A,MATCH($C75,'Policy Characteristics'!$C:$C,0))</f>
        <v>Transportation</v>
      </c>
      <c r="B75" s="210" t="str">
        <f>INDEX('Policy Characteristics'!B:B,MATCH($C75,'Policy Characteristics'!$C:$C,0))</f>
        <v>Electric Vehicle Sales Mandate</v>
      </c>
      <c r="C75" s="210" t="str">
        <f t="shared" si="3"/>
        <v>Additional Minimum Required EV Sales Percentage</v>
      </c>
      <c r="D75" s="200" t="s">
        <v>45</v>
      </c>
      <c r="E75" s="200" t="s">
        <v>118</v>
      </c>
      <c r="F75" s="219" t="s">
        <v>1701</v>
      </c>
      <c r="G75" s="219" t="s">
        <v>1700</v>
      </c>
      <c r="H75" s="208">
        <v>591</v>
      </c>
      <c r="I75" s="199" t="s">
        <v>46</v>
      </c>
      <c r="J75" s="187" t="str">
        <f>INDEX('Policy Characteristics'!D:D,MATCH(PolicyLevers!$C75,'Policy Characteristics'!$C:$C,0))</f>
        <v>EV Sales Mandate</v>
      </c>
      <c r="K75" s="187" t="str">
        <f>INDEX('Policy Characteristics'!E:E,MATCH(PolicyLevers!$C75,'Policy Characteristics'!$C:$C,0))</f>
        <v>trans EV minimum</v>
      </c>
      <c r="L75" s="210">
        <f>INDEX('Policy Characteristics'!F:F,MATCH(PolicyLevers!$C75,'Policy Characteristics'!$C:$C,0))</f>
        <v>0</v>
      </c>
      <c r="M75" s="211">
        <f>INDEX('Policy Characteristics'!G:G,MATCH(PolicyLevers!$C75,'Policy Characteristics'!$C:$C,0))</f>
        <v>1</v>
      </c>
      <c r="N75" s="211">
        <f>INDEX('Policy Characteristics'!H:H,MATCH(PolicyLevers!$C75,'Policy Characteristics'!$C:$C,0))</f>
        <v>0.01</v>
      </c>
      <c r="O75" s="211" t="str">
        <f>INDEX('Policy Characteristics'!I:I,MATCH(PolicyLevers!$C75,'Policy Characteristics'!$C:$C,0))</f>
        <v>% of new vehicles sold</v>
      </c>
      <c r="P75" s="201"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5" s="211" t="str">
        <f>INDEX('Policy Characteristics'!K:K,MATCH(PolicyLevers!$C75,'Policy Characteristics'!$C:$C,0))</f>
        <v>transportation-sector-main.html#ev-mandate</v>
      </c>
      <c r="R75" s="211" t="str">
        <f>INDEX('Policy Characteristics'!L:L,MATCH(PolicyLevers!$C75,'Policy Characteristics'!$C:$C,0))</f>
        <v>ev-mandate.html</v>
      </c>
      <c r="S75" s="214" t="str">
        <f>INDEX('Policy Characteristics'!M:M,MATCH(PolicyLevers!$C75,'Policy Characteristics'!$C:$C,0))</f>
        <v>https://cleantechnica.com/2018/03/19/india-second-thoughts-100-ev-target/</v>
      </c>
      <c r="T75" s="199">
        <f>INDEX('Policy Characteristics'!N:N,MATCH(PolicyLevers!$C75,'Policy Characteristics'!$C:$C,0))</f>
        <v>0</v>
      </c>
    </row>
    <row r="76" spans="1:20" s="187" customFormat="1">
      <c r="A76" s="186" t="str">
        <f>INDEX('Policy Characteristics'!A:A,MATCH($C76,'Policy Characteristics'!$C:$C,0))</f>
        <v>Transportation</v>
      </c>
      <c r="B76" s="200" t="str">
        <f>INDEX('Policy Characteristics'!B:B,MATCH($C76,'Policy Characteristics'!$C:$C,0))</f>
        <v>Electric Vehicle Subsidy</v>
      </c>
      <c r="C76" s="200" t="s">
        <v>483</v>
      </c>
      <c r="D76" s="189" t="s">
        <v>48</v>
      </c>
      <c r="E76" s="189" t="s">
        <v>40</v>
      </c>
      <c r="F76" s="201" t="s">
        <v>88</v>
      </c>
      <c r="G76" s="201" t="s">
        <v>1408</v>
      </c>
      <c r="H76" s="208">
        <v>189</v>
      </c>
      <c r="I76" s="189" t="s">
        <v>46</v>
      </c>
      <c r="J76" s="187" t="str">
        <f>INDEX('Policy Characteristics'!D:D,MATCH(PolicyLevers!$C76,'Policy Characteristics'!$C:$C,0))</f>
        <v>EV Subsidy</v>
      </c>
      <c r="K76" s="187" t="str">
        <f>INDEX('Policy Characteristics'!E:E,MATCH(PolicyLevers!$C76,'Policy Characteristics'!$C:$C,0))</f>
        <v>trans EV subsidy</v>
      </c>
      <c r="L76" s="206">
        <f>INDEX('Policy Characteristics'!F:F,MATCH(PolicyLevers!$C76,'Policy Characteristics'!$C:$C,0))</f>
        <v>0</v>
      </c>
      <c r="M76" s="206">
        <f>INDEX('Policy Characteristics'!G:G,MATCH(PolicyLevers!$C76,'Policy Characteristics'!$C:$C,0))</f>
        <v>0.5</v>
      </c>
      <c r="N76" s="206">
        <f>INDEX('Policy Characteristics'!H:H,MATCH(PolicyLevers!$C76,'Policy Characteristics'!$C:$C,0))</f>
        <v>0.01</v>
      </c>
      <c r="O76" s="191" t="str">
        <f>INDEX('Policy Characteristics'!I:I,MATCH(PolicyLevers!$C76,'Policy Characteristics'!$C:$C,0))</f>
        <v>% of vehicle cost</v>
      </c>
      <c r="P76" s="201" t="str">
        <f>INDEX('Policy Characteristics'!J:J,MATCH(PolicyLevers!$C76,'Policy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6" s="191" t="str">
        <f>INDEX('Policy Characteristics'!K:K,MATCH(PolicyLevers!$C76,'Policy Characteristics'!$C:$C,0))</f>
        <v>transportation-sector-main.html#ev-subsidy</v>
      </c>
      <c r="R76" s="191" t="str">
        <f>INDEX('Policy Characteristics'!L:L,MATCH(PolicyLevers!$C76,'Policy Characteristics'!$C:$C,0))</f>
        <v>ev-subsidy.html</v>
      </c>
      <c r="S76" s="207" t="str">
        <f>INDEX('Policy Characteristics'!M:M,MATCH(PolicyLevers!$C76,'Policy Characteristics'!$C:$C,0))</f>
        <v>FAME II scheme notification: https://dhi.nic.in/writereaddata/UploadFile/publicationNotificationFAME%20II%208March2019.pdf</v>
      </c>
      <c r="T76" s="199">
        <f>INDEX('Policy Characteristics'!N:N,MATCH(PolicyLevers!$C76,'Policy Characteristics'!$C:$C,0))</f>
        <v>0</v>
      </c>
    </row>
    <row r="77" spans="1:20" s="224" customFormat="1">
      <c r="A77" s="186" t="str">
        <f>INDEX('Policy Characteristics'!A:A,MATCH($C77,'Policy Characteristics'!$C:$C,0))</f>
        <v>Transportation</v>
      </c>
      <c r="B77" s="210" t="str">
        <f>INDEX('Policy Characteristics'!B:B,MATCH($C77,'Policy Characteristics'!$C:$C,0))</f>
        <v>Electric Vehicle Subsidy</v>
      </c>
      <c r="C77" s="210" t="str">
        <f t="shared" ref="C77:C87" si="4">C$76</f>
        <v>Additional EV Subsidy Percentage</v>
      </c>
      <c r="D77" s="200" t="s">
        <v>45</v>
      </c>
      <c r="E77" s="200" t="s">
        <v>40</v>
      </c>
      <c r="F77" s="200" t="s">
        <v>89</v>
      </c>
      <c r="G77" s="200" t="s">
        <v>40</v>
      </c>
      <c r="H77" s="220">
        <v>592</v>
      </c>
      <c r="I77" s="199" t="s">
        <v>46</v>
      </c>
      <c r="J77" s="187" t="str">
        <f>INDEX('Policy Characteristics'!D:D,MATCH(PolicyLevers!$C77,'Policy Characteristics'!$C:$C,0))</f>
        <v>EV Subsidy</v>
      </c>
      <c r="K77" s="187" t="str">
        <f>INDEX('Policy Characteristics'!E:E,MATCH(PolicyLevers!$C77,'Policy Characteristics'!$C:$C,0))</f>
        <v>trans EV subsidy</v>
      </c>
      <c r="L77" s="222">
        <f>INDEX('Policy Characteristics'!F:F,MATCH(PolicyLevers!$C77,'Policy Characteristics'!$C:$C,0))</f>
        <v>0</v>
      </c>
      <c r="M77" s="222">
        <f>INDEX('Policy Characteristics'!G:G,MATCH(PolicyLevers!$C77,'Policy Characteristics'!$C:$C,0))</f>
        <v>0.5</v>
      </c>
      <c r="N77" s="222">
        <f>INDEX('Policy Characteristics'!H:H,MATCH(PolicyLevers!$C77,'Policy Characteristics'!$C:$C,0))</f>
        <v>0.01</v>
      </c>
      <c r="O77" s="222" t="str">
        <f>INDEX('Policy Characteristics'!I:I,MATCH(PolicyLevers!$C77,'Policy Characteristics'!$C:$C,0))</f>
        <v>% of vehicle cost</v>
      </c>
      <c r="P77" s="201" t="str">
        <f>INDEX('Policy Characteristics'!J:J,MATCH(PolicyLevers!$C77,'Policy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7" s="223" t="str">
        <f>INDEX('Policy Characteristics'!K:K,MATCH(PolicyLevers!$C77,'Policy Characteristics'!$C:$C,0))</f>
        <v>transportation-sector-main.html#ev-subsidy</v>
      </c>
      <c r="R77" s="223" t="str">
        <f>INDEX('Policy Characteristics'!L:L,MATCH(PolicyLevers!$C77,'Policy Characteristics'!$C:$C,0))</f>
        <v>ev-subsidy.html</v>
      </c>
      <c r="S77" s="207" t="str">
        <f>INDEX('Policy Characteristics'!M:M,MATCH(PolicyLevers!$C77,'Policy Characteristics'!$C:$C,0))</f>
        <v>FAME II scheme notification: https://dhi.nic.in/writereaddata/UploadFile/publicationNotificationFAME%20II%208March2019.pdf</v>
      </c>
      <c r="T77" s="205">
        <f>INDEX('Policy Characteristics'!N:N,MATCH(PolicyLevers!$C77,'Policy Characteristics'!$C:$C,0))</f>
        <v>0</v>
      </c>
    </row>
    <row r="78" spans="1:20" s="224" customFormat="1">
      <c r="A78" s="186" t="str">
        <f>INDEX('Policy Characteristics'!A:A,MATCH($C78,'Policy Characteristics'!$C:$C,0))</f>
        <v>Transportation</v>
      </c>
      <c r="B78" s="210" t="str">
        <f>INDEX('Policy Characteristics'!B:B,MATCH($C78,'Policy Characteristics'!$C:$C,0))</f>
        <v>Electric Vehicle Subsidy</v>
      </c>
      <c r="C78" s="210" t="str">
        <f t="shared" si="4"/>
        <v>Additional EV Subsidy Percentage</v>
      </c>
      <c r="D78" s="200" t="s">
        <v>48</v>
      </c>
      <c r="E78" s="200" t="s">
        <v>41</v>
      </c>
      <c r="F78" s="200" t="s">
        <v>88</v>
      </c>
      <c r="G78" s="200" t="s">
        <v>41</v>
      </c>
      <c r="H78" s="220">
        <v>593</v>
      </c>
      <c r="I78" s="199" t="s">
        <v>46</v>
      </c>
      <c r="J78" s="187" t="str">
        <f>INDEX('Policy Characteristics'!D:D,MATCH(PolicyLevers!$C78,'Policy Characteristics'!$C:$C,0))</f>
        <v>EV Subsidy</v>
      </c>
      <c r="K78" s="187" t="str">
        <f>INDEX('Policy Characteristics'!E:E,MATCH(PolicyLevers!$C78,'Policy Characteristics'!$C:$C,0))</f>
        <v>trans EV subsidy</v>
      </c>
      <c r="L78" s="222">
        <f>INDEX('Policy Characteristics'!F:F,MATCH(PolicyLevers!$C78,'Policy Characteristics'!$C:$C,0))</f>
        <v>0</v>
      </c>
      <c r="M78" s="222">
        <f>INDEX('Policy Characteristics'!G:G,MATCH(PolicyLevers!$C78,'Policy Characteristics'!$C:$C,0))</f>
        <v>0.5</v>
      </c>
      <c r="N78" s="222">
        <f>INDEX('Policy Characteristics'!H:H,MATCH(PolicyLevers!$C78,'Policy Characteristics'!$C:$C,0))</f>
        <v>0.01</v>
      </c>
      <c r="O78" s="222" t="str">
        <f>INDEX('Policy Characteristics'!I:I,MATCH(PolicyLevers!$C78,'Policy Characteristics'!$C:$C,0))</f>
        <v>% of vehicle cost</v>
      </c>
      <c r="P78" s="201" t="str">
        <f>INDEX('Policy Characteristics'!J:J,MATCH(PolicyLevers!$C78,'Policy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8" s="223" t="str">
        <f>INDEX('Policy Characteristics'!K:K,MATCH(PolicyLevers!$C78,'Policy Characteristics'!$C:$C,0))</f>
        <v>transportation-sector-main.html#ev-subsidy</v>
      </c>
      <c r="R78" s="223" t="str">
        <f>INDEX('Policy Characteristics'!L:L,MATCH(PolicyLevers!$C78,'Policy Characteristics'!$C:$C,0))</f>
        <v>ev-subsidy.html</v>
      </c>
      <c r="S78" s="207" t="str">
        <f>INDEX('Policy Characteristics'!M:M,MATCH(PolicyLevers!$C78,'Policy Characteristics'!$C:$C,0))</f>
        <v>FAME II scheme notification: https://dhi.nic.in/writereaddata/UploadFile/publicationNotificationFAME%20II%208March2019.pdf</v>
      </c>
      <c r="T78" s="205">
        <f>INDEX('Policy Characteristics'!N:N,MATCH(PolicyLevers!$C78,'Policy Characteristics'!$C:$C,0))</f>
        <v>0</v>
      </c>
    </row>
    <row r="79" spans="1:20" s="224" customFormat="1">
      <c r="A79" s="186" t="str">
        <f>INDEX('Policy Characteristics'!A:A,MATCH($C79,'Policy Characteristics'!$C:$C,0))</f>
        <v>Transportation</v>
      </c>
      <c r="B79" s="210" t="str">
        <f>INDEX('Policy Characteristics'!B:B,MATCH($C79,'Policy Characteristics'!$C:$C,0))</f>
        <v>Electric Vehicle Subsidy</v>
      </c>
      <c r="C79" s="210" t="str">
        <f t="shared" si="4"/>
        <v>Additional EV Subsidy Percentage</v>
      </c>
      <c r="D79" s="200" t="s">
        <v>45</v>
      </c>
      <c r="E79" s="200" t="s">
        <v>41</v>
      </c>
      <c r="F79" s="200" t="s">
        <v>89</v>
      </c>
      <c r="G79" s="200" t="s">
        <v>41</v>
      </c>
      <c r="H79" s="225">
        <v>594</v>
      </c>
      <c r="I79" s="199" t="s">
        <v>47</v>
      </c>
      <c r="J79" s="187" t="str">
        <f>INDEX('Policy Characteristics'!D:D,MATCH(PolicyLevers!$C79,'Policy Characteristics'!$C:$C,0))</f>
        <v>EV Subsidy</v>
      </c>
      <c r="K79" s="187" t="str">
        <f>INDEX('Policy Characteristics'!E:E,MATCH(PolicyLevers!$C79,'Policy Characteristics'!$C:$C,0))</f>
        <v>trans EV subsidy</v>
      </c>
      <c r="L79" s="226">
        <f>INDEX('Policy Characteristics'!F:F,MATCH(PolicyLevers!$C79,'Policy Characteristics'!$C:$C,0))</f>
        <v>0</v>
      </c>
      <c r="M79" s="226">
        <f>INDEX('Policy Characteristics'!G:G,MATCH(PolicyLevers!$C79,'Policy Characteristics'!$C:$C,0))</f>
        <v>0.5</v>
      </c>
      <c r="N79" s="226">
        <f>INDEX('Policy Characteristics'!H:H,MATCH(PolicyLevers!$C79,'Policy Characteristics'!$C:$C,0))</f>
        <v>0.01</v>
      </c>
      <c r="O79" s="226" t="str">
        <f>INDEX('Policy Characteristics'!I:I,MATCH(PolicyLevers!$C79,'Policy Characteristics'!$C:$C,0))</f>
        <v>% of vehicle cost</v>
      </c>
      <c r="P79" s="205" t="str">
        <f>INDEX('Policy Characteristics'!J:J,MATCH(PolicyLevers!$C79,'Policy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9" s="223" t="str">
        <f>INDEX('Policy Characteristics'!K:K,MATCH(PolicyLevers!$C79,'Policy Characteristics'!$C:$C,0))</f>
        <v>transportation-sector-main.html#ev-subsidy</v>
      </c>
      <c r="R79" s="223" t="str">
        <f>INDEX('Policy Characteristics'!L:L,MATCH(PolicyLevers!$C79,'Policy Characteristics'!$C:$C,0))</f>
        <v>ev-subsidy.html</v>
      </c>
      <c r="S79" s="227" t="str">
        <f>INDEX('Policy Characteristics'!M:M,MATCH(PolicyLevers!$C79,'Policy Characteristics'!$C:$C,0))</f>
        <v>FAME II scheme notification: https://dhi.nic.in/writereaddata/UploadFile/publicationNotificationFAME%20II%208March2019.pdf</v>
      </c>
      <c r="T79" s="205">
        <f>INDEX('Policy Characteristics'!N:N,MATCH(PolicyLevers!$C79,'Policy Characteristics'!$C:$C,0))</f>
        <v>0</v>
      </c>
    </row>
    <row r="80" spans="1:20" s="224" customFormat="1">
      <c r="A80" s="186" t="str">
        <f>INDEX('Policy Characteristics'!A:A,MATCH($C80,'Policy Characteristics'!$C:$C,0))</f>
        <v>Transportation</v>
      </c>
      <c r="B80" s="210" t="str">
        <f>INDEX('Policy Characteristics'!B:B,MATCH($C80,'Policy Characteristics'!$C:$C,0))</f>
        <v>Electric Vehicle Subsidy</v>
      </c>
      <c r="C80" s="210" t="str">
        <f t="shared" si="4"/>
        <v>Additional EV Subsidy Percentage</v>
      </c>
      <c r="D80" s="200" t="s">
        <v>48</v>
      </c>
      <c r="E80" s="200" t="s">
        <v>42</v>
      </c>
      <c r="F80" s="200" t="s">
        <v>88</v>
      </c>
      <c r="G80" s="200" t="s">
        <v>90</v>
      </c>
      <c r="H80" s="225">
        <v>595</v>
      </c>
      <c r="I80" s="199" t="s">
        <v>47</v>
      </c>
      <c r="J80" s="187" t="str">
        <f>INDEX('Policy Characteristics'!D:D,MATCH(PolicyLevers!$C80,'Policy Characteristics'!$C:$C,0))</f>
        <v>EV Subsidy</v>
      </c>
      <c r="K80" s="187" t="str">
        <f>INDEX('Policy Characteristics'!E:E,MATCH(PolicyLevers!$C80,'Policy Characteristics'!$C:$C,0))</f>
        <v>trans EV subsidy</v>
      </c>
      <c r="L80" s="226">
        <f>INDEX('Policy Characteristics'!F:F,MATCH(PolicyLevers!$C80,'Policy Characteristics'!$C:$C,0))</f>
        <v>0</v>
      </c>
      <c r="M80" s="226">
        <f>INDEX('Policy Characteristics'!G:G,MATCH(PolicyLevers!$C80,'Policy Characteristics'!$C:$C,0))</f>
        <v>0.5</v>
      </c>
      <c r="N80" s="226">
        <f>INDEX('Policy Characteristics'!H:H,MATCH(PolicyLevers!$C80,'Policy Characteristics'!$C:$C,0))</f>
        <v>0.01</v>
      </c>
      <c r="O80" s="226" t="str">
        <f>INDEX('Policy Characteristics'!I:I,MATCH(PolicyLevers!$C80,'Policy Characteristics'!$C:$C,0))</f>
        <v>% of vehicle cost</v>
      </c>
      <c r="P80" s="205" t="str">
        <f>INDEX('Policy Characteristics'!J:J,MATCH(PolicyLevers!$C80,'Policy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0" s="223" t="str">
        <f>INDEX('Policy Characteristics'!K:K,MATCH(PolicyLevers!$C80,'Policy Characteristics'!$C:$C,0))</f>
        <v>transportation-sector-main.html#ev-subsidy</v>
      </c>
      <c r="R80" s="223" t="str">
        <f>INDEX('Policy Characteristics'!L:L,MATCH(PolicyLevers!$C80,'Policy Characteristics'!$C:$C,0))</f>
        <v>ev-subsidy.html</v>
      </c>
      <c r="S80" s="227" t="str">
        <f>INDEX('Policy Characteristics'!M:M,MATCH(PolicyLevers!$C80,'Policy Characteristics'!$C:$C,0))</f>
        <v>FAME II scheme notification: https://dhi.nic.in/writereaddata/UploadFile/publicationNotificationFAME%20II%208March2019.pdf</v>
      </c>
      <c r="T80" s="205">
        <f>INDEX('Policy Characteristics'!N:N,MATCH(PolicyLevers!$C80,'Policy Characteristics'!$C:$C,0))</f>
        <v>0</v>
      </c>
    </row>
    <row r="81" spans="1:20" s="224" customFormat="1">
      <c r="A81" s="186" t="str">
        <f>INDEX('Policy Characteristics'!A:A,MATCH($C81,'Policy Characteristics'!$C:$C,0))</f>
        <v>Transportation</v>
      </c>
      <c r="B81" s="210" t="str">
        <f>INDEX('Policy Characteristics'!B:B,MATCH($C81,'Policy Characteristics'!$C:$C,0))</f>
        <v>Electric Vehicle Subsidy</v>
      </c>
      <c r="C81" s="210" t="str">
        <f t="shared" si="4"/>
        <v>Additional EV Subsidy Percentage</v>
      </c>
      <c r="D81" s="200" t="s">
        <v>45</v>
      </c>
      <c r="E81" s="200" t="s">
        <v>42</v>
      </c>
      <c r="F81" s="200" t="s">
        <v>89</v>
      </c>
      <c r="G81" s="200" t="s">
        <v>90</v>
      </c>
      <c r="H81" s="225">
        <v>596</v>
      </c>
      <c r="I81" s="199" t="s">
        <v>47</v>
      </c>
      <c r="J81" s="187" t="str">
        <f>INDEX('Policy Characteristics'!D:D,MATCH(PolicyLevers!$C81,'Policy Characteristics'!$C:$C,0))</f>
        <v>EV Subsidy</v>
      </c>
      <c r="K81" s="187" t="str">
        <f>INDEX('Policy Characteristics'!E:E,MATCH(PolicyLevers!$C81,'Policy Characteristics'!$C:$C,0))</f>
        <v>trans EV subsidy</v>
      </c>
      <c r="L81" s="226">
        <f>INDEX('Policy Characteristics'!F:F,MATCH(PolicyLevers!$C81,'Policy Characteristics'!$C:$C,0))</f>
        <v>0</v>
      </c>
      <c r="M81" s="226">
        <f>INDEX('Policy Characteristics'!G:G,MATCH(PolicyLevers!$C81,'Policy Characteristics'!$C:$C,0))</f>
        <v>0.5</v>
      </c>
      <c r="N81" s="226">
        <f>INDEX('Policy Characteristics'!H:H,MATCH(PolicyLevers!$C81,'Policy Characteristics'!$C:$C,0))</f>
        <v>0.01</v>
      </c>
      <c r="O81" s="226" t="str">
        <f>INDEX('Policy Characteristics'!I:I,MATCH(PolicyLevers!$C81,'Policy Characteristics'!$C:$C,0))</f>
        <v>% of vehicle cost</v>
      </c>
      <c r="P81" s="205" t="str">
        <f>INDEX('Policy Characteristics'!J:J,MATCH(PolicyLevers!$C81,'Policy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1" s="223" t="str">
        <f>INDEX('Policy Characteristics'!K:K,MATCH(PolicyLevers!$C81,'Policy Characteristics'!$C:$C,0))</f>
        <v>transportation-sector-main.html#ev-subsidy</v>
      </c>
      <c r="R81" s="223" t="str">
        <f>INDEX('Policy Characteristics'!L:L,MATCH(PolicyLevers!$C81,'Policy Characteristics'!$C:$C,0))</f>
        <v>ev-subsidy.html</v>
      </c>
      <c r="S81" s="227" t="str">
        <f>INDEX('Policy Characteristics'!M:M,MATCH(PolicyLevers!$C81,'Policy Characteristics'!$C:$C,0))</f>
        <v>FAME II scheme notification: https://dhi.nic.in/writereaddata/UploadFile/publicationNotificationFAME%20II%208March2019.pdf</v>
      </c>
      <c r="T81" s="205">
        <f>INDEX('Policy Characteristics'!N:N,MATCH(PolicyLevers!$C81,'Policy Characteristics'!$C:$C,0))</f>
        <v>0</v>
      </c>
    </row>
    <row r="82" spans="1:20" s="224" customFormat="1">
      <c r="A82" s="186" t="str">
        <f>INDEX('Policy Characteristics'!A:A,MATCH($C82,'Policy Characteristics'!$C:$C,0))</f>
        <v>Transportation</v>
      </c>
      <c r="B82" s="210" t="str">
        <f>INDEX('Policy Characteristics'!B:B,MATCH($C82,'Policy Characteristics'!$C:$C,0))</f>
        <v>Electric Vehicle Subsidy</v>
      </c>
      <c r="C82" s="210" t="str">
        <f t="shared" si="4"/>
        <v>Additional EV Subsidy Percentage</v>
      </c>
      <c r="D82" s="200" t="s">
        <v>48</v>
      </c>
      <c r="E82" s="200" t="s">
        <v>43</v>
      </c>
      <c r="F82" s="200" t="s">
        <v>88</v>
      </c>
      <c r="G82" s="200" t="s">
        <v>91</v>
      </c>
      <c r="H82" s="225">
        <v>597</v>
      </c>
      <c r="I82" s="199" t="s">
        <v>47</v>
      </c>
      <c r="J82" s="187" t="str">
        <f>INDEX('Policy Characteristics'!D:D,MATCH(PolicyLevers!$C82,'Policy Characteristics'!$C:$C,0))</f>
        <v>EV Subsidy</v>
      </c>
      <c r="K82" s="187" t="str">
        <f>INDEX('Policy Characteristics'!E:E,MATCH(PolicyLevers!$C82,'Policy Characteristics'!$C:$C,0))</f>
        <v>trans EV subsidy</v>
      </c>
      <c r="L82" s="226">
        <f>INDEX('Policy Characteristics'!F:F,MATCH(PolicyLevers!$C82,'Policy Characteristics'!$C:$C,0))</f>
        <v>0</v>
      </c>
      <c r="M82" s="226">
        <f>INDEX('Policy Characteristics'!G:G,MATCH(PolicyLevers!$C82,'Policy Characteristics'!$C:$C,0))</f>
        <v>0.5</v>
      </c>
      <c r="N82" s="226">
        <f>INDEX('Policy Characteristics'!H:H,MATCH(PolicyLevers!$C82,'Policy Characteristics'!$C:$C,0))</f>
        <v>0.01</v>
      </c>
      <c r="O82" s="226" t="str">
        <f>INDEX('Policy Characteristics'!I:I,MATCH(PolicyLevers!$C82,'Policy Characteristics'!$C:$C,0))</f>
        <v>% of vehicle cost</v>
      </c>
      <c r="P82" s="205" t="str">
        <f>INDEX('Policy Characteristics'!J:J,MATCH(PolicyLevers!$C82,'Policy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2" s="223" t="str">
        <f>INDEX('Policy Characteristics'!K:K,MATCH(PolicyLevers!$C82,'Policy Characteristics'!$C:$C,0))</f>
        <v>transportation-sector-main.html#ev-subsidy</v>
      </c>
      <c r="R82" s="223" t="str">
        <f>INDEX('Policy Characteristics'!L:L,MATCH(PolicyLevers!$C82,'Policy Characteristics'!$C:$C,0))</f>
        <v>ev-subsidy.html</v>
      </c>
      <c r="S82" s="227" t="str">
        <f>INDEX('Policy Characteristics'!M:M,MATCH(PolicyLevers!$C82,'Policy Characteristics'!$C:$C,0))</f>
        <v>FAME II scheme notification: https://dhi.nic.in/writereaddata/UploadFile/publicationNotificationFAME%20II%208March2019.pdf</v>
      </c>
      <c r="T82" s="205">
        <f>INDEX('Policy Characteristics'!N:N,MATCH(PolicyLevers!$C82,'Policy Characteristics'!$C:$C,0))</f>
        <v>0</v>
      </c>
    </row>
    <row r="83" spans="1:20" s="224" customFormat="1">
      <c r="A83" s="186" t="str">
        <f>INDEX('Policy Characteristics'!A:A,MATCH($C83,'Policy Characteristics'!$C:$C,0))</f>
        <v>Transportation</v>
      </c>
      <c r="B83" s="210" t="str">
        <f>INDEX('Policy Characteristics'!B:B,MATCH($C83,'Policy Characteristics'!$C:$C,0))</f>
        <v>Electric Vehicle Subsidy</v>
      </c>
      <c r="C83" s="210" t="str">
        <f t="shared" si="4"/>
        <v>Additional EV Subsidy Percentage</v>
      </c>
      <c r="D83" s="200" t="s">
        <v>45</v>
      </c>
      <c r="E83" s="200" t="s">
        <v>43</v>
      </c>
      <c r="F83" s="200" t="s">
        <v>89</v>
      </c>
      <c r="G83" s="200" t="s">
        <v>91</v>
      </c>
      <c r="H83" s="225">
        <v>598</v>
      </c>
      <c r="I83" s="199" t="s">
        <v>47</v>
      </c>
      <c r="J83" s="187" t="str">
        <f>INDEX('Policy Characteristics'!D:D,MATCH(PolicyLevers!$C83,'Policy Characteristics'!$C:$C,0))</f>
        <v>EV Subsidy</v>
      </c>
      <c r="K83" s="187" t="str">
        <f>INDEX('Policy Characteristics'!E:E,MATCH(PolicyLevers!$C83,'Policy Characteristics'!$C:$C,0))</f>
        <v>trans EV subsidy</v>
      </c>
      <c r="L83" s="226">
        <f>INDEX('Policy Characteristics'!F:F,MATCH(PolicyLevers!$C83,'Policy Characteristics'!$C:$C,0))</f>
        <v>0</v>
      </c>
      <c r="M83" s="226">
        <f>INDEX('Policy Characteristics'!G:G,MATCH(PolicyLevers!$C83,'Policy Characteristics'!$C:$C,0))</f>
        <v>0.5</v>
      </c>
      <c r="N83" s="226">
        <f>INDEX('Policy Characteristics'!H:H,MATCH(PolicyLevers!$C83,'Policy Characteristics'!$C:$C,0))</f>
        <v>0.01</v>
      </c>
      <c r="O83" s="226" t="str">
        <f>INDEX('Policy Characteristics'!I:I,MATCH(PolicyLevers!$C83,'Policy Characteristics'!$C:$C,0))</f>
        <v>% of vehicle cost</v>
      </c>
      <c r="P83" s="205" t="str">
        <f>INDEX('Policy Characteristics'!J:J,MATCH(PolicyLevers!$C83,'Policy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3" s="223" t="str">
        <f>INDEX('Policy Characteristics'!K:K,MATCH(PolicyLevers!$C83,'Policy Characteristics'!$C:$C,0))</f>
        <v>transportation-sector-main.html#ev-subsidy</v>
      </c>
      <c r="R83" s="223" t="str">
        <f>INDEX('Policy Characteristics'!L:L,MATCH(PolicyLevers!$C83,'Policy Characteristics'!$C:$C,0))</f>
        <v>ev-subsidy.html</v>
      </c>
      <c r="S83" s="227" t="str">
        <f>INDEX('Policy Characteristics'!M:M,MATCH(PolicyLevers!$C83,'Policy Characteristics'!$C:$C,0))</f>
        <v>FAME II scheme notification: https://dhi.nic.in/writereaddata/UploadFile/publicationNotificationFAME%20II%208March2019.pdf</v>
      </c>
      <c r="T83" s="205">
        <f>INDEX('Policy Characteristics'!N:N,MATCH(PolicyLevers!$C83,'Policy Characteristics'!$C:$C,0))</f>
        <v>0</v>
      </c>
    </row>
    <row r="84" spans="1:20" s="224" customFormat="1">
      <c r="A84" s="186" t="str">
        <f>INDEX('Policy Characteristics'!A:A,MATCH($C84,'Policy Characteristics'!$C:$C,0))</f>
        <v>Transportation</v>
      </c>
      <c r="B84" s="210" t="str">
        <f>INDEX('Policy Characteristics'!B:B,MATCH($C84,'Policy Characteristics'!$C:$C,0))</f>
        <v>Electric Vehicle Subsidy</v>
      </c>
      <c r="C84" s="210" t="str">
        <f t="shared" si="4"/>
        <v>Additional EV Subsidy Percentage</v>
      </c>
      <c r="D84" s="200" t="s">
        <v>48</v>
      </c>
      <c r="E84" s="200" t="s">
        <v>44</v>
      </c>
      <c r="F84" s="219" t="s">
        <v>88</v>
      </c>
      <c r="G84" s="219" t="s">
        <v>2011</v>
      </c>
      <c r="H84" s="225">
        <v>599</v>
      </c>
      <c r="I84" s="199" t="s">
        <v>47</v>
      </c>
      <c r="J84" s="187" t="str">
        <f>INDEX('Policy Characteristics'!D:D,MATCH(PolicyLevers!$C84,'Policy Characteristics'!$C:$C,0))</f>
        <v>EV Subsidy</v>
      </c>
      <c r="K84" s="187" t="str">
        <f>INDEX('Policy Characteristics'!E:E,MATCH(PolicyLevers!$C84,'Policy Characteristics'!$C:$C,0))</f>
        <v>trans EV subsidy</v>
      </c>
      <c r="L84" s="226">
        <f>INDEX('Policy Characteristics'!F:F,MATCH(PolicyLevers!$C84,'Policy Characteristics'!$C:$C,0))</f>
        <v>0</v>
      </c>
      <c r="M84" s="226">
        <f>INDEX('Policy Characteristics'!G:G,MATCH(PolicyLevers!$C84,'Policy Characteristics'!$C:$C,0))</f>
        <v>0.5</v>
      </c>
      <c r="N84" s="226">
        <f>INDEX('Policy Characteristics'!H:H,MATCH(PolicyLevers!$C84,'Policy Characteristics'!$C:$C,0))</f>
        <v>0.01</v>
      </c>
      <c r="O84" s="226" t="str">
        <f>INDEX('Policy Characteristics'!I:I,MATCH(PolicyLevers!$C84,'Policy Characteristics'!$C:$C,0))</f>
        <v>% of vehicle cost</v>
      </c>
      <c r="P84" s="205" t="str">
        <f>INDEX('Policy Characteristics'!J:J,MATCH(PolicyLevers!$C84,'Policy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4" s="223" t="str">
        <f>INDEX('Policy Characteristics'!K:K,MATCH(PolicyLevers!$C84,'Policy Characteristics'!$C:$C,0))</f>
        <v>transportation-sector-main.html#ev-subsidy</v>
      </c>
      <c r="R84" s="223" t="str">
        <f>INDEX('Policy Characteristics'!L:L,MATCH(PolicyLevers!$C84,'Policy Characteristics'!$C:$C,0))</f>
        <v>ev-subsidy.html</v>
      </c>
      <c r="S84" s="227" t="str">
        <f>INDEX('Policy Characteristics'!M:M,MATCH(PolicyLevers!$C84,'Policy Characteristics'!$C:$C,0))</f>
        <v>FAME II scheme notification: https://dhi.nic.in/writereaddata/UploadFile/publicationNotificationFAME%20II%208March2019.pdf</v>
      </c>
      <c r="T84" s="205">
        <f>INDEX('Policy Characteristics'!N:N,MATCH(PolicyLevers!$C84,'Policy Characteristics'!$C:$C,0))</f>
        <v>0</v>
      </c>
    </row>
    <row r="85" spans="1:20" s="224" customFormat="1">
      <c r="A85" s="186" t="str">
        <f>INDEX('Policy Characteristics'!A:A,MATCH($C85,'Policy Characteristics'!$C:$C,0))</f>
        <v>Transportation</v>
      </c>
      <c r="B85" s="210" t="str">
        <f>INDEX('Policy Characteristics'!B:B,MATCH($C85,'Policy Characteristics'!$C:$C,0))</f>
        <v>Electric Vehicle Subsidy</v>
      </c>
      <c r="C85" s="210" t="str">
        <f t="shared" si="4"/>
        <v>Additional EV Subsidy Percentage</v>
      </c>
      <c r="D85" s="200" t="s">
        <v>45</v>
      </c>
      <c r="E85" s="200" t="s">
        <v>44</v>
      </c>
      <c r="F85" s="200" t="s">
        <v>89</v>
      </c>
      <c r="G85" s="200" t="s">
        <v>92</v>
      </c>
      <c r="H85" s="225">
        <v>600</v>
      </c>
      <c r="I85" s="199" t="s">
        <v>47</v>
      </c>
      <c r="J85" s="187" t="str">
        <f>INDEX('Policy Characteristics'!D:D,MATCH(PolicyLevers!$C85,'Policy Characteristics'!$C:$C,0))</f>
        <v>EV Subsidy</v>
      </c>
      <c r="K85" s="187" t="str">
        <f>INDEX('Policy Characteristics'!E:E,MATCH(PolicyLevers!$C85,'Policy Characteristics'!$C:$C,0))</f>
        <v>trans EV subsidy</v>
      </c>
      <c r="L85" s="226">
        <f>INDEX('Policy Characteristics'!F:F,MATCH(PolicyLevers!$C85,'Policy Characteristics'!$C:$C,0))</f>
        <v>0</v>
      </c>
      <c r="M85" s="226">
        <f>INDEX('Policy Characteristics'!G:G,MATCH(PolicyLevers!$C85,'Policy Characteristics'!$C:$C,0))</f>
        <v>0.5</v>
      </c>
      <c r="N85" s="226">
        <f>INDEX('Policy Characteristics'!H:H,MATCH(PolicyLevers!$C85,'Policy Characteristics'!$C:$C,0))</f>
        <v>0.01</v>
      </c>
      <c r="O85" s="226" t="str">
        <f>INDEX('Policy Characteristics'!I:I,MATCH(PolicyLevers!$C85,'Policy Characteristics'!$C:$C,0))</f>
        <v>% of vehicle cost</v>
      </c>
      <c r="P85" s="205" t="str">
        <f>INDEX('Policy Characteristics'!J:J,MATCH(PolicyLevers!$C85,'Policy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5" s="223" t="str">
        <f>INDEX('Policy Characteristics'!K:K,MATCH(PolicyLevers!$C85,'Policy Characteristics'!$C:$C,0))</f>
        <v>transportation-sector-main.html#ev-subsidy</v>
      </c>
      <c r="R85" s="223" t="str">
        <f>INDEX('Policy Characteristics'!L:L,MATCH(PolicyLevers!$C85,'Policy Characteristics'!$C:$C,0))</f>
        <v>ev-subsidy.html</v>
      </c>
      <c r="S85" s="227" t="str">
        <f>INDEX('Policy Characteristics'!M:M,MATCH(PolicyLevers!$C85,'Policy Characteristics'!$C:$C,0))</f>
        <v>FAME II scheme notification: https://dhi.nic.in/writereaddata/UploadFile/publicationNotificationFAME%20II%208March2019.pdf</v>
      </c>
      <c r="T85" s="205">
        <f>INDEX('Policy Characteristics'!N:N,MATCH(PolicyLevers!$C85,'Policy Characteristics'!$C:$C,0))</f>
        <v>0</v>
      </c>
    </row>
    <row r="86" spans="1:20" s="224" customFormat="1">
      <c r="A86" s="186" t="str">
        <f>INDEX('Policy Characteristics'!A:A,MATCH($C86,'Policy Characteristics'!$C:$C,0))</f>
        <v>Transportation</v>
      </c>
      <c r="B86" s="210" t="str">
        <f>INDEX('Policy Characteristics'!B:B,MATCH($C86,'Policy Characteristics'!$C:$C,0))</f>
        <v>Electric Vehicle Subsidy</v>
      </c>
      <c r="C86" s="210" t="str">
        <f t="shared" si="4"/>
        <v>Additional EV Subsidy Percentage</v>
      </c>
      <c r="D86" s="200" t="s">
        <v>48</v>
      </c>
      <c r="E86" s="200" t="s">
        <v>118</v>
      </c>
      <c r="F86" s="219" t="s">
        <v>1699</v>
      </c>
      <c r="G86" s="219" t="s">
        <v>1700</v>
      </c>
      <c r="H86" s="220">
        <v>601</v>
      </c>
      <c r="I86" s="199" t="s">
        <v>46</v>
      </c>
      <c r="J86" s="187" t="str">
        <f>INDEX('Policy Characteristics'!D:D,MATCH(PolicyLevers!$C86,'Policy Characteristics'!$C:$C,0))</f>
        <v>EV Subsidy</v>
      </c>
      <c r="K86" s="187" t="str">
        <f>INDEX('Policy Characteristics'!E:E,MATCH(PolicyLevers!$C86,'Policy Characteristics'!$C:$C,0))</f>
        <v>trans EV subsidy</v>
      </c>
      <c r="L86" s="222">
        <f>INDEX('Policy Characteristics'!F:F,MATCH(PolicyLevers!$C86,'Policy Characteristics'!$C:$C,0))</f>
        <v>0</v>
      </c>
      <c r="M86" s="222">
        <f>INDEX('Policy Characteristics'!G:G,MATCH(PolicyLevers!$C86,'Policy Characteristics'!$C:$C,0))</f>
        <v>0.5</v>
      </c>
      <c r="N86" s="222">
        <f>INDEX('Policy Characteristics'!H:H,MATCH(PolicyLevers!$C86,'Policy Characteristics'!$C:$C,0))</f>
        <v>0.01</v>
      </c>
      <c r="O86" s="222" t="str">
        <f>INDEX('Policy Characteristics'!I:I,MATCH(PolicyLevers!$C86,'Policy Characteristics'!$C:$C,0))</f>
        <v>% of vehicle cost</v>
      </c>
      <c r="P86" s="201" t="str">
        <f>INDEX('Policy Characteristics'!J:J,MATCH(PolicyLevers!$C86,'Policy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6" s="223" t="str">
        <f>INDEX('Policy Characteristics'!K:K,MATCH(PolicyLevers!$C86,'Policy Characteristics'!$C:$C,0))</f>
        <v>transportation-sector-main.html#ev-subsidy</v>
      </c>
      <c r="R86" s="223" t="str">
        <f>INDEX('Policy Characteristics'!L:L,MATCH(PolicyLevers!$C86,'Policy Characteristics'!$C:$C,0))</f>
        <v>ev-subsidy.html</v>
      </c>
      <c r="S86" s="207" t="str">
        <f>INDEX('Policy Characteristics'!M:M,MATCH(PolicyLevers!$C86,'Policy Characteristics'!$C:$C,0))</f>
        <v>FAME II scheme notification: https://dhi.nic.in/writereaddata/UploadFile/publicationNotificationFAME%20II%208March2019.pdf</v>
      </c>
      <c r="T86" s="205">
        <f>INDEX('Policy Characteristics'!N:N,MATCH(PolicyLevers!$C86,'Policy Characteristics'!$C:$C,0))</f>
        <v>0</v>
      </c>
    </row>
    <row r="87" spans="1:20" s="224" customFormat="1">
      <c r="A87" s="186" t="str">
        <f>INDEX('Policy Characteristics'!A:A,MATCH($C87,'Policy Characteristics'!$C:$C,0))</f>
        <v>Transportation</v>
      </c>
      <c r="B87" s="210" t="str">
        <f>INDEX('Policy Characteristics'!B:B,MATCH($C87,'Policy Characteristics'!$C:$C,0))</f>
        <v>Electric Vehicle Subsidy</v>
      </c>
      <c r="C87" s="210" t="str">
        <f t="shared" si="4"/>
        <v>Additional EV Subsidy Percentage</v>
      </c>
      <c r="D87" s="200" t="s">
        <v>45</v>
      </c>
      <c r="E87" s="200" t="s">
        <v>118</v>
      </c>
      <c r="F87" s="219" t="s">
        <v>1701</v>
      </c>
      <c r="G87" s="219" t="s">
        <v>1700</v>
      </c>
      <c r="H87" s="220">
        <v>602</v>
      </c>
      <c r="I87" s="199" t="s">
        <v>46</v>
      </c>
      <c r="J87" s="187" t="str">
        <f>INDEX('Policy Characteristics'!D:D,MATCH(PolicyLevers!$C87,'Policy Characteristics'!$C:$C,0))</f>
        <v>EV Subsidy</v>
      </c>
      <c r="K87" s="187" t="str">
        <f>INDEX('Policy Characteristics'!E:E,MATCH(PolicyLevers!$C87,'Policy Characteristics'!$C:$C,0))</f>
        <v>trans EV subsidy</v>
      </c>
      <c r="L87" s="222">
        <f>INDEX('Policy Characteristics'!F:F,MATCH(PolicyLevers!$C87,'Policy Characteristics'!$C:$C,0))</f>
        <v>0</v>
      </c>
      <c r="M87" s="222">
        <f>INDEX('Policy Characteristics'!G:G,MATCH(PolicyLevers!$C87,'Policy Characteristics'!$C:$C,0))</f>
        <v>0.5</v>
      </c>
      <c r="N87" s="222">
        <f>INDEX('Policy Characteristics'!H:H,MATCH(PolicyLevers!$C87,'Policy Characteristics'!$C:$C,0))</f>
        <v>0.01</v>
      </c>
      <c r="O87" s="222" t="str">
        <f>INDEX('Policy Characteristics'!I:I,MATCH(PolicyLevers!$C87,'Policy Characteristics'!$C:$C,0))</f>
        <v>% of vehicle cost</v>
      </c>
      <c r="P87" s="201" t="str">
        <f>INDEX('Policy Characteristics'!J:J,MATCH(PolicyLevers!$C87,'Policy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7" s="223" t="str">
        <f>INDEX('Policy Characteristics'!K:K,MATCH(PolicyLevers!$C87,'Policy Characteristics'!$C:$C,0))</f>
        <v>transportation-sector-main.html#ev-subsidy</v>
      </c>
      <c r="R87" s="223" t="str">
        <f>INDEX('Policy Characteristics'!L:L,MATCH(PolicyLevers!$C87,'Policy Characteristics'!$C:$C,0))</f>
        <v>ev-subsidy.html</v>
      </c>
      <c r="S87" s="207" t="str">
        <f>INDEX('Policy Characteristics'!M:M,MATCH(PolicyLevers!$C87,'Policy Characteristics'!$C:$C,0))</f>
        <v>FAME II scheme notification: https://dhi.nic.in/writereaddata/UploadFile/publicationNotificationFAME%20II%208March2019.pdf</v>
      </c>
      <c r="T87" s="205">
        <f>INDEX('Policy Characteristics'!N:N,MATCH(PolicyLevers!$C87,'Policy Characteristics'!$C:$C,0))</f>
        <v>0</v>
      </c>
    </row>
    <row r="88" spans="1:20">
      <c r="A88" s="186" t="str">
        <f>INDEX('Policy Characteristics'!A:A,MATCH($C88,'Policy Characteristics'!$C:$C,0))</f>
        <v>Transportation</v>
      </c>
      <c r="B88" s="205" t="str">
        <f>INDEX('Policy Characteristics'!B:B,MATCH($C88,'Policy Characteristics'!$C:$C,0))</f>
        <v>Feebate</v>
      </c>
      <c r="C88" s="205" t="s">
        <v>117</v>
      </c>
      <c r="D88" s="189"/>
      <c r="E88" s="189"/>
      <c r="F88" s="189"/>
      <c r="G88" s="189"/>
      <c r="H88" s="225">
        <v>1</v>
      </c>
      <c r="I88" s="189" t="s">
        <v>46</v>
      </c>
      <c r="J88" s="187" t="str">
        <f>INDEX('Policy Characteristics'!D:D,MATCH(PolicyLevers!$C88,'Policy Characteristics'!$C:$C,0))</f>
        <v>Feebate</v>
      </c>
      <c r="K88" s="187" t="str">
        <f>INDEX('Policy Characteristics'!E:E,MATCH(PolicyLevers!$C88,'Policy Characteristics'!$C:$C,0))</f>
        <v>trans LDVs feebate</v>
      </c>
      <c r="L88" s="228">
        <f>INDEX('Policy Characteristics'!F:F,MATCH(PolicyLevers!$C88,'Policy Characteristics'!$C:$C,0))</f>
        <v>0</v>
      </c>
      <c r="M88" s="228">
        <f>INDEX('Policy Characteristics'!G:G,MATCH(PolicyLevers!$C88,'Policy Characteristics'!$C:$C,0))</f>
        <v>1</v>
      </c>
      <c r="N88" s="229">
        <f>INDEX('Policy Characteristics'!H:H,MATCH(PolicyLevers!$C88,'Policy Characteristics'!$C:$C,0))</f>
        <v>0.02</v>
      </c>
      <c r="O88" s="189" t="str">
        <f>INDEX('Policy Characteristics'!I:I,MATCH(PolicyLevers!$C88,'Policy Characteristics'!$C:$C,0))</f>
        <v>% of global best practice rate</v>
      </c>
      <c r="P88" s="190"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Q88" s="189" t="str">
        <f>INDEX('Policy Characteristics'!K:K,MATCH(PolicyLevers!$C88,'Policy Characteristics'!$C:$C,0))</f>
        <v>transportation-sector-main.html#feebate</v>
      </c>
      <c r="R88" s="199" t="str">
        <f>INDEX('Policy Characteristics'!L:L,MATCH(PolicyLevers!$C88,'Policy Characteristics'!$C:$C,0))</f>
        <v>feebate.html</v>
      </c>
      <c r="S88" s="230" t="str">
        <f>INDEX('Policy Characteristics'!M:M,MATCH(PolicyLevers!$C88,'Policy Characteristics'!$C:$C,0))</f>
        <v>Greene et al., 2005, "Feebates, rebates and gas-guzzler taxes: a study of incentives for increased fuel economy", Energy Policy, 33(6), 757-775, http://cta.ornl.gov/cta/Publications/Reports/FeebateEnergyPolicy_FINAL.pdf.</v>
      </c>
      <c r="T88" s="189" t="str">
        <f>INDEX('Policy Characteristics'!N:N,MATCH(PolicyLevers!$C88,'Policy Characteristics'!$C:$C,0))</f>
        <v>John German and Dan Meszler, 2010, "Best Practices for Feebate Program Design and Implementation", ICCT, http://www.theicct.org/sites/default/files/publications/ICCT_feebates_may2010.pdf, Table 2</v>
      </c>
    </row>
    <row r="89" spans="1:20" ht="102.75" customHeight="1">
      <c r="A89" s="186" t="str">
        <f>INDEX('Policy Characteristics'!A:A,MATCH($C89,'Policy Characteristics'!$C:$C,0))</f>
        <v>Transportation</v>
      </c>
      <c r="B89" s="205" t="str">
        <f>INDEX('Policy Characteristics'!B:B,MATCH($C89,'Policy Characteristics'!$C:$C,0))</f>
        <v>Fuel Economy Standard</v>
      </c>
      <c r="C89" s="205" t="s">
        <v>315</v>
      </c>
      <c r="D89" s="189" t="s">
        <v>48</v>
      </c>
      <c r="E89" s="189" t="s">
        <v>40</v>
      </c>
      <c r="F89" s="201" t="s">
        <v>88</v>
      </c>
      <c r="G89" s="201" t="s">
        <v>1408</v>
      </c>
      <c r="H89" s="68">
        <v>362</v>
      </c>
      <c r="I89" s="199" t="s">
        <v>46</v>
      </c>
      <c r="J89" s="187" t="str">
        <f>INDEX('Policy Characteristics'!D:D,MATCH(PolicyLevers!$C89,'Policy Characteristics'!$C:$C,0))</f>
        <v>Vehicle Fuel Economy Standards</v>
      </c>
      <c r="K89" s="187" t="str">
        <f>INDEX('Policy Characteristics'!E:E,MATCH(PolicyLevers!$C89,'Policy Characteristics'!$C:$C,0))</f>
        <v>trans fuel economy standards</v>
      </c>
      <c r="L89" s="228">
        <f>INDEX('Policy Characteristics'!F:F,MATCH(PolicyLevers!$C89,'Policy Characteristics'!$C:$C,0))</f>
        <v>0</v>
      </c>
      <c r="M89" s="228">
        <f>INDEX('Policy Characteristics'!G:G,MATCH(PolicyLevers!$C89,'Policy Characteristics'!$C:$C,0))</f>
        <v>1</v>
      </c>
      <c r="N89" s="228">
        <f>INDEX('Policy Characteristics'!H:H,MATCH(PolicyLevers!$C89,'Policy Characteristics'!$C:$C,0))</f>
        <v>0.01</v>
      </c>
      <c r="O89" s="201" t="str">
        <f>INDEX('Policy Characteristics'!I:I,MATCH(PolicyLevers!$C89,'Policy Characteristics'!$C:$C,0))</f>
        <v>% increase in kms/litre</v>
      </c>
      <c r="P89" s="201"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89" s="189" t="str">
        <f>INDEX('Policy Characteristics'!K:K,MATCH(PolicyLevers!$C89,'Policy Characteristics'!$C:$C,0))</f>
        <v>transportation-sector-main.html#fuel-econ-std</v>
      </c>
      <c r="R89" s="199" t="str">
        <f>INDEX('Policy Characteristics'!L:L,MATCH(PolicyLevers!$C89,'Policy Characteristics'!$C:$C,0))</f>
        <v>fuel-economy-standard.html</v>
      </c>
      <c r="S89" s="212" t="str">
        <f>INDEX('Policy Characteristics'!M:M,MATCH(PolicyLevers!$C89,'Policy Characteristics'!$C:$C,0))</f>
        <v>https://www.livemint.com/Companies/FpQ6YCFflJHYPGiX6in4AN/What-are-CAFE-norms-and-why-do-they-matter-in-the-ToyotaSuz.html</v>
      </c>
      <c r="T89" s="231" t="str">
        <f>INDEX('Policy Characteristics'!N:N,MATCH(PolicyLevers!$C89,'Policy Characteristics'!$C:$C,0))</f>
        <v>National Research Council, 2013, "Transitions to Alternative Vehicles and Fuels", https://www.nap.edu/catalog/18264/transitions-to-alternative-vehicles-and-fuels, Table 2.9, Fuel economy test mpg.</v>
      </c>
    </row>
    <row r="90" spans="1:20" ht="90" customHeight="1">
      <c r="A90" s="186" t="str">
        <f>INDEX('Policy Characteristics'!A:A,MATCH($C90,'Policy Characteristics'!$C:$C,0))</f>
        <v>Transportation</v>
      </c>
      <c r="B90" s="210" t="str">
        <f>INDEX('Policy Characteristics'!B:B,MATCH($C90,'Policy Characteristics'!$C:$C,0))</f>
        <v>Fuel Economy Standard</v>
      </c>
      <c r="C90" s="210" t="str">
        <f t="shared" ref="C90:C93" si="5">C$89</f>
        <v>Percentage Additional Improvement of Fuel Economy Std</v>
      </c>
      <c r="D90" s="189" t="s">
        <v>45</v>
      </c>
      <c r="E90" s="189" t="s">
        <v>40</v>
      </c>
      <c r="F90" s="189" t="s">
        <v>89</v>
      </c>
      <c r="G90" s="189" t="s">
        <v>40</v>
      </c>
      <c r="H90" s="225">
        <v>363</v>
      </c>
      <c r="I90" s="199" t="s">
        <v>46</v>
      </c>
      <c r="J90" s="187" t="str">
        <f>INDEX('Policy Characteristics'!D:D,MATCH(PolicyLevers!$C90,'Policy Characteristics'!$C:$C,0))</f>
        <v>Vehicle Fuel Economy Standards</v>
      </c>
      <c r="K90" s="187" t="str">
        <f>INDEX('Policy Characteristics'!E:E,MATCH(PolicyLevers!$C90,'Policy Characteristics'!$C:$C,0))</f>
        <v>trans fuel economy standards</v>
      </c>
      <c r="L90" s="233">
        <f>INDEX('Policy Characteristics'!F:F,MATCH(PolicyLevers!$C90,'Policy Characteristics'!$C:$C,0))</f>
        <v>0</v>
      </c>
      <c r="M90" s="233">
        <f>INDEX('Policy Characteristics'!G:G,MATCH(PolicyLevers!$C90,'Policy Characteristics'!$C:$C,0))</f>
        <v>1</v>
      </c>
      <c r="N90" s="233">
        <f>INDEX('Policy Characteristics'!H:H,MATCH(PolicyLevers!$C90,'Policy Characteristics'!$C:$C,0))</f>
        <v>0.01</v>
      </c>
      <c r="O90" s="210" t="str">
        <f>INDEX('Policy Characteristics'!I:I,MATCH(PolicyLevers!$C90,'Policy Characteristics'!$C:$C,0))</f>
        <v>% increase in kms/litre</v>
      </c>
      <c r="P90" s="201"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0" s="210" t="str">
        <f>INDEX('Policy Characteristics'!K:K,MATCH(PolicyLevers!$C90,'Policy Characteristics'!$C:$C,0))</f>
        <v>transportation-sector-main.html#fuel-econ-std</v>
      </c>
      <c r="R90" s="210" t="str">
        <f>INDEX('Policy Characteristics'!L:L,MATCH(PolicyLevers!$C90,'Policy Characteristics'!$C:$C,0))</f>
        <v>fuel-economy-standard.html</v>
      </c>
      <c r="S90" s="212" t="str">
        <f>INDEX('Policy Characteristics'!M:M,MATCH(PolicyLevers!$C90,'Policy Characteristics'!$C:$C,0))</f>
        <v>https://www.livemint.com/Companies/FpQ6YCFflJHYPGiX6in4AN/What-are-CAFE-norms-and-why-do-they-matter-in-the-ToyotaSuz.html</v>
      </c>
      <c r="T90" s="231" t="str">
        <f>INDEX('Policy Characteristics'!N:N,MATCH(PolicyLevers!$C90,'Policy Characteristics'!$C:$C,0))</f>
        <v>National Research Council, 2013, "Transitions to Alternative Vehicles and Fuels", https://www.nap.edu/catalog/18264/transitions-to-alternative-vehicles-and-fuels, Table 2.9, Fuel economy test mpg.</v>
      </c>
    </row>
    <row r="91" spans="1:20" ht="107.25" customHeight="1">
      <c r="A91" s="186" t="str">
        <f>INDEX('Policy Characteristics'!A:A,MATCH($C91,'Policy Characteristics'!$C:$C,0))</f>
        <v>Transportation</v>
      </c>
      <c r="B91" s="210" t="str">
        <f>INDEX('Policy Characteristics'!B:B,MATCH($C91,'Policy Characteristics'!$C:$C,0))</f>
        <v>Fuel Economy Standard</v>
      </c>
      <c r="C91" s="210" t="str">
        <f t="shared" ref="C91:C94" si="6">C$89</f>
        <v>Percentage Additional Improvement of Fuel Economy Std</v>
      </c>
      <c r="D91" s="189" t="s">
        <v>48</v>
      </c>
      <c r="E91" s="189" t="s">
        <v>41</v>
      </c>
      <c r="F91" s="189" t="s">
        <v>88</v>
      </c>
      <c r="G91" s="189" t="s">
        <v>41</v>
      </c>
      <c r="H91" s="68">
        <v>364</v>
      </c>
      <c r="I91" s="199" t="s">
        <v>46</v>
      </c>
      <c r="J91" s="187" t="str">
        <f>INDEX('Policy Characteristics'!D:D,MATCH(PolicyLevers!$C91,'Policy Characteristics'!$C:$C,0))</f>
        <v>Vehicle Fuel Economy Standards</v>
      </c>
      <c r="K91" s="187" t="str">
        <f>INDEX('Policy Characteristics'!E:E,MATCH(PolicyLevers!$C91,'Policy Characteristics'!$C:$C,0))</f>
        <v>trans fuel economy standards</v>
      </c>
      <c r="L91" s="233">
        <f>INDEX('Policy Characteristics'!F:F,MATCH(PolicyLevers!$C91,'Policy Characteristics'!$C:$C,0))</f>
        <v>0</v>
      </c>
      <c r="M91" s="234">
        <f>INDEX('Policy Characteristics'!G:G,MATCH(PolicyLevers!$C91,'Policy Characteristics'!$C:$C,0))</f>
        <v>1</v>
      </c>
      <c r="N91" s="233">
        <f>INDEX('Policy Characteristics'!H:H,MATCH(PolicyLevers!$C91,'Policy Characteristics'!$C:$C,0))</f>
        <v>0.01</v>
      </c>
      <c r="O91" s="210" t="str">
        <f>INDEX('Policy Characteristics'!I:I,MATCH(PolicyLevers!$C91,'Policy Characteristics'!$C:$C,0))</f>
        <v>% increase in kms/litre</v>
      </c>
      <c r="P91" s="201"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1" s="210" t="str">
        <f>INDEX('Policy Characteristics'!K:K,MATCH(PolicyLevers!$C91,'Policy Characteristics'!$C:$C,0))</f>
        <v>transportation-sector-main.html#fuel-econ-std</v>
      </c>
      <c r="R91" s="210" t="str">
        <f>INDEX('Policy Characteristics'!L:L,MATCH(PolicyLevers!$C91,'Policy Characteristics'!$C:$C,0))</f>
        <v>fuel-economy-standard.html</v>
      </c>
      <c r="S91" s="212" t="str">
        <f>INDEX('Policy Characteristics'!M:M,MATCH(PolicyLevers!$C91,'Policy Characteristics'!$C:$C,0))</f>
        <v>https://www.livemint.com/Companies/FpQ6YCFflJHYPGiX6in4AN/What-are-CAFE-norms-and-why-do-they-matter-in-the-ToyotaSuz.html</v>
      </c>
      <c r="T91" s="231" t="str">
        <f>INDEX('Policy Characteristics'!N:N,MATCH(PolicyLevers!$C91,'Policy Characteristics'!$C:$C,0))</f>
        <v>National Research Council, 2013, "Transitions to Alternative Vehicles and Fuels", https://www.nap.edu/catalog/18264/transitions-to-alternative-vehicles-and-fuels, Table 2.9, Fuel economy test mpg.</v>
      </c>
    </row>
    <row r="92" spans="1:20" ht="105" customHeight="1">
      <c r="A92" s="186" t="str">
        <f>INDEX('Policy Characteristics'!A:A,MATCH($C92,'Policy Characteristics'!$C:$C,0))</f>
        <v>Transportation</v>
      </c>
      <c r="B92" s="210" t="str">
        <f>INDEX('Policy Characteristics'!B:B,MATCH($C92,'Policy Characteristics'!$C:$C,0))</f>
        <v>Fuel Economy Standard</v>
      </c>
      <c r="C92" s="210" t="str">
        <f t="shared" si="5"/>
        <v>Percentage Additional Improvement of Fuel Economy Std</v>
      </c>
      <c r="D92" s="189" t="s">
        <v>45</v>
      </c>
      <c r="E92" s="189" t="s">
        <v>41</v>
      </c>
      <c r="F92" s="189" t="s">
        <v>89</v>
      </c>
      <c r="G92" s="189" t="s">
        <v>41</v>
      </c>
      <c r="H92" s="225">
        <v>365</v>
      </c>
      <c r="I92" s="199" t="s">
        <v>46</v>
      </c>
      <c r="J92" s="187" t="str">
        <f>INDEX('Policy Characteristics'!D:D,MATCH(PolicyLevers!$C92,'Policy Characteristics'!$C:$C,0))</f>
        <v>Vehicle Fuel Economy Standards</v>
      </c>
      <c r="K92" s="187" t="str">
        <f>INDEX('Policy Characteristics'!E:E,MATCH(PolicyLevers!$C92,'Policy Characteristics'!$C:$C,0))</f>
        <v>trans fuel economy standards</v>
      </c>
      <c r="L92" s="233">
        <f>INDEX('Policy Characteristics'!F:F,MATCH(PolicyLevers!$C92,'Policy Characteristics'!$C:$C,0))</f>
        <v>0</v>
      </c>
      <c r="M92" s="233">
        <f>INDEX('Policy Characteristics'!G:G,MATCH(PolicyLevers!$C92,'Policy Characteristics'!$C:$C,0))</f>
        <v>1</v>
      </c>
      <c r="N92" s="233">
        <f>INDEX('Policy Characteristics'!H:H,MATCH(PolicyLevers!$C92,'Policy Characteristics'!$C:$C,0))</f>
        <v>0.01</v>
      </c>
      <c r="O92" s="210" t="str">
        <f>INDEX('Policy Characteristics'!I:I,MATCH(PolicyLevers!$C92,'Policy Characteristics'!$C:$C,0))</f>
        <v>% increase in kms/litre</v>
      </c>
      <c r="P92" s="190"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2" s="210" t="str">
        <f>INDEX('Policy Characteristics'!K:K,MATCH(PolicyLevers!$C92,'Policy Characteristics'!$C:$C,0))</f>
        <v>transportation-sector-main.html#fuel-econ-std</v>
      </c>
      <c r="R92" s="210" t="str">
        <f>INDEX('Policy Characteristics'!L:L,MATCH(PolicyLevers!$C92,'Policy Characteristics'!$C:$C,0))</f>
        <v>fuel-economy-standard.html</v>
      </c>
      <c r="S92" s="212" t="str">
        <f>INDEX('Policy Characteristics'!M:M,MATCH(PolicyLevers!$C92,'Policy Characteristics'!$C:$C,0))</f>
        <v>https://www.livemint.com/Companies/FpQ6YCFflJHYPGiX6in4AN/What-are-CAFE-norms-and-why-do-they-matter-in-the-ToyotaSuz.html</v>
      </c>
      <c r="T92" s="231" t="str">
        <f>INDEX('Policy Characteristics'!N:N,MATCH(PolicyLevers!$C92,'Policy Characteristics'!$C:$C,0))</f>
        <v>National Research Council, 2013, "Transitions to Alternative Vehicles and Fuels", https://www.nap.edu/catalog/18264/transitions-to-alternative-vehicles-and-fuels, Table 2.9, Fuel economy test mpg.</v>
      </c>
    </row>
    <row r="93" spans="1:20">
      <c r="A93" s="186" t="str">
        <f>INDEX('Policy Characteristics'!A:A,MATCH($C93,'Policy Characteristics'!$C:$C,0))</f>
        <v>Transportation</v>
      </c>
      <c r="B93" s="210" t="str">
        <f>INDEX('Policy Characteristics'!B:B,MATCH($C93,'Policy Characteristics'!$C:$C,0))</f>
        <v>Fuel Economy Standard</v>
      </c>
      <c r="C93" s="210" t="str">
        <f t="shared" si="5"/>
        <v>Percentage Additional Improvement of Fuel Economy Std</v>
      </c>
      <c r="D93" s="189" t="s">
        <v>48</v>
      </c>
      <c r="E93" s="189" t="s">
        <v>42</v>
      </c>
      <c r="F93" s="189" t="s">
        <v>88</v>
      </c>
      <c r="G93" s="189" t="s">
        <v>90</v>
      </c>
      <c r="H93" s="235">
        <v>366</v>
      </c>
      <c r="I93" s="199" t="s">
        <v>47</v>
      </c>
      <c r="J93" s="187" t="str">
        <f>INDEX('Policy Characteristics'!D:D,MATCH(PolicyLevers!$C93,'Policy Characteristics'!$C:$C,0))</f>
        <v>Vehicle Fuel Economy Standards</v>
      </c>
      <c r="K93" s="187" t="str">
        <f>INDEX('Policy Characteristics'!E:E,MATCH(PolicyLevers!$C93,'Policy Characteristics'!$C:$C,0))</f>
        <v>trans fuel economy standards</v>
      </c>
      <c r="L93" s="233">
        <f>INDEX('Policy Characteristics'!F:F,MATCH(PolicyLevers!$C93,'Policy Characteristics'!$C:$C,0))</f>
        <v>0</v>
      </c>
      <c r="M93" s="234">
        <f>INDEX('Policy Characteristics'!G:G,MATCH(PolicyLevers!$C93,'Policy Characteristics'!$C:$C,0))</f>
        <v>1</v>
      </c>
      <c r="N93" s="233">
        <f>INDEX('Policy Characteristics'!H:H,MATCH(PolicyLevers!$C93,'Policy Characteristics'!$C:$C,0))</f>
        <v>0.01</v>
      </c>
      <c r="O93" s="210" t="str">
        <f>INDEX('Policy Characteristics'!I:I,MATCH(PolicyLevers!$C93,'Policy Characteristics'!$C:$C,0))</f>
        <v>% increase in kms/litre</v>
      </c>
      <c r="P93" s="236"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3" s="210" t="str">
        <f>INDEX('Policy Characteristics'!K:K,MATCH(PolicyLevers!$C93,'Policy Characteristics'!$C:$C,0))</f>
        <v>transportation-sector-main.html#fuel-econ-std</v>
      </c>
      <c r="R93" s="210" t="str">
        <f>INDEX('Policy Characteristics'!L:L,MATCH(PolicyLevers!$C93,'Policy Characteristics'!$C:$C,0))</f>
        <v>fuel-economy-standard.html</v>
      </c>
      <c r="S93" s="212" t="str">
        <f>INDEX('Policy Characteristics'!M:M,MATCH(PolicyLevers!$C93,'Policy Characteristics'!$C:$C,0))</f>
        <v>https://www.livemint.com/Companies/FpQ6YCFflJHYPGiX6in4AN/What-are-CAFE-norms-and-why-do-they-matter-in-the-ToyotaSuz.html</v>
      </c>
      <c r="T93" s="231" t="str">
        <f>INDEX('Policy Characteristics'!N:N,MATCH(PolicyLevers!$C93,'Policy Characteristics'!$C:$C,0))</f>
        <v>National Research Council, 2013, "Transitions to Alternative Vehicles and Fuels", https://www.nap.edu/catalog/18264/transitions-to-alternative-vehicles-and-fuels, Table 2.9, Fuel economy test mpg.</v>
      </c>
    </row>
    <row r="94" spans="1:20">
      <c r="A94" s="186" t="str">
        <f>INDEX('Policy Characteristics'!A:A,MATCH($C94,'Policy Characteristics'!$C:$C,0))</f>
        <v>Transportation</v>
      </c>
      <c r="B94" s="210" t="str">
        <f>INDEX('Policy Characteristics'!B:B,MATCH($C94,'Policy Characteristics'!$C:$C,0))</f>
        <v>Fuel Economy Standard</v>
      </c>
      <c r="C94" s="210" t="str">
        <f t="shared" si="6"/>
        <v>Percentage Additional Improvement of Fuel Economy Std</v>
      </c>
      <c r="D94" s="189" t="s">
        <v>45</v>
      </c>
      <c r="E94" s="189" t="s">
        <v>42</v>
      </c>
      <c r="F94" s="189" t="s">
        <v>89</v>
      </c>
      <c r="G94" s="189" t="s">
        <v>90</v>
      </c>
      <c r="H94" s="220">
        <v>367</v>
      </c>
      <c r="I94" s="199" t="s">
        <v>47</v>
      </c>
      <c r="J94" s="187" t="str">
        <f>INDEX('Policy Characteristics'!D:D,MATCH(PolicyLevers!$C94,'Policy Characteristics'!$C:$C,0))</f>
        <v>Vehicle Fuel Economy Standards</v>
      </c>
      <c r="K94" s="187" t="str">
        <f>INDEX('Policy Characteristics'!E:E,MATCH(PolicyLevers!$C94,'Policy Characteristics'!$C:$C,0))</f>
        <v>trans fuel economy standards</v>
      </c>
      <c r="L94" s="233">
        <f>INDEX('Policy Characteristics'!F:F,MATCH(PolicyLevers!$C94,'Policy Characteristics'!$C:$C,0))</f>
        <v>0</v>
      </c>
      <c r="M94" s="233">
        <f>INDEX('Policy Characteristics'!G:G,MATCH(PolicyLevers!$C94,'Policy Characteristics'!$C:$C,0))</f>
        <v>1</v>
      </c>
      <c r="N94" s="233">
        <f>INDEX('Policy Characteristics'!H:H,MATCH(PolicyLevers!$C94,'Policy Characteristics'!$C:$C,0))</f>
        <v>0.01</v>
      </c>
      <c r="O94" s="210" t="str">
        <f>INDEX('Policy Characteristics'!I:I,MATCH(PolicyLevers!$C94,'Policy Characteristics'!$C:$C,0))</f>
        <v>% increase in kms/litre</v>
      </c>
      <c r="P94" s="190"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4" s="210" t="str">
        <f>INDEX('Policy Characteristics'!K:K,MATCH(PolicyLevers!$C94,'Policy Characteristics'!$C:$C,0))</f>
        <v>transportation-sector-main.html#fuel-econ-std</v>
      </c>
      <c r="R94" s="210" t="str">
        <f>INDEX('Policy Characteristics'!L:L,MATCH(PolicyLevers!$C94,'Policy Characteristics'!$C:$C,0))</f>
        <v>fuel-economy-standard.html</v>
      </c>
      <c r="S94" s="212" t="str">
        <f>INDEX('Policy Characteristics'!M:M,MATCH(PolicyLevers!$C94,'Policy Characteristics'!$C:$C,0))</f>
        <v>https://www.livemint.com/Companies/FpQ6YCFflJHYPGiX6in4AN/What-are-CAFE-norms-and-why-do-they-matter-in-the-ToyotaSuz.html</v>
      </c>
      <c r="T94" s="233" t="str">
        <f>INDEX('Policy Characteristics'!N:N,MATCH(PolicyLevers!$C94,'Policy Characteristics'!$C:$C,0))</f>
        <v>National Research Council, 2013, "Transitions to Alternative Vehicles and Fuels", https://www.nap.edu/catalog/18264/transitions-to-alternative-vehicles-and-fuels, Table 2.9, Fuel economy test mpg.</v>
      </c>
    </row>
    <row r="95" spans="1:20">
      <c r="A95" s="186" t="str">
        <f>INDEX('Policy Characteristics'!A:A,MATCH($C95,'Policy Characteristics'!$C:$C,0))</f>
        <v>Transportation</v>
      </c>
      <c r="B95" s="210" t="str">
        <f>INDEX('Policy Characteristics'!B:B,MATCH($C95,'Policy Characteristics'!$C:$C,0))</f>
        <v>Fuel Economy Standard</v>
      </c>
      <c r="C95" s="210" t="str">
        <f t="shared" ref="C95:C100" si="7">C$89</f>
        <v>Percentage Additional Improvement of Fuel Economy Std</v>
      </c>
      <c r="D95" s="189" t="s">
        <v>48</v>
      </c>
      <c r="E95" s="189" t="s">
        <v>43</v>
      </c>
      <c r="F95" s="189" t="s">
        <v>88</v>
      </c>
      <c r="G95" s="189" t="s">
        <v>91</v>
      </c>
      <c r="H95" s="68">
        <v>368</v>
      </c>
      <c r="I95" s="199" t="s">
        <v>46</v>
      </c>
      <c r="J95" s="187" t="str">
        <f>INDEX('Policy Characteristics'!D:D,MATCH(PolicyLevers!$C95,'Policy Characteristics'!$C:$C,0))</f>
        <v>Vehicle Fuel Economy Standards</v>
      </c>
      <c r="K95" s="187" t="str">
        <f>INDEX('Policy Characteristics'!E:E,MATCH(PolicyLevers!$C95,'Policy Characteristics'!$C:$C,0))</f>
        <v>trans fuel economy standards</v>
      </c>
      <c r="L95" s="233">
        <f>INDEX('Policy Characteristics'!F:F,MATCH(PolicyLevers!$C95,'Policy Characteristics'!$C:$C,0))</f>
        <v>0</v>
      </c>
      <c r="M95" s="234">
        <f>INDEX('Policy Characteristics'!G:G,MATCH(PolicyLevers!$C95,'Policy Characteristics'!$C:$C,0))</f>
        <v>1</v>
      </c>
      <c r="N95" s="233">
        <f>INDEX('Policy Characteristics'!H:H,MATCH(PolicyLevers!$C95,'Policy Characteristics'!$C:$C,0))</f>
        <v>0.01</v>
      </c>
      <c r="O95" s="210" t="str">
        <f>INDEX('Policy Characteristics'!I:I,MATCH(PolicyLevers!$C95,'Policy Characteristics'!$C:$C,0))</f>
        <v>% increase in kms/litre</v>
      </c>
      <c r="P95" s="201"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5" s="210" t="str">
        <f>INDEX('Policy Characteristics'!K:K,MATCH(PolicyLevers!$C95,'Policy Characteristics'!$C:$C,0))</f>
        <v>transportation-sector-main.html#fuel-econ-std</v>
      </c>
      <c r="R95" s="210" t="str">
        <f>INDEX('Policy Characteristics'!L:L,MATCH(PolicyLevers!$C95,'Policy Characteristics'!$C:$C,0))</f>
        <v>fuel-economy-standard.html</v>
      </c>
      <c r="S95" s="212" t="str">
        <f>INDEX('Policy Characteristics'!M:M,MATCH(PolicyLevers!$C95,'Policy Characteristics'!$C:$C,0))</f>
        <v>https://www.livemint.com/Companies/FpQ6YCFflJHYPGiX6in4AN/What-are-CAFE-norms-and-why-do-they-matter-in-the-ToyotaSuz.html</v>
      </c>
      <c r="T95" s="231" t="str">
        <f>INDEX('Policy Characteristics'!N:N,MATCH(PolicyLevers!$C95,'Policy Characteristics'!$C:$C,0))</f>
        <v>National Research Council, 2013, "Transitions to Alternative Vehicles and Fuels", https://www.nap.edu/catalog/18264/transitions-to-alternative-vehicles-and-fuels, Table 2.9, Fuel economy test mpg.</v>
      </c>
    </row>
    <row r="96" spans="1:20">
      <c r="A96" s="186" t="str">
        <f>INDEX('Policy Characteristics'!A:A,MATCH($C96,'Policy Characteristics'!$C:$C,0))</f>
        <v>Transportation</v>
      </c>
      <c r="B96" s="210" t="str">
        <f>INDEX('Policy Characteristics'!B:B,MATCH($C96,'Policy Characteristics'!$C:$C,0))</f>
        <v>Fuel Economy Standard</v>
      </c>
      <c r="C96" s="210" t="str">
        <f t="shared" si="7"/>
        <v>Percentage Additional Improvement of Fuel Economy Std</v>
      </c>
      <c r="D96" s="189" t="s">
        <v>45</v>
      </c>
      <c r="E96" s="189" t="s">
        <v>43</v>
      </c>
      <c r="F96" s="189" t="s">
        <v>89</v>
      </c>
      <c r="G96" s="189" t="s">
        <v>91</v>
      </c>
      <c r="H96" s="225">
        <v>369</v>
      </c>
      <c r="I96" s="199" t="s">
        <v>46</v>
      </c>
      <c r="J96" s="187" t="str">
        <f>INDEX('Policy Characteristics'!D:D,MATCH(PolicyLevers!$C96,'Policy Characteristics'!$C:$C,0))</f>
        <v>Vehicle Fuel Economy Standards</v>
      </c>
      <c r="K96" s="187" t="str">
        <f>INDEX('Policy Characteristics'!E:E,MATCH(PolicyLevers!$C96,'Policy Characteristics'!$C:$C,0))</f>
        <v>trans fuel economy standards</v>
      </c>
      <c r="L96" s="233">
        <f>INDEX('Policy Characteristics'!F:F,MATCH(PolicyLevers!$C96,'Policy Characteristics'!$C:$C,0))</f>
        <v>0</v>
      </c>
      <c r="M96" s="233">
        <f>INDEX('Policy Characteristics'!G:G,MATCH(PolicyLevers!$C96,'Policy Characteristics'!$C:$C,0))</f>
        <v>1</v>
      </c>
      <c r="N96" s="233">
        <f>INDEX('Policy Characteristics'!H:H,MATCH(PolicyLevers!$C96,'Policy Characteristics'!$C:$C,0))</f>
        <v>0.01</v>
      </c>
      <c r="O96" s="210" t="str">
        <f>INDEX('Policy Characteristics'!I:I,MATCH(PolicyLevers!$C96,'Policy Characteristics'!$C:$C,0))</f>
        <v>% increase in kms/litre</v>
      </c>
      <c r="P96" s="201"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6" s="210" t="str">
        <f>INDEX('Policy Characteristics'!K:K,MATCH(PolicyLevers!$C96,'Policy Characteristics'!$C:$C,0))</f>
        <v>transportation-sector-main.html#fuel-econ-std</v>
      </c>
      <c r="R96" s="210" t="str">
        <f>INDEX('Policy Characteristics'!L:L,MATCH(PolicyLevers!$C96,'Policy Characteristics'!$C:$C,0))</f>
        <v>fuel-economy-standard.html</v>
      </c>
      <c r="S96" s="212" t="str">
        <f>INDEX('Policy Characteristics'!M:M,MATCH(PolicyLevers!$C96,'Policy Characteristics'!$C:$C,0))</f>
        <v>https://www.livemint.com/Companies/FpQ6YCFflJHYPGiX6in4AN/What-are-CAFE-norms-and-why-do-they-matter-in-the-ToyotaSuz.html</v>
      </c>
      <c r="T96" s="233" t="str">
        <f>INDEX('Policy Characteristics'!N:N,MATCH(PolicyLevers!$C96,'Policy Characteristics'!$C:$C,0))</f>
        <v>National Research Council, 2013, "Transitions to Alternative Vehicles and Fuels", https://www.nap.edu/catalog/18264/transitions-to-alternative-vehicles-and-fuels, Table 2.9, Fuel economy test mpg.</v>
      </c>
    </row>
    <row r="97" spans="1:20">
      <c r="A97" s="186" t="str">
        <f>INDEX('Policy Characteristics'!A:A,MATCH($C97,'Policy Characteristics'!$C:$C,0))</f>
        <v>Transportation</v>
      </c>
      <c r="B97" s="210" t="str">
        <f>INDEX('Policy Characteristics'!B:B,MATCH($C97,'Policy Characteristics'!$C:$C,0))</f>
        <v>Fuel Economy Standard</v>
      </c>
      <c r="C97" s="210" t="str">
        <f t="shared" si="7"/>
        <v>Percentage Additional Improvement of Fuel Economy Std</v>
      </c>
      <c r="D97" s="189" t="s">
        <v>48</v>
      </c>
      <c r="E97" s="189" t="s">
        <v>44</v>
      </c>
      <c r="F97" s="201" t="s">
        <v>88</v>
      </c>
      <c r="G97" s="201" t="s">
        <v>2011</v>
      </c>
      <c r="H97" s="235">
        <v>370</v>
      </c>
      <c r="I97" s="199" t="s">
        <v>46</v>
      </c>
      <c r="J97" s="187" t="str">
        <f>INDEX('Policy Characteristics'!D:D,MATCH(PolicyLevers!$C97,'Policy Characteristics'!$C:$C,0))</f>
        <v>Vehicle Fuel Economy Standards</v>
      </c>
      <c r="K97" s="187" t="str">
        <f>INDEX('Policy Characteristics'!E:E,MATCH(PolicyLevers!$C97,'Policy Characteristics'!$C:$C,0))</f>
        <v>trans fuel economy standards</v>
      </c>
      <c r="L97" s="233">
        <f>INDEX('Policy Characteristics'!F:F,MATCH(PolicyLevers!$C97,'Policy Characteristics'!$C:$C,0))</f>
        <v>0</v>
      </c>
      <c r="M97" s="234">
        <f>INDEX('Policy Characteristics'!G:G,MATCH(PolicyLevers!$C97,'Policy Characteristics'!$C:$C,0))</f>
        <v>1</v>
      </c>
      <c r="N97" s="233">
        <f>INDEX('Policy Characteristics'!H:H,MATCH(PolicyLevers!$C97,'Policy Characteristics'!$C:$C,0))</f>
        <v>0.01</v>
      </c>
      <c r="O97" s="210" t="str">
        <f>INDEX('Policy Characteristics'!I:I,MATCH(PolicyLevers!$C97,'Policy Characteristics'!$C:$C,0))</f>
        <v>% increase in kms/litre</v>
      </c>
      <c r="P97" s="201"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7" s="210" t="str">
        <f>INDEX('Policy Characteristics'!K:K,MATCH(PolicyLevers!$C97,'Policy Characteristics'!$C:$C,0))</f>
        <v>transportation-sector-main.html#fuel-econ-std</v>
      </c>
      <c r="R97" s="210" t="str">
        <f>INDEX('Policy Characteristics'!L:L,MATCH(PolicyLevers!$C97,'Policy Characteristics'!$C:$C,0))</f>
        <v>fuel-economy-standard.html</v>
      </c>
      <c r="S97" s="212" t="str">
        <f>INDEX('Policy Characteristics'!M:M,MATCH(PolicyLevers!$C97,'Policy Characteristics'!$C:$C,0))</f>
        <v>https://www.livemint.com/Companies/FpQ6YCFflJHYPGiX6in4AN/What-are-CAFE-norms-and-why-do-they-matter-in-the-ToyotaSuz.html</v>
      </c>
      <c r="T97" s="231" t="str">
        <f>INDEX('Policy Characteristics'!N:N,MATCH(PolicyLevers!$C97,'Policy Characteristics'!$C:$C,0))</f>
        <v>National Research Council, 2013, "Transitions to Alternative Vehicles and Fuels", https://www.nap.edu/catalog/18264/transitions-to-alternative-vehicles-and-fuels, Table 2.9, Fuel economy test mpg.</v>
      </c>
    </row>
    <row r="98" spans="1:20">
      <c r="A98" s="186" t="str">
        <f>INDEX('Policy Characteristics'!A:A,MATCH($C98,'Policy Characteristics'!$C:$C,0))</f>
        <v>Transportation</v>
      </c>
      <c r="B98" s="210" t="str">
        <f>INDEX('Policy Characteristics'!B:B,MATCH($C98,'Policy Characteristics'!$C:$C,0))</f>
        <v>Fuel Economy Standard</v>
      </c>
      <c r="C98" s="210" t="str">
        <f t="shared" si="7"/>
        <v>Percentage Additional Improvement of Fuel Economy Std</v>
      </c>
      <c r="D98" s="189" t="s">
        <v>45</v>
      </c>
      <c r="E98" s="189" t="s">
        <v>44</v>
      </c>
      <c r="F98" s="189" t="s">
        <v>89</v>
      </c>
      <c r="G98" s="189" t="s">
        <v>92</v>
      </c>
      <c r="H98" s="225">
        <v>371</v>
      </c>
      <c r="I98" s="199" t="s">
        <v>46</v>
      </c>
      <c r="J98" s="187" t="str">
        <f>INDEX('Policy Characteristics'!D:D,MATCH(PolicyLevers!$C98,'Policy Characteristics'!$C:$C,0))</f>
        <v>Vehicle Fuel Economy Standards</v>
      </c>
      <c r="K98" s="187" t="str">
        <f>INDEX('Policy Characteristics'!E:E,MATCH(PolicyLevers!$C98,'Policy Characteristics'!$C:$C,0))</f>
        <v>trans fuel economy standards</v>
      </c>
      <c r="L98" s="233">
        <f>INDEX('Policy Characteristics'!F:F,MATCH(PolicyLevers!$C98,'Policy Characteristics'!$C:$C,0))</f>
        <v>0</v>
      </c>
      <c r="M98" s="233">
        <f>INDEX('Policy Characteristics'!G:G,MATCH(PolicyLevers!$C98,'Policy Characteristics'!$C:$C,0))</f>
        <v>1</v>
      </c>
      <c r="N98" s="233">
        <f>INDEX('Policy Characteristics'!H:H,MATCH(PolicyLevers!$C98,'Policy Characteristics'!$C:$C,0))</f>
        <v>0.01</v>
      </c>
      <c r="O98" s="210" t="str">
        <f>INDEX('Policy Characteristics'!I:I,MATCH(PolicyLevers!$C98,'Policy Characteristics'!$C:$C,0))</f>
        <v>% increase in kms/litre</v>
      </c>
      <c r="P98" s="201"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8" s="210" t="str">
        <f>INDEX('Policy Characteristics'!K:K,MATCH(PolicyLevers!$C98,'Policy Characteristics'!$C:$C,0))</f>
        <v>transportation-sector-main.html#fuel-econ-std</v>
      </c>
      <c r="R98" s="210" t="str">
        <f>INDEX('Policy Characteristics'!L:L,MATCH(PolicyLevers!$C98,'Policy Characteristics'!$C:$C,0))</f>
        <v>fuel-economy-standard.html</v>
      </c>
      <c r="S98" s="212" t="str">
        <f>INDEX('Policy Characteristics'!M:M,MATCH(PolicyLevers!$C98,'Policy Characteristics'!$C:$C,0))</f>
        <v>https://www.livemint.com/Companies/FpQ6YCFflJHYPGiX6in4AN/What-are-CAFE-norms-and-why-do-they-matter-in-the-ToyotaSuz.html</v>
      </c>
      <c r="T98" s="231" t="str">
        <f>INDEX('Policy Characteristics'!N:N,MATCH(PolicyLevers!$C98,'Policy Characteristics'!$C:$C,0))</f>
        <v>National Research Council, 2013, "Transitions to Alternative Vehicles and Fuels", https://www.nap.edu/catalog/18264/transitions-to-alternative-vehicles-and-fuels, Table 2.9, Fuel economy test mpg.</v>
      </c>
    </row>
    <row r="99" spans="1:20">
      <c r="A99" s="186" t="str">
        <f>INDEX('Policy Characteristics'!A:A,MATCH($C99,'Policy Characteristics'!$C:$C,0))</f>
        <v>Transportation</v>
      </c>
      <c r="B99" s="210" t="str">
        <f>INDEX('Policy Characteristics'!B:B,MATCH($C99,'Policy Characteristics'!$C:$C,0))</f>
        <v>Fuel Economy Standard</v>
      </c>
      <c r="C99" s="210" t="str">
        <f t="shared" si="7"/>
        <v>Percentage Additional Improvement of Fuel Economy Std</v>
      </c>
      <c r="D99" s="189" t="s">
        <v>48</v>
      </c>
      <c r="E99" s="189" t="s">
        <v>118</v>
      </c>
      <c r="F99" s="219" t="s">
        <v>1699</v>
      </c>
      <c r="G99" s="219" t="s">
        <v>1700</v>
      </c>
      <c r="H99" s="68">
        <v>372</v>
      </c>
      <c r="I99" s="199" t="s">
        <v>46</v>
      </c>
      <c r="J99" s="187" t="str">
        <f>INDEX('Policy Characteristics'!D:D,MATCH(PolicyLevers!$C99,'Policy Characteristics'!$C:$C,0))</f>
        <v>Vehicle Fuel Economy Standards</v>
      </c>
      <c r="K99" s="187" t="str">
        <f>INDEX('Policy Characteristics'!E:E,MATCH(PolicyLevers!$C99,'Policy Characteristics'!$C:$C,0))</f>
        <v>trans fuel economy standards</v>
      </c>
      <c r="L99" s="233">
        <f>INDEX('Policy Characteristics'!F:F,MATCH(PolicyLevers!$C99,'Policy Characteristics'!$C:$C,0))</f>
        <v>0</v>
      </c>
      <c r="M99" s="234">
        <f>INDEX('Policy Characteristics'!G:G,MATCH(PolicyLevers!$C99,'Policy Characteristics'!$C:$C,0))</f>
        <v>1</v>
      </c>
      <c r="N99" s="233">
        <f>INDEX('Policy Characteristics'!H:H,MATCH(PolicyLevers!$C99,'Policy Characteristics'!$C:$C,0))</f>
        <v>0.01</v>
      </c>
      <c r="O99" s="210" t="str">
        <f>INDEX('Policy Characteristics'!I:I,MATCH(PolicyLevers!$C99,'Policy Characteristics'!$C:$C,0))</f>
        <v>% increase in kms/litre</v>
      </c>
      <c r="P99" s="201"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9" s="210" t="str">
        <f>INDEX('Policy Characteristics'!K:K,MATCH(PolicyLevers!$C99,'Policy Characteristics'!$C:$C,0))</f>
        <v>transportation-sector-main.html#fuel-econ-std</v>
      </c>
      <c r="R99" s="210" t="str">
        <f>INDEX('Policy Characteristics'!L:L,MATCH(PolicyLevers!$C99,'Policy Characteristics'!$C:$C,0))</f>
        <v>fuel-economy-standard.html</v>
      </c>
      <c r="S99" s="212" t="str">
        <f>INDEX('Policy Characteristics'!M:M,MATCH(PolicyLevers!$C99,'Policy Characteristics'!$C:$C,0))</f>
        <v>https://www.livemint.com/Companies/FpQ6YCFflJHYPGiX6in4AN/What-are-CAFE-norms-and-why-do-they-matter-in-the-ToyotaSuz.html</v>
      </c>
      <c r="T99" s="231" t="str">
        <f>INDEX('Policy Characteristics'!N:N,MATCH(PolicyLevers!$C99,'Policy Characteristics'!$C:$C,0))</f>
        <v>National Research Council, 2013, "Transitions to Alternative Vehicles and Fuels", https://www.nap.edu/catalog/18264/transitions-to-alternative-vehicles-and-fuels, Table 2.9, Fuel economy test mpg.</v>
      </c>
    </row>
    <row r="100" spans="1:20">
      <c r="A100" s="186" t="str">
        <f>INDEX('Policy Characteristics'!A:A,MATCH($C100,'Policy Characteristics'!$C:$C,0))</f>
        <v>Transportation</v>
      </c>
      <c r="B100" s="210" t="str">
        <f>INDEX('Policy Characteristics'!B:B,MATCH($C100,'Policy Characteristics'!$C:$C,0))</f>
        <v>Fuel Economy Standard</v>
      </c>
      <c r="C100" s="210" t="str">
        <f t="shared" si="7"/>
        <v>Percentage Additional Improvement of Fuel Economy Std</v>
      </c>
      <c r="D100" s="189" t="s">
        <v>45</v>
      </c>
      <c r="E100" s="189" t="s">
        <v>118</v>
      </c>
      <c r="F100" s="219" t="s">
        <v>1701</v>
      </c>
      <c r="G100" s="219" t="s">
        <v>1700</v>
      </c>
      <c r="H100" s="225">
        <v>373</v>
      </c>
      <c r="I100" s="199" t="s">
        <v>46</v>
      </c>
      <c r="J100" s="187" t="str">
        <f>INDEX('Policy Characteristics'!D:D,MATCH(PolicyLevers!$C100,'Policy Characteristics'!$C:$C,0))</f>
        <v>Vehicle Fuel Economy Standards</v>
      </c>
      <c r="K100" s="187" t="str">
        <f>INDEX('Policy Characteristics'!E:E,MATCH(PolicyLevers!$C100,'Policy Characteristics'!$C:$C,0))</f>
        <v>trans fuel economy standards</v>
      </c>
      <c r="L100" s="211">
        <f>INDEX('Policy Characteristics'!F:F,MATCH(PolicyLevers!$C100,'Policy Characteristics'!$C:$C,0))</f>
        <v>0</v>
      </c>
      <c r="M100" s="237">
        <f>INDEX('Policy Characteristics'!G:G,MATCH(PolicyLevers!$C100,'Policy Characteristics'!$C:$C,0))</f>
        <v>1</v>
      </c>
      <c r="N100" s="211">
        <f>INDEX('Policy Characteristics'!H:H,MATCH(PolicyLevers!$C100,'Policy Characteristics'!$C:$C,0))</f>
        <v>0.01</v>
      </c>
      <c r="O100" s="210" t="str">
        <f>INDEX('Policy Characteristics'!I:I,MATCH(PolicyLevers!$C100,'Policy Characteristics'!$C:$C,0))</f>
        <v>% increase in kms/litre</v>
      </c>
      <c r="P100" s="201"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100" s="221" t="str">
        <f>INDEX('Policy Characteristics'!K:K,MATCH(PolicyLevers!$C100,'Policy Characteristics'!$C:$C,0))</f>
        <v>transportation-sector-main.html#fuel-econ-std</v>
      </c>
      <c r="R100" s="221" t="str">
        <f>INDEX('Policy Characteristics'!L:L,MATCH(PolicyLevers!$C100,'Policy Characteristics'!$C:$C,0))</f>
        <v>fuel-economy-standard.html</v>
      </c>
      <c r="S100" s="212" t="str">
        <f>INDEX('Policy Characteristics'!M:M,MATCH(PolicyLevers!$C100,'Policy Characteristics'!$C:$C,0))</f>
        <v>https://www.livemint.com/Companies/FpQ6YCFflJHYPGiX6in4AN/What-are-CAFE-norms-and-why-do-they-matter-in-the-ToyotaSuz.html</v>
      </c>
      <c r="T100" s="231" t="str">
        <f>INDEX('Policy Characteristics'!N:N,MATCH(PolicyLevers!$C100,'Policy Characteristics'!$C:$C,0))</f>
        <v>National Research Council, 2013, "Transitions to Alternative Vehicles and Fuels", https://www.nap.edu/catalog/18264/transitions-to-alternative-vehicles-and-fuels, Table 2.9, Fuel economy test mpg.</v>
      </c>
    </row>
    <row r="101" spans="1:20" s="187" customFormat="1">
      <c r="A101" s="186" t="str">
        <f>INDEX('Policy Characteristics'!A:A,MATCH($C101,'Policy Characteristics'!$C:$C,0))</f>
        <v>Transportation</v>
      </c>
      <c r="B101" s="200" t="str">
        <f>INDEX('Policy Characteristics'!B:B,MATCH($C101,'Policy Characteristics'!$C:$C,0))</f>
        <v>Hydrogen Vehicle Sales Mandate</v>
      </c>
      <c r="C101" s="200" t="s">
        <v>831</v>
      </c>
      <c r="D101" s="189" t="s">
        <v>48</v>
      </c>
      <c r="E101" s="189" t="s">
        <v>40</v>
      </c>
      <c r="F101" s="201" t="s">
        <v>88</v>
      </c>
      <c r="G101" s="201" t="s">
        <v>1408</v>
      </c>
      <c r="H101" s="208">
        <v>460</v>
      </c>
      <c r="I101" s="189" t="s">
        <v>46</v>
      </c>
      <c r="J101" s="187" t="str">
        <f>INDEX('Policy Characteristics'!D:D,MATCH(PolicyLevers!$C101,'Policy Characteristics'!$C:$C,0))</f>
        <v>Hydrogen Veh Sales Mandate</v>
      </c>
      <c r="K101" s="187" t="str">
        <f>INDEX('Policy Characteristics'!E:E,MATCH(PolicyLevers!$C101,'Policy Characteristics'!$C:$C,0))</f>
        <v>trans hydrogen vehicle minimum</v>
      </c>
      <c r="L101" s="206">
        <f>INDEX('Policy Characteristics'!F:F,MATCH(PolicyLevers!$C101,'Policy Characteristics'!$C:$C,0))</f>
        <v>0</v>
      </c>
      <c r="M101" s="206">
        <f>INDEX('Policy Characteristics'!G:G,MATCH(PolicyLevers!$C101,'Policy Characteristics'!$C:$C,0))</f>
        <v>1</v>
      </c>
      <c r="N101" s="206">
        <f>INDEX('Policy Characteristics'!H:H,MATCH(PolicyLevers!$C101,'Policy Characteristics'!$C:$C,0))</f>
        <v>0.01</v>
      </c>
      <c r="O101" s="189" t="str">
        <f>INDEX('Policy Characteristics'!I:I,MATCH(PolicyLevers!$C101,'Policy Characteristics'!$C:$C,0))</f>
        <v>% of new vehicles sold</v>
      </c>
      <c r="P101" s="201"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187">
        <f>INDEX('Policy Characteristics'!K:K,MATCH(PolicyLevers!$C101,'Policy Characteristics'!$C:$C,0))</f>
        <v>0</v>
      </c>
      <c r="R101" s="191" t="str">
        <f>INDEX('Policy Characteristics'!L:L,MATCH(PolicyLevers!$C101,'Policy Characteristics'!$C:$C,0))</f>
        <v>hydrogen-vehicle-mandate.html</v>
      </c>
      <c r="S101" s="238" t="str">
        <f>INDEX('Policy Characteristics'!M:M,MATCH(PolicyLevers!$C101,'Policy Characteristics'!$C:$C,0))</f>
        <v>https://wamu.org/story/19/03/18/japan-is-betting-big-on-the-future-of-hydrogen-cars/
Hydrogen as a transportation fuel in India: https://energy.economictimes.indiatimes.com/energy-speak/hydrogen-as-a-transportation-fuel-in-india/3789</v>
      </c>
      <c r="T101" s="199">
        <f>INDEX('Policy Characteristics'!N:N,MATCH(PolicyLevers!$C101,'Policy Characteristics'!$C:$C,0))</f>
        <v>0</v>
      </c>
    </row>
    <row r="102" spans="1:20">
      <c r="A102" s="186" t="str">
        <f>INDEX('Policy Characteristics'!A:A,MATCH($C102,'Policy Characteristics'!$C:$C,0))</f>
        <v>Transportation</v>
      </c>
      <c r="B102" s="210" t="str">
        <f>INDEX('Policy Characteristics'!B:B,MATCH($C102,'Policy Characteristics'!$C:$C,0))</f>
        <v>Hydrogen Vehicle Sales Mandate</v>
      </c>
      <c r="C102" s="210" t="str">
        <f t="shared" ref="C102:C112" si="8">C$101</f>
        <v>Minimum Required Hydrogen Vehicle Sales Percentage</v>
      </c>
      <c r="D102" s="189" t="s">
        <v>45</v>
      </c>
      <c r="E102" s="189" t="s">
        <v>40</v>
      </c>
      <c r="F102" s="189" t="s">
        <v>89</v>
      </c>
      <c r="G102" s="189" t="s">
        <v>40</v>
      </c>
      <c r="H102" s="225">
        <v>461</v>
      </c>
      <c r="I102" s="189" t="s">
        <v>46</v>
      </c>
      <c r="J102" s="187" t="str">
        <f>INDEX('Policy Characteristics'!D:D,MATCH(PolicyLevers!$C102,'Policy Characteristics'!$C:$C,0))</f>
        <v>Hydrogen Veh Sales Mandate</v>
      </c>
      <c r="K102" s="187" t="str">
        <f>INDEX('Policy Characteristics'!E:E,MATCH(PolicyLevers!$C102,'Policy Characteristics'!$C:$C,0))</f>
        <v>trans hydrogen vehicle minimum</v>
      </c>
      <c r="L102" s="233">
        <f>INDEX('Policy Characteristics'!F:F,MATCH(PolicyLevers!$C102,'Policy Characteristics'!$C:$C,0))</f>
        <v>0</v>
      </c>
      <c r="M102" s="233">
        <f>INDEX('Policy Characteristics'!G:G,MATCH(PolicyLevers!$C102,'Policy Characteristics'!$C:$C,0))</f>
        <v>1</v>
      </c>
      <c r="N102" s="233">
        <f>INDEX('Policy Characteristics'!H:H,MATCH(PolicyLevers!$C102,'Policy Characteristics'!$C:$C,0))</f>
        <v>0.01</v>
      </c>
      <c r="O102" s="210" t="str">
        <f>INDEX('Policy Characteristics'!I:I,MATCH(PolicyLevers!$C102,'Policy Characteristics'!$C:$C,0))</f>
        <v>% of new vehicles sold</v>
      </c>
      <c r="P102" s="201"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5">
        <f>INDEX('Policy Characteristics'!K:K,MATCH(PolicyLevers!$C102,'Policy Characteristics'!$C:$C,0))</f>
        <v>0</v>
      </c>
      <c r="R102" s="210" t="str">
        <f>INDEX('Policy Characteristics'!L:L,MATCH(PolicyLevers!$C102,'Policy Characteristics'!$C:$C,0))</f>
        <v>hydrogen-vehicle-mandate.html</v>
      </c>
      <c r="S102" s="212" t="str">
        <f>INDEX('Policy Characteristics'!M:M,MATCH(PolicyLevers!$C102,'Policy Characteristics'!$C:$C,0))</f>
        <v>https://wamu.org/story/19/03/18/japan-is-betting-big-on-the-future-of-hydrogen-cars/
Hydrogen as a transportation fuel in India: https://energy.economictimes.indiatimes.com/energy-speak/hydrogen-as-a-transportation-fuel-in-india/3789</v>
      </c>
      <c r="T102" s="189">
        <f>INDEX('Policy Characteristics'!N:N,MATCH(PolicyLevers!$C102,'Policy Characteristics'!$C:$C,0))</f>
        <v>0</v>
      </c>
    </row>
    <row r="103" spans="1:20">
      <c r="A103" s="186" t="str">
        <f>INDEX('Policy Characteristics'!A:A,MATCH($C103,'Policy Characteristics'!$C:$C,0))</f>
        <v>Transportation</v>
      </c>
      <c r="B103" s="210" t="str">
        <f>INDEX('Policy Characteristics'!B:B,MATCH($C103,'Policy Characteristics'!$C:$C,0))</f>
        <v>Hydrogen Vehicle Sales Mandate</v>
      </c>
      <c r="C103" s="210" t="str">
        <f t="shared" si="8"/>
        <v>Minimum Required Hydrogen Vehicle Sales Percentage</v>
      </c>
      <c r="D103" s="189" t="s">
        <v>48</v>
      </c>
      <c r="E103" s="189" t="s">
        <v>41</v>
      </c>
      <c r="F103" s="189" t="s">
        <v>88</v>
      </c>
      <c r="G103" s="189" t="s">
        <v>41</v>
      </c>
      <c r="H103" s="208">
        <v>462</v>
      </c>
      <c r="I103" s="189" t="s">
        <v>46</v>
      </c>
      <c r="J103" s="187" t="str">
        <f>INDEX('Policy Characteristics'!D:D,MATCH(PolicyLevers!$C103,'Policy Characteristics'!$C:$C,0))</f>
        <v>Hydrogen Veh Sales Mandate</v>
      </c>
      <c r="K103" s="187" t="str">
        <f>INDEX('Policy Characteristics'!E:E,MATCH(PolicyLevers!$C103,'Policy Characteristics'!$C:$C,0))</f>
        <v>trans hydrogen vehicle minimum</v>
      </c>
      <c r="L103" s="233">
        <f>INDEX('Policy Characteristics'!F:F,MATCH(PolicyLevers!$C103,'Policy Characteristics'!$C:$C,0))</f>
        <v>0</v>
      </c>
      <c r="M103" s="233">
        <f>INDEX('Policy Characteristics'!G:G,MATCH(PolicyLevers!$C103,'Policy Characteristics'!$C:$C,0))</f>
        <v>1</v>
      </c>
      <c r="N103" s="233">
        <f>INDEX('Policy Characteristics'!H:H,MATCH(PolicyLevers!$C103,'Policy Characteristics'!$C:$C,0))</f>
        <v>0.01</v>
      </c>
      <c r="O103" s="210" t="str">
        <f>INDEX('Policy Characteristics'!I:I,MATCH(PolicyLevers!$C103,'Policy Characteristics'!$C:$C,0))</f>
        <v>% of new vehicles sold</v>
      </c>
      <c r="P103" s="201"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5">
        <f>INDEX('Policy Characteristics'!K:K,MATCH(PolicyLevers!$C103,'Policy Characteristics'!$C:$C,0))</f>
        <v>0</v>
      </c>
      <c r="R103" s="210" t="str">
        <f>INDEX('Policy Characteristics'!L:L,MATCH(PolicyLevers!$C103,'Policy Characteristics'!$C:$C,0))</f>
        <v>hydrogen-vehicle-mandate.html</v>
      </c>
      <c r="S103" s="212" t="str">
        <f>INDEX('Policy Characteristics'!M:M,MATCH(PolicyLevers!$C103,'Policy Characteristics'!$C:$C,0))</f>
        <v>https://wamu.org/story/19/03/18/japan-is-betting-big-on-the-future-of-hydrogen-cars/
Hydrogen as a transportation fuel in India: https://energy.economictimes.indiatimes.com/energy-speak/hydrogen-as-a-transportation-fuel-in-india/3789</v>
      </c>
      <c r="T103" s="189">
        <f>INDEX('Policy Characteristics'!N:N,MATCH(PolicyLevers!$C103,'Policy Characteristics'!$C:$C,0))</f>
        <v>0</v>
      </c>
    </row>
    <row r="104" spans="1:20">
      <c r="A104" s="186" t="str">
        <f>INDEX('Policy Characteristics'!A:A,MATCH($C104,'Policy Characteristics'!$C:$C,0))</f>
        <v>Transportation</v>
      </c>
      <c r="B104" s="210" t="str">
        <f>INDEX('Policy Characteristics'!B:B,MATCH($C104,'Policy Characteristics'!$C:$C,0))</f>
        <v>Hydrogen Vehicle Sales Mandate</v>
      </c>
      <c r="C104" s="210" t="str">
        <f t="shared" si="8"/>
        <v>Minimum Required Hydrogen Vehicle Sales Percentage</v>
      </c>
      <c r="D104" s="189" t="s">
        <v>45</v>
      </c>
      <c r="E104" s="189" t="s">
        <v>41</v>
      </c>
      <c r="F104" s="189" t="s">
        <v>89</v>
      </c>
      <c r="G104" s="189" t="s">
        <v>41</v>
      </c>
      <c r="H104" s="225">
        <v>463</v>
      </c>
      <c r="I104" s="189" t="s">
        <v>46</v>
      </c>
      <c r="J104" s="187" t="str">
        <f>INDEX('Policy Characteristics'!D:D,MATCH(PolicyLevers!$C104,'Policy Characteristics'!$C:$C,0))</f>
        <v>Hydrogen Veh Sales Mandate</v>
      </c>
      <c r="K104" s="187" t="str">
        <f>INDEX('Policy Characteristics'!E:E,MATCH(PolicyLevers!$C104,'Policy Characteristics'!$C:$C,0))</f>
        <v>trans hydrogen vehicle minimum</v>
      </c>
      <c r="L104" s="233">
        <f>INDEX('Policy Characteristics'!F:F,MATCH(PolicyLevers!$C104,'Policy Characteristics'!$C:$C,0))</f>
        <v>0</v>
      </c>
      <c r="M104" s="233">
        <f>INDEX('Policy Characteristics'!G:G,MATCH(PolicyLevers!$C104,'Policy Characteristics'!$C:$C,0))</f>
        <v>1</v>
      </c>
      <c r="N104" s="233">
        <f>INDEX('Policy Characteristics'!H:H,MATCH(PolicyLevers!$C104,'Policy Characteristics'!$C:$C,0))</f>
        <v>0.01</v>
      </c>
      <c r="O104" s="210" t="str">
        <f>INDEX('Policy Characteristics'!I:I,MATCH(PolicyLevers!$C104,'Policy Characteristics'!$C:$C,0))</f>
        <v>% of new vehicles sold</v>
      </c>
      <c r="P104" s="201"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5">
        <f>INDEX('Policy Characteristics'!K:K,MATCH(PolicyLevers!$C104,'Policy Characteristics'!$C:$C,0))</f>
        <v>0</v>
      </c>
      <c r="R104" s="210" t="str">
        <f>INDEX('Policy Characteristics'!L:L,MATCH(PolicyLevers!$C104,'Policy Characteristics'!$C:$C,0))</f>
        <v>hydrogen-vehicle-mandate.html</v>
      </c>
      <c r="S104" s="212" t="str">
        <f>INDEX('Policy Characteristics'!M:M,MATCH(PolicyLevers!$C104,'Policy Characteristics'!$C:$C,0))</f>
        <v>https://wamu.org/story/19/03/18/japan-is-betting-big-on-the-future-of-hydrogen-cars/
Hydrogen as a transportation fuel in India: https://energy.economictimes.indiatimes.com/energy-speak/hydrogen-as-a-transportation-fuel-in-india/3789</v>
      </c>
      <c r="T104" s="189">
        <f>INDEX('Policy Characteristics'!N:N,MATCH(PolicyLevers!$C104,'Policy Characteristics'!$C:$C,0))</f>
        <v>0</v>
      </c>
    </row>
    <row r="105" spans="1:20">
      <c r="A105" s="186" t="str">
        <f>INDEX('Policy Characteristics'!A:A,MATCH($C105,'Policy Characteristics'!$C:$C,0))</f>
        <v>Transportation</v>
      </c>
      <c r="B105" s="210" t="str">
        <f>INDEX('Policy Characteristics'!B:B,MATCH($C105,'Policy Characteristics'!$C:$C,0))</f>
        <v>Hydrogen Vehicle Sales Mandate</v>
      </c>
      <c r="C105" s="210" t="str">
        <f t="shared" si="8"/>
        <v>Minimum Required Hydrogen Vehicle Sales Percentage</v>
      </c>
      <c r="D105" s="189" t="s">
        <v>48</v>
      </c>
      <c r="E105" s="189" t="s">
        <v>42</v>
      </c>
      <c r="F105" s="189" t="s">
        <v>88</v>
      </c>
      <c r="G105" s="189" t="s">
        <v>90</v>
      </c>
      <c r="H105" s="225">
        <v>502</v>
      </c>
      <c r="I105" s="189" t="s">
        <v>46</v>
      </c>
      <c r="J105" s="187" t="str">
        <f>INDEX('Policy Characteristics'!D:D,MATCH(PolicyLevers!$C105,'Policy Characteristics'!$C:$C,0))</f>
        <v>Hydrogen Veh Sales Mandate</v>
      </c>
      <c r="K105" s="187" t="str">
        <f>INDEX('Policy Characteristics'!E:E,MATCH(PolicyLevers!$C105,'Policy Characteristics'!$C:$C,0))</f>
        <v>trans hydrogen vehicle minimum</v>
      </c>
      <c r="L105" s="233">
        <f>INDEX('Policy Characteristics'!F:F,MATCH(PolicyLevers!$C105,'Policy Characteristics'!$C:$C,0))</f>
        <v>0</v>
      </c>
      <c r="M105" s="233">
        <f>INDEX('Policy Characteristics'!G:G,MATCH(PolicyLevers!$C105,'Policy Characteristics'!$C:$C,0))</f>
        <v>1</v>
      </c>
      <c r="N105" s="233">
        <f>INDEX('Policy Characteristics'!H:H,MATCH(PolicyLevers!$C105,'Policy Characteristics'!$C:$C,0))</f>
        <v>0.01</v>
      </c>
      <c r="O105" s="210" t="str">
        <f>INDEX('Policy Characteristics'!I:I,MATCH(PolicyLevers!$C105,'Policy Characteristics'!$C:$C,0))</f>
        <v>% of new vehicles sold</v>
      </c>
      <c r="P105" s="189"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5">
        <f>INDEX('Policy Characteristics'!K:K,MATCH(PolicyLevers!$C105,'Policy Characteristics'!$C:$C,0))</f>
        <v>0</v>
      </c>
      <c r="R105" s="221" t="str">
        <f>INDEX('Policy Characteristics'!L:L,MATCH(PolicyLevers!$C105,'Policy Characteristics'!$C:$C,0))</f>
        <v>hydrogen-vehicle-mandate.html</v>
      </c>
      <c r="S105" s="231" t="str">
        <f>INDEX('Policy Characteristics'!M:M,MATCH(PolicyLevers!$C105,'Policy Characteristics'!$C:$C,0))</f>
        <v>https://wamu.org/story/19/03/18/japan-is-betting-big-on-the-future-of-hydrogen-cars/
Hydrogen as a transportation fuel in India: https://energy.economictimes.indiatimes.com/energy-speak/hydrogen-as-a-transportation-fuel-in-india/3789</v>
      </c>
      <c r="T105" s="189">
        <f>INDEX('Policy Characteristics'!N:N,MATCH(PolicyLevers!$C105,'Policy Characteristics'!$C:$C,0))</f>
        <v>0</v>
      </c>
    </row>
    <row r="106" spans="1:20">
      <c r="A106" s="186" t="str">
        <f>INDEX('Policy Characteristics'!A:A,MATCH($C106,'Policy Characteristics'!$C:$C,0))</f>
        <v>Transportation</v>
      </c>
      <c r="B106" s="210" t="str">
        <f>INDEX('Policy Characteristics'!B:B,MATCH($C106,'Policy Characteristics'!$C:$C,0))</f>
        <v>Hydrogen Vehicle Sales Mandate</v>
      </c>
      <c r="C106" s="210" t="str">
        <f t="shared" si="8"/>
        <v>Minimum Required Hydrogen Vehicle Sales Percentage</v>
      </c>
      <c r="D106" s="189" t="s">
        <v>45</v>
      </c>
      <c r="E106" s="189" t="s">
        <v>42</v>
      </c>
      <c r="F106" s="189" t="s">
        <v>89</v>
      </c>
      <c r="G106" s="189" t="s">
        <v>90</v>
      </c>
      <c r="H106" s="225">
        <v>503</v>
      </c>
      <c r="I106" s="189" t="s">
        <v>46</v>
      </c>
      <c r="J106" s="187" t="str">
        <f>INDEX('Policy Characteristics'!D:D,MATCH(PolicyLevers!$C106,'Policy Characteristics'!$C:$C,0))</f>
        <v>Hydrogen Veh Sales Mandate</v>
      </c>
      <c r="K106" s="187" t="str">
        <f>INDEX('Policy Characteristics'!E:E,MATCH(PolicyLevers!$C106,'Policy Characteristics'!$C:$C,0))</f>
        <v>trans hydrogen vehicle minimum</v>
      </c>
      <c r="L106" s="233">
        <f>INDEX('Policy Characteristics'!F:F,MATCH(PolicyLevers!$C106,'Policy Characteristics'!$C:$C,0))</f>
        <v>0</v>
      </c>
      <c r="M106" s="233">
        <f>INDEX('Policy Characteristics'!G:G,MATCH(PolicyLevers!$C106,'Policy Characteristics'!$C:$C,0))</f>
        <v>1</v>
      </c>
      <c r="N106" s="233">
        <f>INDEX('Policy Characteristics'!H:H,MATCH(PolicyLevers!$C106,'Policy Characteristics'!$C:$C,0))</f>
        <v>0.01</v>
      </c>
      <c r="O106" s="210" t="str">
        <f>INDEX('Policy Characteristics'!I:I,MATCH(PolicyLevers!$C106,'Policy Characteristics'!$C:$C,0))</f>
        <v>% of new vehicles sold</v>
      </c>
      <c r="P106" s="189"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5">
        <f>INDEX('Policy Characteristics'!K:K,MATCH(PolicyLevers!$C106,'Policy Characteristics'!$C:$C,0))</f>
        <v>0</v>
      </c>
      <c r="R106" s="221" t="str">
        <f>INDEX('Policy Characteristics'!L:L,MATCH(PolicyLevers!$C106,'Policy Characteristics'!$C:$C,0))</f>
        <v>hydrogen-vehicle-mandate.html</v>
      </c>
      <c r="S106" s="231" t="str">
        <f>INDEX('Policy Characteristics'!M:M,MATCH(PolicyLevers!$C106,'Policy Characteristics'!$C:$C,0))</f>
        <v>https://wamu.org/story/19/03/18/japan-is-betting-big-on-the-future-of-hydrogen-cars/
Hydrogen as a transportation fuel in India: https://energy.economictimes.indiatimes.com/energy-speak/hydrogen-as-a-transportation-fuel-in-india/3789</v>
      </c>
      <c r="T106" s="189">
        <f>INDEX('Policy Characteristics'!N:N,MATCH(PolicyLevers!$C106,'Policy Characteristics'!$C:$C,0))</f>
        <v>0</v>
      </c>
    </row>
    <row r="107" spans="1:20">
      <c r="A107" s="186" t="str">
        <f>INDEX('Policy Characteristics'!A:A,MATCH($C107,'Policy Characteristics'!$C:$C,0))</f>
        <v>Transportation</v>
      </c>
      <c r="B107" s="210" t="str">
        <f>INDEX('Policy Characteristics'!B:B,MATCH($C107,'Policy Characteristics'!$C:$C,0))</f>
        <v>Hydrogen Vehicle Sales Mandate</v>
      </c>
      <c r="C107" s="210" t="str">
        <f t="shared" si="8"/>
        <v>Minimum Required Hydrogen Vehicle Sales Percentage</v>
      </c>
      <c r="D107" s="189" t="s">
        <v>48</v>
      </c>
      <c r="E107" s="189" t="s">
        <v>43</v>
      </c>
      <c r="F107" s="189" t="s">
        <v>88</v>
      </c>
      <c r="G107" s="189" t="s">
        <v>91</v>
      </c>
      <c r="H107" s="225">
        <v>504</v>
      </c>
      <c r="I107" s="189" t="s">
        <v>46</v>
      </c>
      <c r="J107" s="187" t="str">
        <f>INDEX('Policy Characteristics'!D:D,MATCH(PolicyLevers!$C107,'Policy Characteristics'!$C:$C,0))</f>
        <v>Hydrogen Veh Sales Mandate</v>
      </c>
      <c r="K107" s="187" t="str">
        <f>INDEX('Policy Characteristics'!E:E,MATCH(PolicyLevers!$C107,'Policy Characteristics'!$C:$C,0))</f>
        <v>trans hydrogen vehicle minimum</v>
      </c>
      <c r="L107" s="233">
        <f>INDEX('Policy Characteristics'!F:F,MATCH(PolicyLevers!$C107,'Policy Characteristics'!$C:$C,0))</f>
        <v>0</v>
      </c>
      <c r="M107" s="233">
        <f>INDEX('Policy Characteristics'!G:G,MATCH(PolicyLevers!$C107,'Policy Characteristics'!$C:$C,0))</f>
        <v>1</v>
      </c>
      <c r="N107" s="233">
        <f>INDEX('Policy Characteristics'!H:H,MATCH(PolicyLevers!$C107,'Policy Characteristics'!$C:$C,0))</f>
        <v>0.01</v>
      </c>
      <c r="O107" s="210" t="str">
        <f>INDEX('Policy Characteristics'!I:I,MATCH(PolicyLevers!$C107,'Policy Characteristics'!$C:$C,0))</f>
        <v>% of new vehicles sold</v>
      </c>
      <c r="P107" s="189"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5">
        <f>INDEX('Policy Characteristics'!K:K,MATCH(PolicyLevers!$C107,'Policy Characteristics'!$C:$C,0))</f>
        <v>0</v>
      </c>
      <c r="R107" s="221" t="str">
        <f>INDEX('Policy Characteristics'!L:L,MATCH(PolicyLevers!$C107,'Policy Characteristics'!$C:$C,0))</f>
        <v>hydrogen-vehicle-mandate.html</v>
      </c>
      <c r="S107" s="231" t="str">
        <f>INDEX('Policy Characteristics'!M:M,MATCH(PolicyLevers!$C107,'Policy Characteristics'!$C:$C,0))</f>
        <v>https://wamu.org/story/19/03/18/japan-is-betting-big-on-the-future-of-hydrogen-cars/
Hydrogen as a transportation fuel in India: https://energy.economictimes.indiatimes.com/energy-speak/hydrogen-as-a-transportation-fuel-in-india/3789</v>
      </c>
      <c r="T107" s="189">
        <f>INDEX('Policy Characteristics'!N:N,MATCH(PolicyLevers!$C107,'Policy Characteristics'!$C:$C,0))</f>
        <v>0</v>
      </c>
    </row>
    <row r="108" spans="1:20">
      <c r="A108" s="186" t="str">
        <f>INDEX('Policy Characteristics'!A:A,MATCH($C108,'Policy Characteristics'!$C:$C,0))</f>
        <v>Transportation</v>
      </c>
      <c r="B108" s="210" t="str">
        <f>INDEX('Policy Characteristics'!B:B,MATCH($C108,'Policy Characteristics'!$C:$C,0))</f>
        <v>Hydrogen Vehicle Sales Mandate</v>
      </c>
      <c r="C108" s="210" t="str">
        <f t="shared" si="8"/>
        <v>Minimum Required Hydrogen Vehicle Sales Percentage</v>
      </c>
      <c r="D108" s="189" t="s">
        <v>45</v>
      </c>
      <c r="E108" s="189" t="s">
        <v>43</v>
      </c>
      <c r="F108" s="189" t="s">
        <v>89</v>
      </c>
      <c r="G108" s="189" t="s">
        <v>91</v>
      </c>
      <c r="H108" s="225">
        <v>505</v>
      </c>
      <c r="I108" s="189" t="s">
        <v>46</v>
      </c>
      <c r="J108" s="187" t="str">
        <f>INDEX('Policy Characteristics'!D:D,MATCH(PolicyLevers!$C108,'Policy Characteristics'!$C:$C,0))</f>
        <v>Hydrogen Veh Sales Mandate</v>
      </c>
      <c r="K108" s="187" t="str">
        <f>INDEX('Policy Characteristics'!E:E,MATCH(PolicyLevers!$C108,'Policy Characteristics'!$C:$C,0))</f>
        <v>trans hydrogen vehicle minimum</v>
      </c>
      <c r="L108" s="233">
        <f>INDEX('Policy Characteristics'!F:F,MATCH(PolicyLevers!$C108,'Policy Characteristics'!$C:$C,0))</f>
        <v>0</v>
      </c>
      <c r="M108" s="233">
        <f>INDEX('Policy Characteristics'!G:G,MATCH(PolicyLevers!$C108,'Policy Characteristics'!$C:$C,0))</f>
        <v>1</v>
      </c>
      <c r="N108" s="233">
        <f>INDEX('Policy Characteristics'!H:H,MATCH(PolicyLevers!$C108,'Policy Characteristics'!$C:$C,0))</f>
        <v>0.01</v>
      </c>
      <c r="O108" s="210" t="str">
        <f>INDEX('Policy Characteristics'!I:I,MATCH(PolicyLevers!$C108,'Policy Characteristics'!$C:$C,0))</f>
        <v>% of new vehicles sold</v>
      </c>
      <c r="P108" s="189"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5">
        <f>INDEX('Policy Characteristics'!K:K,MATCH(PolicyLevers!$C108,'Policy Characteristics'!$C:$C,0))</f>
        <v>0</v>
      </c>
      <c r="R108" s="221" t="str">
        <f>INDEX('Policy Characteristics'!L:L,MATCH(PolicyLevers!$C108,'Policy Characteristics'!$C:$C,0))</f>
        <v>hydrogen-vehicle-mandate.html</v>
      </c>
      <c r="S108" s="231" t="str">
        <f>INDEX('Policy Characteristics'!M:M,MATCH(PolicyLevers!$C108,'Policy Characteristics'!$C:$C,0))</f>
        <v>https://wamu.org/story/19/03/18/japan-is-betting-big-on-the-future-of-hydrogen-cars/
Hydrogen as a transportation fuel in India: https://energy.economictimes.indiatimes.com/energy-speak/hydrogen-as-a-transportation-fuel-in-india/3789</v>
      </c>
      <c r="T108" s="189">
        <f>INDEX('Policy Characteristics'!N:N,MATCH(PolicyLevers!$C108,'Policy Characteristics'!$C:$C,0))</f>
        <v>0</v>
      </c>
    </row>
    <row r="109" spans="1:20">
      <c r="A109" s="186" t="str">
        <f>INDEX('Policy Characteristics'!A:A,MATCH($C109,'Policy Characteristics'!$C:$C,0))</f>
        <v>Transportation</v>
      </c>
      <c r="B109" s="210" t="str">
        <f>INDEX('Policy Characteristics'!B:B,MATCH($C109,'Policy Characteristics'!$C:$C,0))</f>
        <v>Hydrogen Vehicle Sales Mandate</v>
      </c>
      <c r="C109" s="210" t="str">
        <f t="shared" si="8"/>
        <v>Minimum Required Hydrogen Vehicle Sales Percentage</v>
      </c>
      <c r="D109" s="189" t="s">
        <v>48</v>
      </c>
      <c r="E109" s="189" t="s">
        <v>44</v>
      </c>
      <c r="F109" s="201" t="s">
        <v>88</v>
      </c>
      <c r="G109" s="201" t="s">
        <v>2011</v>
      </c>
      <c r="H109" s="225">
        <v>506</v>
      </c>
      <c r="I109" s="189" t="s">
        <v>46</v>
      </c>
      <c r="J109" s="187" t="str">
        <f>INDEX('Policy Characteristics'!D:D,MATCH(PolicyLevers!$C109,'Policy Characteristics'!$C:$C,0))</f>
        <v>Hydrogen Veh Sales Mandate</v>
      </c>
      <c r="K109" s="187" t="str">
        <f>INDEX('Policy Characteristics'!E:E,MATCH(PolicyLevers!$C109,'Policy Characteristics'!$C:$C,0))</f>
        <v>trans hydrogen vehicle minimum</v>
      </c>
      <c r="L109" s="233">
        <f>INDEX('Policy Characteristics'!F:F,MATCH(PolicyLevers!$C109,'Policy Characteristics'!$C:$C,0))</f>
        <v>0</v>
      </c>
      <c r="M109" s="233">
        <f>INDEX('Policy Characteristics'!G:G,MATCH(PolicyLevers!$C109,'Policy Characteristics'!$C:$C,0))</f>
        <v>1</v>
      </c>
      <c r="N109" s="233">
        <f>INDEX('Policy Characteristics'!H:H,MATCH(PolicyLevers!$C109,'Policy Characteristics'!$C:$C,0))</f>
        <v>0.01</v>
      </c>
      <c r="O109" s="210" t="str">
        <f>INDEX('Policy Characteristics'!I:I,MATCH(PolicyLevers!$C109,'Policy Characteristics'!$C:$C,0))</f>
        <v>% of new vehicles sold</v>
      </c>
      <c r="P109" s="189"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5">
        <f>INDEX('Policy Characteristics'!K:K,MATCH(PolicyLevers!$C109,'Policy Characteristics'!$C:$C,0))</f>
        <v>0</v>
      </c>
      <c r="R109" s="221" t="str">
        <f>INDEX('Policy Characteristics'!L:L,MATCH(PolicyLevers!$C109,'Policy Characteristics'!$C:$C,0))</f>
        <v>hydrogen-vehicle-mandate.html</v>
      </c>
      <c r="S109" s="231" t="str">
        <f>INDEX('Policy Characteristics'!M:M,MATCH(PolicyLevers!$C109,'Policy Characteristics'!$C:$C,0))</f>
        <v>https://wamu.org/story/19/03/18/japan-is-betting-big-on-the-future-of-hydrogen-cars/
Hydrogen as a transportation fuel in India: https://energy.economictimes.indiatimes.com/energy-speak/hydrogen-as-a-transportation-fuel-in-india/3789</v>
      </c>
      <c r="T109" s="189">
        <f>INDEX('Policy Characteristics'!N:N,MATCH(PolicyLevers!$C109,'Policy Characteristics'!$C:$C,0))</f>
        <v>0</v>
      </c>
    </row>
    <row r="110" spans="1:20">
      <c r="A110" s="186" t="str">
        <f>INDEX('Policy Characteristics'!A:A,MATCH($C110,'Policy Characteristics'!$C:$C,0))</f>
        <v>Transportation</v>
      </c>
      <c r="B110" s="210" t="str">
        <f>INDEX('Policy Characteristics'!B:B,MATCH($C110,'Policy Characteristics'!$C:$C,0))</f>
        <v>Hydrogen Vehicle Sales Mandate</v>
      </c>
      <c r="C110" s="210" t="str">
        <f t="shared" si="8"/>
        <v>Minimum Required Hydrogen Vehicle Sales Percentage</v>
      </c>
      <c r="D110" s="189" t="s">
        <v>45</v>
      </c>
      <c r="E110" s="189" t="s">
        <v>44</v>
      </c>
      <c r="F110" s="189" t="s">
        <v>89</v>
      </c>
      <c r="G110" s="189" t="s">
        <v>92</v>
      </c>
      <c r="H110" s="225">
        <v>507</v>
      </c>
      <c r="I110" s="189" t="s">
        <v>46</v>
      </c>
      <c r="J110" s="187" t="str">
        <f>INDEX('Policy Characteristics'!D:D,MATCH(PolicyLevers!$C110,'Policy Characteristics'!$C:$C,0))</f>
        <v>Hydrogen Veh Sales Mandate</v>
      </c>
      <c r="K110" s="187" t="str">
        <f>INDEX('Policy Characteristics'!E:E,MATCH(PolicyLevers!$C110,'Policy Characteristics'!$C:$C,0))</f>
        <v>trans hydrogen vehicle minimum</v>
      </c>
      <c r="L110" s="233">
        <f>INDEX('Policy Characteristics'!F:F,MATCH(PolicyLevers!$C110,'Policy Characteristics'!$C:$C,0))</f>
        <v>0</v>
      </c>
      <c r="M110" s="233">
        <f>INDEX('Policy Characteristics'!G:G,MATCH(PolicyLevers!$C110,'Policy Characteristics'!$C:$C,0))</f>
        <v>1</v>
      </c>
      <c r="N110" s="233">
        <f>INDEX('Policy Characteristics'!H:H,MATCH(PolicyLevers!$C110,'Policy Characteristics'!$C:$C,0))</f>
        <v>0.01</v>
      </c>
      <c r="O110" s="210" t="str">
        <f>INDEX('Policy Characteristics'!I:I,MATCH(PolicyLevers!$C110,'Policy Characteristics'!$C:$C,0))</f>
        <v>% of new vehicles sold</v>
      </c>
      <c r="P110" s="189"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5">
        <f>INDEX('Policy Characteristics'!K:K,MATCH(PolicyLevers!$C110,'Policy Characteristics'!$C:$C,0))</f>
        <v>0</v>
      </c>
      <c r="R110" s="221" t="str">
        <f>INDEX('Policy Characteristics'!L:L,MATCH(PolicyLevers!$C110,'Policy Characteristics'!$C:$C,0))</f>
        <v>hydrogen-vehicle-mandate.html</v>
      </c>
      <c r="S110" s="231" t="str">
        <f>INDEX('Policy Characteristics'!M:M,MATCH(PolicyLevers!$C110,'Policy Characteristics'!$C:$C,0))</f>
        <v>https://wamu.org/story/19/03/18/japan-is-betting-big-on-the-future-of-hydrogen-cars/
Hydrogen as a transportation fuel in India: https://energy.economictimes.indiatimes.com/energy-speak/hydrogen-as-a-transportation-fuel-in-india/3789</v>
      </c>
      <c r="T110" s="189">
        <f>INDEX('Policy Characteristics'!N:N,MATCH(PolicyLevers!$C110,'Policy Characteristics'!$C:$C,0))</f>
        <v>0</v>
      </c>
    </row>
    <row r="111" spans="1:20">
      <c r="A111" s="186" t="str">
        <f>INDEX('Policy Characteristics'!A:A,MATCH($C111,'Policy Characteristics'!$C:$C,0))</f>
        <v>Transportation</v>
      </c>
      <c r="B111" s="210" t="str">
        <f>INDEX('Policy Characteristics'!B:B,MATCH($C111,'Policy Characteristics'!$C:$C,0))</f>
        <v>Hydrogen Vehicle Sales Mandate</v>
      </c>
      <c r="C111" s="210" t="str">
        <f t="shared" si="8"/>
        <v>Minimum Required Hydrogen Vehicle Sales Percentage</v>
      </c>
      <c r="D111" s="189" t="s">
        <v>48</v>
      </c>
      <c r="E111" s="189" t="s">
        <v>118</v>
      </c>
      <c r="F111" s="219" t="s">
        <v>1699</v>
      </c>
      <c r="G111" s="219" t="s">
        <v>1700</v>
      </c>
      <c r="H111" s="225">
        <v>603</v>
      </c>
      <c r="I111" s="199" t="s">
        <v>47</v>
      </c>
      <c r="J111" s="187" t="str">
        <f>INDEX('Policy Characteristics'!D:D,MATCH(PolicyLevers!$C111,'Policy Characteristics'!$C:$C,0))</f>
        <v>Hydrogen Veh Sales Mandate</v>
      </c>
      <c r="K111" s="187" t="str">
        <f>INDEX('Policy Characteristics'!E:E,MATCH(PolicyLevers!$C111,'Policy Characteristics'!$C:$C,0))</f>
        <v>trans hydrogen vehicle minimum</v>
      </c>
      <c r="L111" s="233">
        <f>INDEX('Policy Characteristics'!F:F,MATCH(PolicyLevers!$C111,'Policy Characteristics'!$C:$C,0))</f>
        <v>0</v>
      </c>
      <c r="M111" s="233">
        <f>INDEX('Policy Characteristics'!G:G,MATCH(PolicyLevers!$C111,'Policy Characteristics'!$C:$C,0))</f>
        <v>1</v>
      </c>
      <c r="N111" s="233">
        <f>INDEX('Policy Characteristics'!H:H,MATCH(PolicyLevers!$C111,'Policy Characteristics'!$C:$C,0))</f>
        <v>0.01</v>
      </c>
      <c r="O111" s="210" t="str">
        <f>INDEX('Policy Characteristics'!I:I,MATCH(PolicyLevers!$C111,'Policy Characteristics'!$C:$C,0))</f>
        <v>% of new vehicles sold</v>
      </c>
      <c r="P111" s="189"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5">
        <f>INDEX('Policy Characteristics'!K:K,MATCH(PolicyLevers!$C111,'Policy Characteristics'!$C:$C,0))</f>
        <v>0</v>
      </c>
      <c r="R111" s="221" t="str">
        <f>INDEX('Policy Characteristics'!L:L,MATCH(PolicyLevers!$C111,'Policy Characteristics'!$C:$C,0))</f>
        <v>hydrogen-vehicle-mandate.html</v>
      </c>
      <c r="S111" s="231" t="str">
        <f>INDEX('Policy Characteristics'!M:M,MATCH(PolicyLevers!$C111,'Policy Characteristics'!$C:$C,0))</f>
        <v>https://wamu.org/story/19/03/18/japan-is-betting-big-on-the-future-of-hydrogen-cars/
Hydrogen as a transportation fuel in India: https://energy.economictimes.indiatimes.com/energy-speak/hydrogen-as-a-transportation-fuel-in-india/3789</v>
      </c>
      <c r="T111" s="189">
        <f>INDEX('Policy Characteristics'!N:N,MATCH(PolicyLevers!$C111,'Policy Characteristics'!$C:$C,0))</f>
        <v>0</v>
      </c>
    </row>
    <row r="112" spans="1:20">
      <c r="A112" s="186" t="str">
        <f>INDEX('Policy Characteristics'!A:A,MATCH($C112,'Policy Characteristics'!$C:$C,0))</f>
        <v>Transportation</v>
      </c>
      <c r="B112" s="210" t="str">
        <f>INDEX('Policy Characteristics'!B:B,MATCH($C112,'Policy Characteristics'!$C:$C,0))</f>
        <v>Hydrogen Vehicle Sales Mandate</v>
      </c>
      <c r="C112" s="210" t="str">
        <f t="shared" si="8"/>
        <v>Minimum Required Hydrogen Vehicle Sales Percentage</v>
      </c>
      <c r="D112" s="189" t="s">
        <v>45</v>
      </c>
      <c r="E112" s="189" t="s">
        <v>118</v>
      </c>
      <c r="F112" s="219" t="s">
        <v>1701</v>
      </c>
      <c r="G112" s="219" t="s">
        <v>1700</v>
      </c>
      <c r="H112" s="225">
        <v>604</v>
      </c>
      <c r="I112" s="199" t="s">
        <v>47</v>
      </c>
      <c r="J112" s="187" t="str">
        <f>INDEX('Policy Characteristics'!D:D,MATCH(PolicyLevers!$C112,'Policy Characteristics'!$C:$C,0))</f>
        <v>Hydrogen Veh Sales Mandate</v>
      </c>
      <c r="K112" s="187" t="str">
        <f>INDEX('Policy Characteristics'!E:E,MATCH(PolicyLevers!$C112,'Policy Characteristics'!$C:$C,0))</f>
        <v>trans hydrogen vehicle minimum</v>
      </c>
      <c r="L112" s="233">
        <f>INDEX('Policy Characteristics'!F:F,MATCH(PolicyLevers!$C112,'Policy Characteristics'!$C:$C,0))</f>
        <v>0</v>
      </c>
      <c r="M112" s="233">
        <f>INDEX('Policy Characteristics'!G:G,MATCH(PolicyLevers!$C112,'Policy Characteristics'!$C:$C,0))</f>
        <v>1</v>
      </c>
      <c r="N112" s="233">
        <f>INDEX('Policy Characteristics'!H:H,MATCH(PolicyLevers!$C112,'Policy Characteristics'!$C:$C,0))</f>
        <v>0.01</v>
      </c>
      <c r="O112" s="210" t="str">
        <f>INDEX('Policy Characteristics'!I:I,MATCH(PolicyLevers!$C112,'Policy Characteristics'!$C:$C,0))</f>
        <v>% of new vehicles sold</v>
      </c>
      <c r="P112" s="201"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5">
        <f>INDEX('Policy Characteristics'!K:K,MATCH(PolicyLevers!$C112,'Policy Characteristics'!$C:$C,0))</f>
        <v>0</v>
      </c>
      <c r="R112" s="221" t="str">
        <f>INDEX('Policy Characteristics'!L:L,MATCH(PolicyLevers!$C112,'Policy Characteristics'!$C:$C,0))</f>
        <v>hydrogen-vehicle-mandate.html</v>
      </c>
      <c r="S112" s="212" t="str">
        <f>INDEX('Policy Characteristics'!M:M,MATCH(PolicyLevers!$C112,'Policy Characteristics'!$C:$C,0))</f>
        <v>https://wamu.org/story/19/03/18/japan-is-betting-big-on-the-future-of-hydrogen-cars/
Hydrogen as a transportation fuel in India: https://energy.economictimes.indiatimes.com/energy-speak/hydrogen-as-a-transportation-fuel-in-india/3789</v>
      </c>
      <c r="T112" s="189">
        <f>INDEX('Policy Characteristics'!N:N,MATCH(PolicyLevers!$C112,'Policy Characteristics'!$C:$C,0))</f>
        <v>0</v>
      </c>
    </row>
    <row r="113" spans="1:20" s="187" customFormat="1">
      <c r="A113" s="186" t="str">
        <f>INDEX('Policy Characteristics'!A:A,MATCH($C113,'Policy Characteristics'!$C:$C,0))</f>
        <v>Transportation</v>
      </c>
      <c r="B113" s="200" t="str">
        <f>INDEX('Policy Characteristics'!B:B,MATCH($C113,'Policy Characteristics'!$C:$C,0))</f>
        <v>Low Carbon Fuel Standard</v>
      </c>
      <c r="C113" s="200" t="s">
        <v>495</v>
      </c>
      <c r="D113" s="189"/>
      <c r="E113" s="189"/>
      <c r="F113" s="189"/>
      <c r="G113" s="189"/>
      <c r="H113" s="208">
        <v>190</v>
      </c>
      <c r="I113" s="189" t="s">
        <v>46</v>
      </c>
      <c r="J113" s="187" t="str">
        <f>INDEX('Policy Characteristics'!D:D,MATCH(PolicyLevers!$C113,'Policy Characteristics'!$C:$C,0))</f>
        <v>Low Carbon Fuel Standard</v>
      </c>
      <c r="K113" s="187" t="str">
        <f>INDEX('Policy Characteristics'!E:E,MATCH(PolicyLevers!$C113,'Policy Characteristics'!$C:$C,0))</f>
        <v>trans LCFS</v>
      </c>
      <c r="L113" s="237">
        <f>INDEX('Policy Characteristics'!F:F,MATCH(PolicyLevers!$C113,'Policy Characteristics'!$C:$C,0))</f>
        <v>0</v>
      </c>
      <c r="M113" s="237">
        <f>INDEX('Policy Characteristics'!G:G,MATCH(PolicyLevers!$C113,'Policy Characteristics'!$C:$C,0))</f>
        <v>1</v>
      </c>
      <c r="N113" s="237">
        <f>INDEX('Policy Characteristics'!H:H,MATCH(PolicyLevers!$C113,'Policy Characteristics'!$C:$C,0))</f>
        <v>0.01</v>
      </c>
      <c r="O113" s="199" t="str">
        <f>INDEX('Policy Characteristics'!I:I,MATCH(PolicyLevers!$C113,'Policy Characteristics'!$C:$C,0))</f>
        <v>% reduction in carbon emissions</v>
      </c>
      <c r="P113" s="201" t="str">
        <f>INDEX('Policy Characteristics'!J:J,MATCH(PolicyLevers!$C113,'Policy Characteristics'!$C:$C,0))</f>
        <v>**Description:** This policy specifies the percentage reduction in carbon emissions from the transportation sector that must be achieved via fuel switching.  This value is in addition to BAU requirements. // **Guidance for setting values: ** The model includes electricity as a carbon-free source in the LCFS policy. For this policy to take effect for biofuel blending mandates, the policy lever setting should specify the effect of biofuel blending in addition to the lever value achieved through electrification in the transport sector. 
India has adopted a target of 20% blending of ethanol in petrol (E20) by 2030 (target year subsequently advanced to 2025) under the National Policy on Biofules of 2018. Based on historical progress, the BAU assumes an achievement of a blending rate of 13% by 2025, which translates to a 8% on the LCFS policy lever (2% from electrification plus an incremental 6% from ethanol blending). Achieving the 20% blending target would translate to an incremental setting of ~3%.
We do not consider the 5% biodiesel blending target for diesel in the BAU since the blending rate as of 2021 is at less than 0.1%.</v>
      </c>
      <c r="Q113" s="189" t="str">
        <f>INDEX('Policy Characteristics'!K:K,MATCH(PolicyLevers!$C113,'Policy Characteristics'!$C:$C,0))</f>
        <v>transportation-sector-main.html#lcfs</v>
      </c>
      <c r="R113" s="199" t="str">
        <f>INDEX('Policy Characteristics'!L:L,MATCH(PolicyLevers!$C113,'Policy Characteristics'!$C:$C,0))</f>
        <v>low-carbon-fuel-standard.html</v>
      </c>
      <c r="S113" s="239" t="str">
        <f>INDEX('Policy Characteristics'!M:M,MATCH(PolicyLevers!$C113,'Policy Characteristics'!$C:$C,0))</f>
        <v>Biofuels policy to cut emissions: https://www.livemint.com/Industry/VnDESdDI3GKNzhP52w1YgK/Cabinet-approves-national-biofuel-policy.html
Calculated from model data; see variable trans/BLP in the InputData folder for source information.</v>
      </c>
      <c r="T113" s="199">
        <f>INDEX('Policy Characteristics'!N:N,MATCH(PolicyLevers!$C113,'Policy Characteristics'!$C:$C,0))</f>
        <v>0</v>
      </c>
    </row>
    <row r="114" spans="1:20">
      <c r="A114" s="186" t="str">
        <f>INDEX('Policy Characteristics'!A:A,MATCH($C114,'Policy Characteristics'!$C:$C,0))</f>
        <v>Transportation</v>
      </c>
      <c r="B114" s="5" t="str">
        <f>INDEX('Policy Characteristics'!B:B,MATCH($C114,'Policy Characteristics'!$C:$C,0))</f>
        <v>Mode Shifting</v>
      </c>
      <c r="C114" s="5" t="s">
        <v>1401</v>
      </c>
      <c r="D114" s="231" t="s">
        <v>48</v>
      </c>
      <c r="E114" s="231" t="s">
        <v>40</v>
      </c>
      <c r="F114" s="212" t="s">
        <v>88</v>
      </c>
      <c r="G114" s="212" t="s">
        <v>1408</v>
      </c>
      <c r="H114" s="68">
        <v>848</v>
      </c>
      <c r="I114" s="231" t="s">
        <v>46</v>
      </c>
      <c r="J114" s="187" t="str">
        <f>INDEX('Policy Characteristics'!D:D,MATCH(PolicyLevers!$C114,'Policy Characteristics'!$C:$C,0))</f>
        <v>Mode Shifting</v>
      </c>
      <c r="K114" s="187" t="str">
        <f>INDEX('Policy Characteristics'!E:E,MATCH(PolicyLevers!$C114,'Policy Characteristics'!$C:$C,0))</f>
        <v>trans mode shifting</v>
      </c>
      <c r="L114" s="12">
        <f>INDEX('Policy Characteristics'!F:F,MATCH(PolicyLevers!$C114,'Policy Characteristics'!$C:$C,0))</f>
        <v>0</v>
      </c>
      <c r="M114" s="240">
        <f>INDEX('Policy Characteristics'!G:G,MATCH(PolicyLevers!$C114,'Policy Characteristics'!$C:$C,0))</f>
        <v>0.35</v>
      </c>
      <c r="N114" s="12">
        <f>INDEX('Policy Characteristics'!H:H,MATCH(PolicyLevers!$C114,'Policy Characteristics'!$C:$C,0))</f>
        <v>0.01</v>
      </c>
      <c r="O114" s="231" t="str">
        <f>INDEX('Policy Characteristics'!I:I,MATCH(PolicyLevers!$C114,'Policy Characteristics'!$C:$C,0))</f>
        <v>% of tavel demand shifted</v>
      </c>
      <c r="P114" s="241" t="str">
        <f>INDEX('Policy Characteristics'!J:J,MATCH(PolicyLevers!$C114,'Policy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4" s="231" t="str">
        <f>INDEX('Policy Characteristics'!K:K,MATCH(PolicyLevers!$C114,'Policy Characteristics'!$C:$C,0))</f>
        <v>transportation-sector-main.html#tdm</v>
      </c>
      <c r="R114" s="242" t="str">
        <f>INDEX('Policy Characteristics'!L:L,MATCH(PolicyLevers!$C114,'Policy Characteristics'!$C:$C,0))</f>
        <v>transportation-demand-management.html</v>
      </c>
      <c r="S114" s="243" t="str">
        <f>INDEX('Policy Characteristics'!M:M,MATCH(PolicyLevers!$C114,'Policy Characteristics'!$C:$C,0))</f>
        <v>https://orbit.dtu.dk/files/120569095/Transport_Scenarios_for_India.pdf</v>
      </c>
      <c r="T114" s="231">
        <f>INDEX('Policy Characteristics'!N:N,MATCH(PolicyLevers!$C114,'Policy Characteristics'!$C:$C,0))</f>
        <v>0</v>
      </c>
    </row>
    <row r="115" spans="1:20">
      <c r="A115" s="186" t="str">
        <f>INDEX('Policy Characteristics'!A:A,MATCH($C115,'Policy Characteristics'!$C:$C,0))</f>
        <v>Transportation</v>
      </c>
      <c r="B115" s="195" t="str">
        <f>INDEX('Policy Characteristics'!B:B,MATCH($C115,'Policy Characteristics'!$C:$C,0))</f>
        <v>Mode Shifting</v>
      </c>
      <c r="C115" s="195" t="s">
        <v>1401</v>
      </c>
      <c r="D115" s="231" t="s">
        <v>48</v>
      </c>
      <c r="E115" s="231" t="s">
        <v>41</v>
      </c>
      <c r="F115" s="231" t="s">
        <v>88</v>
      </c>
      <c r="G115" s="231" t="s">
        <v>41</v>
      </c>
      <c r="H115" s="68">
        <v>849</v>
      </c>
      <c r="I115" s="242" t="s">
        <v>47</v>
      </c>
      <c r="J115" s="187" t="str">
        <f>INDEX('Policy Characteristics'!D:D,MATCH(PolicyLevers!$C115,'Policy Characteristics'!$C:$C,0))</f>
        <v>Mode Shifting</v>
      </c>
      <c r="K115" s="187" t="str">
        <f>INDEX('Policy Characteristics'!E:E,MATCH(PolicyLevers!$C115,'Policy Characteristics'!$C:$C,0))</f>
        <v>trans mode shifting</v>
      </c>
      <c r="L115" s="233">
        <f>INDEX('Policy Characteristics'!F:F,MATCH(PolicyLevers!$C115,'Policy Characteristics'!$C:$C,0))</f>
        <v>0</v>
      </c>
      <c r="M115" s="233">
        <f>INDEX('Policy Characteristics'!G:G,MATCH(PolicyLevers!$C115,'Policy Characteristics'!$C:$C,0))</f>
        <v>0.35</v>
      </c>
      <c r="N115" s="233">
        <f>INDEX('Policy Characteristics'!H:H,MATCH(PolicyLevers!$C115,'Policy Characteristics'!$C:$C,0))</f>
        <v>0.01</v>
      </c>
      <c r="O115" s="223" t="str">
        <f>INDEX('Policy Characteristics'!I:I,MATCH(PolicyLevers!$C115,'Policy Characteristics'!$C:$C,0))</f>
        <v>% of tavel demand shifted</v>
      </c>
      <c r="P115" s="231" t="str">
        <f>INDEX('Policy Characteristics'!J:J,MATCH(PolicyLevers!$C115,'Policy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5" s="223" t="str">
        <f>INDEX('Policy Characteristics'!K:K,MATCH(PolicyLevers!$C115,'Policy Characteristics'!$C:$C,0))</f>
        <v>transportation-sector-main.html#tdm</v>
      </c>
      <c r="R115" s="223" t="str">
        <f>INDEX('Policy Characteristics'!L:L,MATCH(PolicyLevers!$C115,'Policy Characteristics'!$C:$C,0))</f>
        <v>transportation-demand-management.html</v>
      </c>
      <c r="S115" s="244" t="str">
        <f>INDEX('Policy Characteristics'!M:M,MATCH(PolicyLevers!$C115,'Policy Characteristics'!$C:$C,0))</f>
        <v>https://orbit.dtu.dk/files/120569095/Transport_Scenarios_for_India.pdf</v>
      </c>
      <c r="T115" s="231">
        <f>INDEX('Policy Characteristics'!N:N,MATCH(PolicyLevers!$C115,'Policy Characteristics'!$C:$C,0))</f>
        <v>0</v>
      </c>
    </row>
    <row r="116" spans="1:20">
      <c r="A116" s="186" t="str">
        <f>INDEX('Policy Characteristics'!A:A,MATCH($C116,'Policy Characteristics'!$C:$C,0))</f>
        <v>Transportation</v>
      </c>
      <c r="B116" s="195" t="str">
        <f>INDEX('Policy Characteristics'!B:B,MATCH($C116,'Policy Characteristics'!$C:$C,0))</f>
        <v>Mode Shifting</v>
      </c>
      <c r="C116" s="195" t="s">
        <v>1401</v>
      </c>
      <c r="D116" s="231" t="s">
        <v>48</v>
      </c>
      <c r="E116" s="231" t="s">
        <v>42</v>
      </c>
      <c r="F116" s="231" t="s">
        <v>88</v>
      </c>
      <c r="G116" s="231" t="s">
        <v>90</v>
      </c>
      <c r="H116" s="68">
        <v>850</v>
      </c>
      <c r="I116" s="231" t="s">
        <v>46</v>
      </c>
      <c r="J116" s="187" t="str">
        <f>INDEX('Policy Characteristics'!D:D,MATCH(PolicyLevers!$C116,'Policy Characteristics'!$C:$C,0))</f>
        <v>Mode Shifting</v>
      </c>
      <c r="K116" s="187" t="str">
        <f>INDEX('Policy Characteristics'!E:E,MATCH(PolicyLevers!$C116,'Policy Characteristics'!$C:$C,0))</f>
        <v>trans mode shifting</v>
      </c>
      <c r="L116" s="233">
        <f>INDEX('Policy Characteristics'!F:F,MATCH(PolicyLevers!$C116,'Policy Characteristics'!$C:$C,0))</f>
        <v>0</v>
      </c>
      <c r="M116" s="240">
        <f>INDEX('Policy Characteristics'!G:G,MATCH(PolicyLevers!$C116,'Policy Characteristics'!$C:$C,0))</f>
        <v>0.35</v>
      </c>
      <c r="N116" s="233">
        <f>INDEX('Policy Characteristics'!H:H,MATCH(PolicyLevers!$C116,'Policy Characteristics'!$C:$C,0))</f>
        <v>0.01</v>
      </c>
      <c r="O116" s="223" t="str">
        <f>INDEX('Policy Characteristics'!I:I,MATCH(PolicyLevers!$C116,'Policy Characteristics'!$C:$C,0))</f>
        <v>% of tavel demand shifted</v>
      </c>
      <c r="P116" s="241" t="str">
        <f>INDEX('Policy Characteristics'!J:J,MATCH(PolicyLevers!$C116,'Policy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6" s="223" t="str">
        <f>INDEX('Policy Characteristics'!K:K,MATCH(PolicyLevers!$C116,'Policy Characteristics'!$C:$C,0))</f>
        <v>transportation-sector-main.html#tdm</v>
      </c>
      <c r="R116" s="223" t="str">
        <f>INDEX('Policy Characteristics'!L:L,MATCH(PolicyLevers!$C116,'Policy Characteristics'!$C:$C,0))</f>
        <v>transportation-demand-management.html</v>
      </c>
      <c r="S116" s="244" t="str">
        <f>INDEX('Policy Characteristics'!M:M,MATCH(PolicyLevers!$C116,'Policy Characteristics'!$C:$C,0))</f>
        <v>https://orbit.dtu.dk/files/120569095/Transport_Scenarios_for_India.pdf</v>
      </c>
      <c r="T116" s="231">
        <f>INDEX('Policy Characteristics'!N:N,MATCH(PolicyLevers!$C116,'Policy Characteristics'!$C:$C,0))</f>
        <v>0</v>
      </c>
    </row>
    <row r="117" spans="1:20">
      <c r="A117" s="186" t="str">
        <f>INDEX('Policy Characteristics'!A:A,MATCH($C117,'Policy Characteristics'!$C:$C,0))</f>
        <v>Transportation</v>
      </c>
      <c r="B117" s="195" t="str">
        <f>INDEX('Policy Characteristics'!B:B,MATCH($C117,'Policy Characteristics'!$C:$C,0))</f>
        <v>Mode Shifting</v>
      </c>
      <c r="C117" s="195" t="s">
        <v>1401</v>
      </c>
      <c r="D117" s="231" t="s">
        <v>48</v>
      </c>
      <c r="E117" s="231" t="s">
        <v>43</v>
      </c>
      <c r="F117" s="231" t="s">
        <v>88</v>
      </c>
      <c r="G117" s="231" t="s">
        <v>91</v>
      </c>
      <c r="H117" s="68">
        <v>851</v>
      </c>
      <c r="I117" s="242" t="s">
        <v>47</v>
      </c>
      <c r="J117" s="187" t="str">
        <f>INDEX('Policy Characteristics'!D:D,MATCH(PolicyLevers!$C117,'Policy Characteristics'!$C:$C,0))</f>
        <v>Mode Shifting</v>
      </c>
      <c r="K117" s="187" t="str">
        <f>INDEX('Policy Characteristics'!E:E,MATCH(PolicyLevers!$C117,'Policy Characteristics'!$C:$C,0))</f>
        <v>trans mode shifting</v>
      </c>
      <c r="L117" s="233">
        <f>INDEX('Policy Characteristics'!F:F,MATCH(PolicyLevers!$C117,'Policy Characteristics'!$C:$C,0))</f>
        <v>0</v>
      </c>
      <c r="M117" s="233">
        <f>INDEX('Policy Characteristics'!G:G,MATCH(PolicyLevers!$C117,'Policy Characteristics'!$C:$C,0))</f>
        <v>0.35</v>
      </c>
      <c r="N117" s="233">
        <f>INDEX('Policy Characteristics'!H:H,MATCH(PolicyLevers!$C117,'Policy Characteristics'!$C:$C,0))</f>
        <v>0.01</v>
      </c>
      <c r="O117" s="223" t="str">
        <f>INDEX('Policy Characteristics'!I:I,MATCH(PolicyLevers!$C117,'Policy Characteristics'!$C:$C,0))</f>
        <v>% of tavel demand shifted</v>
      </c>
      <c r="P117" s="231" t="str">
        <f>INDEX('Policy Characteristics'!J:J,MATCH(PolicyLevers!$C117,'Policy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7" s="223" t="str">
        <f>INDEX('Policy Characteristics'!K:K,MATCH(PolicyLevers!$C117,'Policy Characteristics'!$C:$C,0))</f>
        <v>transportation-sector-main.html#tdm</v>
      </c>
      <c r="R117" s="223" t="str">
        <f>INDEX('Policy Characteristics'!L:L,MATCH(PolicyLevers!$C117,'Policy Characteristics'!$C:$C,0))</f>
        <v>transportation-demand-management.html</v>
      </c>
      <c r="S117" s="244" t="str">
        <f>INDEX('Policy Characteristics'!M:M,MATCH(PolicyLevers!$C117,'Policy Characteristics'!$C:$C,0))</f>
        <v>https://orbit.dtu.dk/files/120569095/Transport_Scenarios_for_India.pdf</v>
      </c>
      <c r="T117" s="231">
        <f>INDEX('Policy Characteristics'!N:N,MATCH(PolicyLevers!$C117,'Policy Characteristics'!$C:$C,0))</f>
        <v>0</v>
      </c>
    </row>
    <row r="118" spans="1:20">
      <c r="A118" s="186" t="str">
        <f>INDEX('Policy Characteristics'!A:A,MATCH($C118,'Policy Characteristics'!$C:$C,0))</f>
        <v>Transportation</v>
      </c>
      <c r="B118" s="195" t="str">
        <f>INDEX('Policy Characteristics'!B:B,MATCH($C118,'Policy Characteristics'!$C:$C,0))</f>
        <v>Mode Shifting</v>
      </c>
      <c r="C118" s="195" t="s">
        <v>1401</v>
      </c>
      <c r="D118" s="231" t="s">
        <v>48</v>
      </c>
      <c r="E118" s="231" t="s">
        <v>44</v>
      </c>
      <c r="F118" s="212" t="s">
        <v>88</v>
      </c>
      <c r="G118" s="212" t="s">
        <v>2011</v>
      </c>
      <c r="H118" s="68">
        <v>852</v>
      </c>
      <c r="I118" s="242" t="s">
        <v>46</v>
      </c>
      <c r="J118" s="187" t="str">
        <f>INDEX('Policy Characteristics'!D:D,MATCH(PolicyLevers!$C118,'Policy Characteristics'!$C:$C,0))</f>
        <v>Mode Shifting</v>
      </c>
      <c r="K118" s="187" t="str">
        <f>INDEX('Policy Characteristics'!E:E,MATCH(PolicyLevers!$C118,'Policy Characteristics'!$C:$C,0))</f>
        <v>trans mode shifting</v>
      </c>
      <c r="L118" s="233">
        <f>INDEX('Policy Characteristics'!F:F,MATCH(PolicyLevers!$C118,'Policy Characteristics'!$C:$C,0))</f>
        <v>0</v>
      </c>
      <c r="M118" s="233">
        <f>INDEX('Policy Characteristics'!G:G,MATCH(PolicyLevers!$C118,'Policy Characteristics'!$C:$C,0))</f>
        <v>0.35</v>
      </c>
      <c r="N118" s="233">
        <f>INDEX('Policy Characteristics'!H:H,MATCH(PolicyLevers!$C118,'Policy Characteristics'!$C:$C,0))</f>
        <v>0.01</v>
      </c>
      <c r="O118" s="223" t="str">
        <f>INDEX('Policy Characteristics'!I:I,MATCH(PolicyLevers!$C118,'Policy Characteristics'!$C:$C,0))</f>
        <v>% of tavel demand shifted</v>
      </c>
      <c r="P118" s="231" t="str">
        <f>INDEX('Policy Characteristics'!J:J,MATCH(PolicyLevers!$C118,'Policy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8" s="223" t="str">
        <f>INDEX('Policy Characteristics'!K:K,MATCH(PolicyLevers!$C118,'Policy Characteristics'!$C:$C,0))</f>
        <v>transportation-sector-main.html#tdm</v>
      </c>
      <c r="R118" s="223" t="str">
        <f>INDEX('Policy Characteristics'!L:L,MATCH(PolicyLevers!$C118,'Policy Characteristics'!$C:$C,0))</f>
        <v>transportation-demand-management.html</v>
      </c>
      <c r="S118" s="244" t="str">
        <f>INDEX('Policy Characteristics'!M:M,MATCH(PolicyLevers!$C118,'Policy Characteristics'!$C:$C,0))</f>
        <v>https://orbit.dtu.dk/files/120569095/Transport_Scenarios_for_India.pdf</v>
      </c>
      <c r="T118" s="231">
        <f>INDEX('Policy Characteristics'!N:N,MATCH(PolicyLevers!$C118,'Policy Characteristics'!$C:$C,0))</f>
        <v>0</v>
      </c>
    </row>
    <row r="119" spans="1:20">
      <c r="A119" s="186" t="str">
        <f>INDEX('Policy Characteristics'!A:A,MATCH($C119,'Policy Characteristics'!$C:$C,0))</f>
        <v>Transportation</v>
      </c>
      <c r="B119" s="195" t="str">
        <f>INDEX('Policy Characteristics'!B:B,MATCH($C119,'Policy Characteristics'!$C:$C,0))</f>
        <v>Mode Shifting</v>
      </c>
      <c r="C119" s="195" t="s">
        <v>1401</v>
      </c>
      <c r="D119" s="231" t="s">
        <v>48</v>
      </c>
      <c r="E119" s="231" t="s">
        <v>118</v>
      </c>
      <c r="F119" s="212" t="s">
        <v>1699</v>
      </c>
      <c r="G119" s="212" t="s">
        <v>1700</v>
      </c>
      <c r="H119" s="68">
        <v>853</v>
      </c>
      <c r="I119" s="242" t="s">
        <v>47</v>
      </c>
      <c r="J119" s="187" t="str">
        <f>INDEX('Policy Characteristics'!D:D,MATCH(PolicyLevers!$C119,'Policy Characteristics'!$C:$C,0))</f>
        <v>Mode Shifting</v>
      </c>
      <c r="K119" s="187" t="str">
        <f>INDEX('Policy Characteristics'!E:E,MATCH(PolicyLevers!$C119,'Policy Characteristics'!$C:$C,0))</f>
        <v>trans mode shifting</v>
      </c>
      <c r="L119" s="233">
        <f>INDEX('Policy Characteristics'!F:F,MATCH(PolicyLevers!$C119,'Policy Characteristics'!$C:$C,0))</f>
        <v>0</v>
      </c>
      <c r="M119" s="233">
        <f>INDEX('Policy Characteristics'!G:G,MATCH(PolicyLevers!$C119,'Policy Characteristics'!$C:$C,0))</f>
        <v>0.35</v>
      </c>
      <c r="N119" s="233">
        <f>INDEX('Policy Characteristics'!H:H,MATCH(PolicyLevers!$C119,'Policy Characteristics'!$C:$C,0))</f>
        <v>0.01</v>
      </c>
      <c r="O119" s="223" t="str">
        <f>INDEX('Policy Characteristics'!I:I,MATCH(PolicyLevers!$C119,'Policy Characteristics'!$C:$C,0))</f>
        <v>% of tavel demand shifted</v>
      </c>
      <c r="P119" s="231" t="str">
        <f>INDEX('Policy Characteristics'!J:J,MATCH(PolicyLevers!$C119,'Policy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9" s="223" t="str">
        <f>INDEX('Policy Characteristics'!K:K,MATCH(PolicyLevers!$C119,'Policy Characteristics'!$C:$C,0))</f>
        <v>transportation-sector-main.html#tdm</v>
      </c>
      <c r="R119" s="223" t="str">
        <f>INDEX('Policy Characteristics'!L:L,MATCH(PolicyLevers!$C119,'Policy Characteristics'!$C:$C,0))</f>
        <v>transportation-demand-management.html</v>
      </c>
      <c r="S119" s="244" t="str">
        <f>INDEX('Policy Characteristics'!M:M,MATCH(PolicyLevers!$C119,'Policy Characteristics'!$C:$C,0))</f>
        <v>https://orbit.dtu.dk/files/120569095/Transport_Scenarios_for_India.pdf</v>
      </c>
      <c r="T119" s="231">
        <f>INDEX('Policy Characteristics'!N:N,MATCH(PolicyLevers!$C119,'Policy Characteristics'!$C:$C,0))</f>
        <v>0</v>
      </c>
    </row>
    <row r="120" spans="1:20">
      <c r="A120" s="186" t="str">
        <f>INDEX('Policy Characteristics'!A:A,MATCH($C120,'Policy Characteristics'!$C:$C,0))</f>
        <v>Transportation</v>
      </c>
      <c r="B120" s="195" t="str">
        <f>INDEX('Policy Characteristics'!B:B,MATCH($C120,'Policy Characteristics'!$C:$C,0))</f>
        <v>Mode Shifting</v>
      </c>
      <c r="C120" s="195" t="s">
        <v>1401</v>
      </c>
      <c r="D120" s="231" t="s">
        <v>45</v>
      </c>
      <c r="E120" s="231" t="s">
        <v>40</v>
      </c>
      <c r="F120" s="231" t="s">
        <v>89</v>
      </c>
      <c r="G120" s="231" t="s">
        <v>40</v>
      </c>
      <c r="H120" s="68">
        <v>854</v>
      </c>
      <c r="I120" s="242" t="s">
        <v>47</v>
      </c>
      <c r="J120" s="187" t="str">
        <f>INDEX('Policy Characteristics'!D:D,MATCH(PolicyLevers!$C120,'Policy Characteristics'!$C:$C,0))</f>
        <v>Mode Shifting</v>
      </c>
      <c r="K120" s="187" t="str">
        <f>INDEX('Policy Characteristics'!E:E,MATCH(PolicyLevers!$C120,'Policy Characteristics'!$C:$C,0))</f>
        <v>trans mode shifting</v>
      </c>
      <c r="L120" s="233">
        <f>INDEX('Policy Characteristics'!F:F,MATCH(PolicyLevers!$C120,'Policy Characteristics'!$C:$C,0))</f>
        <v>0</v>
      </c>
      <c r="M120" s="233">
        <f>INDEX('Policy Characteristics'!G:G,MATCH(PolicyLevers!$C120,'Policy Characteristics'!$C:$C,0))</f>
        <v>0.35</v>
      </c>
      <c r="N120" s="233">
        <f>INDEX('Policy Characteristics'!H:H,MATCH(PolicyLevers!$C120,'Policy Characteristics'!$C:$C,0))</f>
        <v>0.01</v>
      </c>
      <c r="O120" s="223" t="str">
        <f>INDEX('Policy Characteristics'!I:I,MATCH(PolicyLevers!$C120,'Policy Characteristics'!$C:$C,0))</f>
        <v>% of tavel demand shifted</v>
      </c>
      <c r="P120" s="231" t="str">
        <f>INDEX('Policy Characteristics'!J:J,MATCH(PolicyLevers!$C120,'Policy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0" s="223" t="str">
        <f>INDEX('Policy Characteristics'!K:K,MATCH(PolicyLevers!$C120,'Policy Characteristics'!$C:$C,0))</f>
        <v>transportation-sector-main.html#tdm</v>
      </c>
      <c r="R120" s="223" t="str">
        <f>INDEX('Policy Characteristics'!L:L,MATCH(PolicyLevers!$C120,'Policy Characteristics'!$C:$C,0))</f>
        <v>transportation-demand-management.html</v>
      </c>
      <c r="S120" s="244" t="str">
        <f>INDEX('Policy Characteristics'!M:M,MATCH(PolicyLevers!$C120,'Policy Characteristics'!$C:$C,0))</f>
        <v>https://orbit.dtu.dk/files/120569095/Transport_Scenarios_for_India.pdf</v>
      </c>
      <c r="T120" s="231">
        <f>INDEX('Policy Characteristics'!N:N,MATCH(PolicyLevers!$C120,'Policy Characteristics'!$C:$C,0))</f>
        <v>0</v>
      </c>
    </row>
    <row r="121" spans="1:20">
      <c r="A121" s="186" t="str">
        <f>INDEX('Policy Characteristics'!A:A,MATCH($C121,'Policy Characteristics'!$C:$C,0))</f>
        <v>Transportation</v>
      </c>
      <c r="B121" s="195" t="str">
        <f>INDEX('Policy Characteristics'!B:B,MATCH($C121,'Policy Characteristics'!$C:$C,0))</f>
        <v>Mode Shifting</v>
      </c>
      <c r="C121" s="195" t="s">
        <v>1401</v>
      </c>
      <c r="D121" s="231" t="s">
        <v>45</v>
      </c>
      <c r="E121" s="231" t="s">
        <v>41</v>
      </c>
      <c r="F121" s="231" t="s">
        <v>89</v>
      </c>
      <c r="G121" s="231" t="s">
        <v>41</v>
      </c>
      <c r="H121" s="68">
        <v>855</v>
      </c>
      <c r="I121" s="231" t="s">
        <v>46</v>
      </c>
      <c r="J121" s="187" t="str">
        <f>INDEX('Policy Characteristics'!D:D,MATCH(PolicyLevers!$C121,'Policy Characteristics'!$C:$C,0))</f>
        <v>Mode Shifting</v>
      </c>
      <c r="K121" s="187" t="str">
        <f>INDEX('Policy Characteristics'!E:E,MATCH(PolicyLevers!$C121,'Policy Characteristics'!$C:$C,0))</f>
        <v>trans mode shifting</v>
      </c>
      <c r="L121" s="233">
        <f>INDEX('Policy Characteristics'!F:F,MATCH(PolicyLevers!$C121,'Policy Characteristics'!$C:$C,0))</f>
        <v>0</v>
      </c>
      <c r="M121" s="240">
        <f>INDEX('Policy Characteristics'!G:G,MATCH(PolicyLevers!$C121,'Policy Characteristics'!$C:$C,0))</f>
        <v>0.35</v>
      </c>
      <c r="N121" s="233">
        <f>INDEX('Policy Characteristics'!H:H,MATCH(PolicyLevers!$C121,'Policy Characteristics'!$C:$C,0))</f>
        <v>0.01</v>
      </c>
      <c r="O121" s="223" t="str">
        <f>INDEX('Policy Characteristics'!I:I,MATCH(PolicyLevers!$C121,'Policy Characteristics'!$C:$C,0))</f>
        <v>% of tavel demand shifted</v>
      </c>
      <c r="P121" s="241" t="str">
        <f>INDEX('Policy Characteristics'!J:J,MATCH(PolicyLevers!$C121,'Policy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1" s="223" t="str">
        <f>INDEX('Policy Characteristics'!K:K,MATCH(PolicyLevers!$C121,'Policy Characteristics'!$C:$C,0))</f>
        <v>transportation-sector-main.html#tdm</v>
      </c>
      <c r="R121" s="223" t="str">
        <f>INDEX('Policy Characteristics'!L:L,MATCH(PolicyLevers!$C121,'Policy Characteristics'!$C:$C,0))</f>
        <v>transportation-demand-management.html</v>
      </c>
      <c r="S121" s="245" t="str">
        <f>INDEX('Policy Characteristics'!M:M,MATCH(PolicyLevers!$C121,'Policy Characteristics'!$C:$C,0))</f>
        <v>https://orbit.dtu.dk/files/120569095/Transport_Scenarios_for_India.pdf</v>
      </c>
      <c r="T121" s="231">
        <f>INDEX('Policy Characteristics'!N:N,MATCH(PolicyLevers!$C121,'Policy Characteristics'!$C:$C,0))</f>
        <v>0</v>
      </c>
    </row>
    <row r="122" spans="1:20">
      <c r="A122" s="186" t="str">
        <f>INDEX('Policy Characteristics'!A:A,MATCH($C122,'Policy Characteristics'!$C:$C,0))</f>
        <v>Transportation</v>
      </c>
      <c r="B122" s="195" t="str">
        <f>INDEX('Policy Characteristics'!B:B,MATCH($C122,'Policy Characteristics'!$C:$C,0))</f>
        <v>Mode Shifting</v>
      </c>
      <c r="C122" s="195" t="s">
        <v>1401</v>
      </c>
      <c r="D122" s="231" t="s">
        <v>45</v>
      </c>
      <c r="E122" s="231" t="s">
        <v>42</v>
      </c>
      <c r="F122" s="231" t="s">
        <v>89</v>
      </c>
      <c r="G122" s="231" t="s">
        <v>90</v>
      </c>
      <c r="H122" s="68">
        <v>856</v>
      </c>
      <c r="I122" s="242" t="s">
        <v>47</v>
      </c>
      <c r="J122" s="187" t="str">
        <f>INDEX('Policy Characteristics'!D:D,MATCH(PolicyLevers!$C122,'Policy Characteristics'!$C:$C,0))</f>
        <v>Mode Shifting</v>
      </c>
      <c r="K122" s="187" t="str">
        <f>INDEX('Policy Characteristics'!E:E,MATCH(PolicyLevers!$C122,'Policy Characteristics'!$C:$C,0))</f>
        <v>trans mode shifting</v>
      </c>
      <c r="L122" s="233">
        <f>INDEX('Policy Characteristics'!F:F,MATCH(PolicyLevers!$C122,'Policy Characteristics'!$C:$C,0))</f>
        <v>0</v>
      </c>
      <c r="M122" s="233">
        <f>INDEX('Policy Characteristics'!G:G,MATCH(PolicyLevers!$C122,'Policy Characteristics'!$C:$C,0))</f>
        <v>0.35</v>
      </c>
      <c r="N122" s="233">
        <f>INDEX('Policy Characteristics'!H:H,MATCH(PolicyLevers!$C122,'Policy Characteristics'!$C:$C,0))</f>
        <v>0.01</v>
      </c>
      <c r="O122" s="223" t="str">
        <f>INDEX('Policy Characteristics'!I:I,MATCH(PolicyLevers!$C122,'Policy Characteristics'!$C:$C,0))</f>
        <v>% of tavel demand shifted</v>
      </c>
      <c r="P122" s="231" t="str">
        <f>INDEX('Policy Characteristics'!J:J,MATCH(PolicyLevers!$C122,'Policy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2" s="223" t="str">
        <f>INDEX('Policy Characteristics'!K:K,MATCH(PolicyLevers!$C122,'Policy Characteristics'!$C:$C,0))</f>
        <v>transportation-sector-main.html#tdm</v>
      </c>
      <c r="R122" s="223" t="str">
        <f>INDEX('Policy Characteristics'!L:L,MATCH(PolicyLevers!$C122,'Policy Characteristics'!$C:$C,0))</f>
        <v>transportation-demand-management.html</v>
      </c>
      <c r="S122" s="244" t="str">
        <f>INDEX('Policy Characteristics'!M:M,MATCH(PolicyLevers!$C122,'Policy Characteristics'!$C:$C,0))</f>
        <v>https://orbit.dtu.dk/files/120569095/Transport_Scenarios_for_India.pdf</v>
      </c>
      <c r="T122" s="231">
        <f>INDEX('Policy Characteristics'!N:N,MATCH(PolicyLevers!$C122,'Policy Characteristics'!$C:$C,0))</f>
        <v>0</v>
      </c>
    </row>
    <row r="123" spans="1:20">
      <c r="A123" s="186" t="str">
        <f>INDEX('Policy Characteristics'!A:A,MATCH($C123,'Policy Characteristics'!$C:$C,0))</f>
        <v>Transportation</v>
      </c>
      <c r="B123" s="195" t="str">
        <f>INDEX('Policy Characteristics'!B:B,MATCH($C123,'Policy Characteristics'!$C:$C,0))</f>
        <v>Mode Shifting</v>
      </c>
      <c r="C123" s="195" t="s">
        <v>1401</v>
      </c>
      <c r="D123" s="231" t="s">
        <v>45</v>
      </c>
      <c r="E123" s="231" t="s">
        <v>43</v>
      </c>
      <c r="F123" s="231" t="s">
        <v>89</v>
      </c>
      <c r="G123" s="231" t="s">
        <v>91</v>
      </c>
      <c r="H123" s="68">
        <v>857</v>
      </c>
      <c r="I123" s="242" t="s">
        <v>47</v>
      </c>
      <c r="J123" s="187" t="str">
        <f>INDEX('Policy Characteristics'!D:D,MATCH(PolicyLevers!$C123,'Policy Characteristics'!$C:$C,0))</f>
        <v>Mode Shifting</v>
      </c>
      <c r="K123" s="187" t="str">
        <f>INDEX('Policy Characteristics'!E:E,MATCH(PolicyLevers!$C123,'Policy Characteristics'!$C:$C,0))</f>
        <v>trans mode shifting</v>
      </c>
      <c r="L123" s="233">
        <f>INDEX('Policy Characteristics'!F:F,MATCH(PolicyLevers!$C123,'Policy Characteristics'!$C:$C,0))</f>
        <v>0</v>
      </c>
      <c r="M123" s="233">
        <f>INDEX('Policy Characteristics'!G:G,MATCH(PolicyLevers!$C123,'Policy Characteristics'!$C:$C,0))</f>
        <v>0.35</v>
      </c>
      <c r="N123" s="233">
        <f>INDEX('Policy Characteristics'!H:H,MATCH(PolicyLevers!$C123,'Policy Characteristics'!$C:$C,0))</f>
        <v>0.01</v>
      </c>
      <c r="O123" s="223" t="str">
        <f>INDEX('Policy Characteristics'!I:I,MATCH(PolicyLevers!$C123,'Policy Characteristics'!$C:$C,0))</f>
        <v>% of tavel demand shifted</v>
      </c>
      <c r="P123" s="231" t="str">
        <f>INDEX('Policy Characteristics'!J:J,MATCH(PolicyLevers!$C123,'Policy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3" s="223" t="str">
        <f>INDEX('Policy Characteristics'!K:K,MATCH(PolicyLevers!$C123,'Policy Characteristics'!$C:$C,0))</f>
        <v>transportation-sector-main.html#tdm</v>
      </c>
      <c r="R123" s="223" t="str">
        <f>INDEX('Policy Characteristics'!L:L,MATCH(PolicyLevers!$C123,'Policy Characteristics'!$C:$C,0))</f>
        <v>transportation-demand-management.html</v>
      </c>
      <c r="S123" s="244" t="str">
        <f>INDEX('Policy Characteristics'!M:M,MATCH(PolicyLevers!$C123,'Policy Characteristics'!$C:$C,0))</f>
        <v>https://orbit.dtu.dk/files/120569095/Transport_Scenarios_for_India.pdf</v>
      </c>
      <c r="T123" s="231">
        <f>INDEX('Policy Characteristics'!N:N,MATCH(PolicyLevers!$C123,'Policy Characteristics'!$C:$C,0))</f>
        <v>0</v>
      </c>
    </row>
    <row r="124" spans="1:20">
      <c r="A124" s="186" t="str">
        <f>INDEX('Policy Characteristics'!A:A,MATCH($C124,'Policy Characteristics'!$C:$C,0))</f>
        <v>Transportation</v>
      </c>
      <c r="B124" s="195" t="str">
        <f>INDEX('Policy Characteristics'!B:B,MATCH($C124,'Policy Characteristics'!$C:$C,0))</f>
        <v>Mode Shifting</v>
      </c>
      <c r="C124" s="195" t="s">
        <v>1401</v>
      </c>
      <c r="D124" s="231" t="s">
        <v>45</v>
      </c>
      <c r="E124" s="231" t="s">
        <v>44</v>
      </c>
      <c r="F124" s="231" t="s">
        <v>89</v>
      </c>
      <c r="G124" s="231" t="s">
        <v>92</v>
      </c>
      <c r="H124" s="68">
        <v>858</v>
      </c>
      <c r="I124" s="242" t="s">
        <v>47</v>
      </c>
      <c r="J124" s="187" t="str">
        <f>INDEX('Policy Characteristics'!D:D,MATCH(PolicyLevers!$C124,'Policy Characteristics'!$C:$C,0))</f>
        <v>Mode Shifting</v>
      </c>
      <c r="K124" s="187" t="str">
        <f>INDEX('Policy Characteristics'!E:E,MATCH(PolicyLevers!$C124,'Policy Characteristics'!$C:$C,0))</f>
        <v>trans mode shifting</v>
      </c>
      <c r="L124" s="233">
        <f>INDEX('Policy Characteristics'!F:F,MATCH(PolicyLevers!$C124,'Policy Characteristics'!$C:$C,0))</f>
        <v>0</v>
      </c>
      <c r="M124" s="233">
        <f>INDEX('Policy Characteristics'!G:G,MATCH(PolicyLevers!$C124,'Policy Characteristics'!$C:$C,0))</f>
        <v>0.35</v>
      </c>
      <c r="N124" s="233">
        <f>INDEX('Policy Characteristics'!H:H,MATCH(PolicyLevers!$C124,'Policy Characteristics'!$C:$C,0))</f>
        <v>0.01</v>
      </c>
      <c r="O124" s="223" t="str">
        <f>INDEX('Policy Characteristics'!I:I,MATCH(PolicyLevers!$C124,'Policy Characteristics'!$C:$C,0))</f>
        <v>% of tavel demand shifted</v>
      </c>
      <c r="P124" s="231" t="str">
        <f>INDEX('Policy Characteristics'!J:J,MATCH(PolicyLevers!$C124,'Policy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4" s="223" t="str">
        <f>INDEX('Policy Characteristics'!K:K,MATCH(PolicyLevers!$C124,'Policy Characteristics'!$C:$C,0))</f>
        <v>transportation-sector-main.html#tdm</v>
      </c>
      <c r="R124" s="223" t="str">
        <f>INDEX('Policy Characteristics'!L:L,MATCH(PolicyLevers!$C124,'Policy Characteristics'!$C:$C,0))</f>
        <v>transportation-demand-management.html</v>
      </c>
      <c r="S124" s="244" t="str">
        <f>INDEX('Policy Characteristics'!M:M,MATCH(PolicyLevers!$C124,'Policy Characteristics'!$C:$C,0))</f>
        <v>https://orbit.dtu.dk/files/120569095/Transport_Scenarios_for_India.pdf</v>
      </c>
      <c r="T124" s="231">
        <f>INDEX('Policy Characteristics'!N:N,MATCH(PolicyLevers!$C124,'Policy Characteristics'!$C:$C,0))</f>
        <v>0</v>
      </c>
    </row>
    <row r="125" spans="1:20">
      <c r="A125" s="186" t="str">
        <f>INDEX('Policy Characteristics'!A:A,MATCH($C125,'Policy Characteristics'!$C:$C,0))</f>
        <v>Transportation</v>
      </c>
      <c r="B125" s="195" t="str">
        <f>INDEX('Policy Characteristics'!B:B,MATCH($C125,'Policy Characteristics'!$C:$C,0))</f>
        <v>Mode Shifting</v>
      </c>
      <c r="C125" s="195" t="s">
        <v>1401</v>
      </c>
      <c r="D125" s="231" t="s">
        <v>45</v>
      </c>
      <c r="E125" s="231" t="s">
        <v>118</v>
      </c>
      <c r="F125" s="212" t="s">
        <v>1701</v>
      </c>
      <c r="G125" s="212" t="s">
        <v>1700</v>
      </c>
      <c r="H125" s="68">
        <v>859</v>
      </c>
      <c r="I125" s="242" t="s">
        <v>47</v>
      </c>
      <c r="J125" s="187" t="str">
        <f>INDEX('Policy Characteristics'!D:D,MATCH(PolicyLevers!$C125,'Policy Characteristics'!$C:$C,0))</f>
        <v>Mode Shifting</v>
      </c>
      <c r="K125" s="187" t="str">
        <f>INDEX('Policy Characteristics'!E:E,MATCH(PolicyLevers!$C125,'Policy Characteristics'!$C:$C,0))</f>
        <v>trans mode shifting</v>
      </c>
      <c r="L125" s="233">
        <f>INDEX('Policy Characteristics'!F:F,MATCH(PolicyLevers!$C125,'Policy Characteristics'!$C:$C,0))</f>
        <v>0</v>
      </c>
      <c r="M125" s="233">
        <f>INDEX('Policy Characteristics'!G:G,MATCH(PolicyLevers!$C125,'Policy Characteristics'!$C:$C,0))</f>
        <v>0.35</v>
      </c>
      <c r="N125" s="233">
        <f>INDEX('Policy Characteristics'!H:H,MATCH(PolicyLevers!$C125,'Policy Characteristics'!$C:$C,0))</f>
        <v>0.01</v>
      </c>
      <c r="O125" s="223" t="str">
        <f>INDEX('Policy Characteristics'!I:I,MATCH(PolicyLevers!$C125,'Policy Characteristics'!$C:$C,0))</f>
        <v>% of tavel demand shifted</v>
      </c>
      <c r="P125" s="231" t="str">
        <f>INDEX('Policy Characteristics'!J:J,MATCH(PolicyLevers!$C125,'Policy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5" s="223" t="str">
        <f>INDEX('Policy Characteristics'!K:K,MATCH(PolicyLevers!$C125,'Policy Characteristics'!$C:$C,0))</f>
        <v>transportation-sector-main.html#tdm</v>
      </c>
      <c r="R125" s="223" t="str">
        <f>INDEX('Policy Characteristics'!L:L,MATCH(PolicyLevers!$C125,'Policy Characteristics'!$C:$C,0))</f>
        <v>transportation-demand-management.html</v>
      </c>
      <c r="S125" s="244" t="str">
        <f>INDEX('Policy Characteristics'!M:M,MATCH(PolicyLevers!$C125,'Policy Characteristics'!$C:$C,0))</f>
        <v>https://orbit.dtu.dk/files/120569095/Transport_Scenarios_for_India.pdf</v>
      </c>
      <c r="T125" s="231">
        <f>INDEX('Policy Characteristics'!N:N,MATCH(PolicyLevers!$C125,'Policy Characteristics'!$C:$C,0))</f>
        <v>0</v>
      </c>
    </row>
    <row r="126" spans="1:20">
      <c r="A126" s="186" t="str">
        <f>INDEX('Policy Characteristics'!A:A,MATCH($C126,'Policy Characteristics'!$C:$C,0))</f>
        <v>Buildings and Appliances</v>
      </c>
      <c r="B126" s="205" t="str">
        <f>INDEX('Policy Characteristics'!B:B,MATCH($C126,'Policy Characteristics'!$C:$C,0))</f>
        <v>Building Component Electrification</v>
      </c>
      <c r="C126" s="205" t="s">
        <v>822</v>
      </c>
      <c r="D126" s="189" t="s">
        <v>120</v>
      </c>
      <c r="E126" s="189" t="s">
        <v>291</v>
      </c>
      <c r="F126" s="189" t="s">
        <v>295</v>
      </c>
      <c r="G126" s="189" t="s">
        <v>126</v>
      </c>
      <c r="H126" s="220">
        <v>435</v>
      </c>
      <c r="I126" s="189" t="s">
        <v>46</v>
      </c>
      <c r="J126" s="187" t="str">
        <f>INDEX('Policy Characteristics'!D:D,MATCH(PolicyLevers!$C126,'Policy Characteristics'!$C:$C,0))</f>
        <v>Building Component Electrification</v>
      </c>
      <c r="K126" s="187" t="str">
        <f>INDEX('Policy Characteristics'!E:E,MATCH(PolicyLevers!$C126,'Policy Characteristics'!$C:$C,0))</f>
        <v>bldgs new component fuel shifting</v>
      </c>
      <c r="L126" s="228">
        <f>INDEX('Policy Characteristics'!F:F,MATCH(PolicyLevers!$C126,'Policy Characteristics'!$C:$C,0))</f>
        <v>0</v>
      </c>
      <c r="M126" s="228">
        <f>INDEX('Policy Characteristics'!G:G,MATCH(PolicyLevers!$C126,'Policy Characteristics'!$C:$C,0))</f>
        <v>1</v>
      </c>
      <c r="N126" s="228">
        <f>INDEX('Policy Characteristics'!H:H,MATCH(PolicyLevers!$C126,'Policy Characteristics'!$C:$C,0))</f>
        <v>0.01</v>
      </c>
      <c r="O126" s="189" t="str">
        <f>INDEX('Policy Characteristics'!I:I,MATCH(PolicyLevers!$C126,'Policy Characteristics'!$C:$C,0))</f>
        <v>% of newly sold non-electric building components</v>
      </c>
      <c r="P126" s="189" t="str">
        <f>INDEX('Policy Characteristics'!J:J,MATCH(PolicyLevers!$C126,'Policy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6" s="189" t="str">
        <f>INDEX('Policy Characteristics'!K:K,MATCH(PolicyLevers!$C126,'Policy Characteristics'!$C:$C,0))</f>
        <v>buildings-sector-main.html#component-elec</v>
      </c>
      <c r="R126" s="199" t="str">
        <f>INDEX('Policy Characteristics'!L:L,MATCH(PolicyLevers!$C126,'Policy Characteristics'!$C:$C,0))</f>
        <v>building-component-electrification.html</v>
      </c>
      <c r="S126" s="230">
        <f>INDEX('Policy Characteristics'!M:M,MATCH(PolicyLevers!$C126,'Policy Characteristics'!$C:$C,0))</f>
        <v>0</v>
      </c>
      <c r="T126" s="189">
        <f>INDEX('Policy Characteristics'!N:N,MATCH(PolicyLevers!$C126,'Policy Characteristics'!$C:$C,0))</f>
        <v>0</v>
      </c>
    </row>
    <row r="127" spans="1:20">
      <c r="A127" s="186" t="str">
        <f>INDEX('Policy Characteristics'!A:A,MATCH($C127,'Policy Characteristics'!$C:$C,0))</f>
        <v>Buildings and Appliances</v>
      </c>
      <c r="B127" s="210" t="str">
        <f>INDEX('Policy Characteristics'!B:B,MATCH($C127,'Policy Characteristics'!$C:$C,0))</f>
        <v>Building Component Electrification</v>
      </c>
      <c r="C127" s="210" t="str">
        <f t="shared" ref="C127:C139" si="9">C$126</f>
        <v>Fraction of New Bldg Components Shifted to Other Fuels</v>
      </c>
      <c r="D127" s="189" t="s">
        <v>121</v>
      </c>
      <c r="E127" s="189" t="s">
        <v>291</v>
      </c>
      <c r="F127" s="189" t="s">
        <v>295</v>
      </c>
      <c r="G127" s="189" t="s">
        <v>127</v>
      </c>
      <c r="H127" s="225">
        <v>436</v>
      </c>
      <c r="I127" s="189" t="s">
        <v>46</v>
      </c>
      <c r="J127" s="187" t="str">
        <f>INDEX('Policy Characteristics'!D:D,MATCH(PolicyLevers!$C127,'Policy Characteristics'!$C:$C,0))</f>
        <v>Building Component Electrification</v>
      </c>
      <c r="K127" s="187" t="str">
        <f>INDEX('Policy Characteristics'!E:E,MATCH(PolicyLevers!$C127,'Policy Characteristics'!$C:$C,0))</f>
        <v>bldgs new component fuel shifting</v>
      </c>
      <c r="L127" s="233">
        <f>INDEX('Policy Characteristics'!F:F,MATCH(PolicyLevers!$C127,'Policy Characteristics'!$C:$C,0))</f>
        <v>0</v>
      </c>
      <c r="M127" s="233">
        <f>INDEX('Policy Characteristics'!G:G,MATCH(PolicyLevers!$C127,'Policy Characteristics'!$C:$C,0))</f>
        <v>1</v>
      </c>
      <c r="N127" s="222">
        <f>INDEX('Policy Characteristics'!H:H,MATCH(PolicyLevers!$C127,'Policy Characteristics'!$C:$C,0))</f>
        <v>0.01</v>
      </c>
      <c r="O127" s="223" t="str">
        <f>INDEX('Policy Characteristics'!I:I,MATCH(PolicyLevers!$C127,'Policy Characteristics'!$C:$C,0))</f>
        <v>% of newly sold non-electric building components</v>
      </c>
      <c r="P127" s="189" t="str">
        <f>INDEX('Policy Characteristics'!J:J,MATCH(PolicyLevers!$C127,'Policy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7" s="223" t="str">
        <f>INDEX('Policy Characteristics'!K:K,MATCH(PolicyLevers!$C127,'Policy Characteristics'!$C:$C,0))</f>
        <v>buildings-sector-main.html#component-elec</v>
      </c>
      <c r="R127" s="223" t="str">
        <f>INDEX('Policy Characteristics'!L:L,MATCH(PolicyLevers!$C127,'Policy Characteristics'!$C:$C,0))</f>
        <v>building-component-electrification.html</v>
      </c>
      <c r="S127" s="244">
        <f>INDEX('Policy Characteristics'!M:M,MATCH(PolicyLevers!$C127,'Policy Characteristics'!$C:$C,0))</f>
        <v>0</v>
      </c>
      <c r="T127" s="223">
        <f>INDEX('Policy Characteristics'!N:N,MATCH(PolicyLevers!$C127,'Policy Characteristics'!$C:$C,0))</f>
        <v>0</v>
      </c>
    </row>
    <row r="128" spans="1:20">
      <c r="A128" s="186" t="str">
        <f>INDEX('Policy Characteristics'!A:A,MATCH($C128,'Policy Characteristics'!$C:$C,0))</f>
        <v>Buildings and Appliances</v>
      </c>
      <c r="B128" s="210" t="str">
        <f>INDEX('Policy Characteristics'!B:B,MATCH($C128,'Policy Characteristics'!$C:$C,0))</f>
        <v>Building Component Electrification</v>
      </c>
      <c r="C128" s="210" t="str">
        <f t="shared" si="9"/>
        <v>Fraction of New Bldg Components Shifted to Other Fuels</v>
      </c>
      <c r="D128" s="189" t="s">
        <v>123</v>
      </c>
      <c r="E128" s="189" t="s">
        <v>291</v>
      </c>
      <c r="F128" s="189" t="s">
        <v>295</v>
      </c>
      <c r="G128" s="189" t="s">
        <v>129</v>
      </c>
      <c r="H128" s="225">
        <v>437</v>
      </c>
      <c r="I128" s="189" t="s">
        <v>46</v>
      </c>
      <c r="J128" s="187" t="str">
        <f>INDEX('Policy Characteristics'!D:D,MATCH(PolicyLevers!$C128,'Policy Characteristics'!$C:$C,0))</f>
        <v>Building Component Electrification</v>
      </c>
      <c r="K128" s="187" t="str">
        <f>INDEX('Policy Characteristics'!E:E,MATCH(PolicyLevers!$C128,'Policy Characteristics'!$C:$C,0))</f>
        <v>bldgs new component fuel shifting</v>
      </c>
      <c r="L128" s="246">
        <f>INDEX('Policy Characteristics'!F:F,MATCH(PolicyLevers!$C128,'Policy Characteristics'!$C:$C,0))</f>
        <v>0</v>
      </c>
      <c r="M128" s="222">
        <f>INDEX('Policy Characteristics'!G:G,MATCH(PolicyLevers!$C128,'Policy Characteristics'!$C:$C,0))</f>
        <v>1</v>
      </c>
      <c r="N128" s="222">
        <f>INDEX('Policy Characteristics'!H:H,MATCH(PolicyLevers!$C128,'Policy Characteristics'!$C:$C,0))</f>
        <v>0.01</v>
      </c>
      <c r="O128" s="223" t="str">
        <f>INDEX('Policy Characteristics'!I:I,MATCH(PolicyLevers!$C128,'Policy Characteristics'!$C:$C,0))</f>
        <v>% of newly sold non-electric building components</v>
      </c>
      <c r="P128" s="189" t="str">
        <f>INDEX('Policy Characteristics'!J:J,MATCH(PolicyLevers!$C128,'Policy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8" s="223" t="str">
        <f>INDEX('Policy Characteristics'!K:K,MATCH(PolicyLevers!$C128,'Policy Characteristics'!$C:$C,0))</f>
        <v>buildings-sector-main.html#component-elec</v>
      </c>
      <c r="R128" s="223" t="str">
        <f>INDEX('Policy Characteristics'!L:L,MATCH(PolicyLevers!$C128,'Policy Characteristics'!$C:$C,0))</f>
        <v>building-component-electrification.html</v>
      </c>
      <c r="S128" s="244">
        <f>INDEX('Policy Characteristics'!M:M,MATCH(PolicyLevers!$C128,'Policy Characteristics'!$C:$C,0))</f>
        <v>0</v>
      </c>
      <c r="T128" s="223">
        <f>INDEX('Policy Characteristics'!N:N,MATCH(PolicyLevers!$C128,'Policy Characteristics'!$C:$C,0))</f>
        <v>0</v>
      </c>
    </row>
    <row r="129" spans="1:20">
      <c r="A129" s="186" t="str">
        <f>INDEX('Policy Characteristics'!A:A,MATCH($C129,'Policy Characteristics'!$C:$C,0))</f>
        <v>Buildings and Appliances</v>
      </c>
      <c r="B129" s="210" t="str">
        <f>INDEX('Policy Characteristics'!B:B,MATCH($C129,'Policy Characteristics'!$C:$C,0))</f>
        <v>Building Component Electrification</v>
      </c>
      <c r="C129" s="210" t="str">
        <f t="shared" si="9"/>
        <v>Fraction of New Bldg Components Shifted to Other Fuels</v>
      </c>
      <c r="D129" s="189" t="s">
        <v>124</v>
      </c>
      <c r="E129" s="189" t="s">
        <v>291</v>
      </c>
      <c r="F129" s="189" t="s">
        <v>295</v>
      </c>
      <c r="G129" s="189" t="s">
        <v>130</v>
      </c>
      <c r="H129" s="225">
        <v>438</v>
      </c>
      <c r="I129" s="189" t="s">
        <v>46</v>
      </c>
      <c r="J129" s="187" t="str">
        <f>INDEX('Policy Characteristics'!D:D,MATCH(PolicyLevers!$C129,'Policy Characteristics'!$C:$C,0))</f>
        <v>Building Component Electrification</v>
      </c>
      <c r="K129" s="187" t="str">
        <f>INDEX('Policy Characteristics'!E:E,MATCH(PolicyLevers!$C129,'Policy Characteristics'!$C:$C,0))</f>
        <v>bldgs new component fuel shifting</v>
      </c>
      <c r="L129" s="233">
        <f>INDEX('Policy Characteristics'!F:F,MATCH(PolicyLevers!$C129,'Policy Characteristics'!$C:$C,0))</f>
        <v>0</v>
      </c>
      <c r="M129" s="233">
        <f>INDEX('Policy Characteristics'!G:G,MATCH(PolicyLevers!$C129,'Policy Characteristics'!$C:$C,0))</f>
        <v>1</v>
      </c>
      <c r="N129" s="222">
        <f>INDEX('Policy Characteristics'!H:H,MATCH(PolicyLevers!$C129,'Policy Characteristics'!$C:$C,0))</f>
        <v>0.01</v>
      </c>
      <c r="O129" s="223" t="str">
        <f>INDEX('Policy Characteristics'!I:I,MATCH(PolicyLevers!$C129,'Policy Characteristics'!$C:$C,0))</f>
        <v>% of newly sold non-electric building components</v>
      </c>
      <c r="P129" s="201" t="str">
        <f>INDEX('Policy Characteristics'!J:J,MATCH(PolicyLevers!$C129,'Policy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9" s="223" t="str">
        <f>INDEX('Policy Characteristics'!K:K,MATCH(PolicyLevers!$C129,'Policy Characteristics'!$C:$C,0))</f>
        <v>buildings-sector-main.html#component-elec</v>
      </c>
      <c r="R129" s="223" t="str">
        <f>INDEX('Policy Characteristics'!L:L,MATCH(PolicyLevers!$C129,'Policy Characteristics'!$C:$C,0))</f>
        <v>building-component-electrification.html</v>
      </c>
      <c r="S129" s="247">
        <f>INDEX('Policy Characteristics'!M:M,MATCH(PolicyLevers!$C129,'Policy Characteristics'!$C:$C,0))</f>
        <v>0</v>
      </c>
      <c r="T129" s="223">
        <f>INDEX('Policy Characteristics'!N:N,MATCH(PolicyLevers!$C129,'Policy Characteristics'!$C:$C,0))</f>
        <v>0</v>
      </c>
    </row>
    <row r="130" spans="1:20">
      <c r="A130" s="186" t="str">
        <f>INDEX('Policy Characteristics'!A:A,MATCH($C130,'Policy Characteristics'!$C:$C,0))</f>
        <v>Buildings and Appliances</v>
      </c>
      <c r="B130" s="210" t="str">
        <f>INDEX('Policy Characteristics'!B:B,MATCH($C130,'Policy Characteristics'!$C:$C,0))</f>
        <v>Building Component Electrification</v>
      </c>
      <c r="C130" s="210" t="str">
        <f t="shared" si="9"/>
        <v>Fraction of New Bldg Components Shifted to Other Fuels</v>
      </c>
      <c r="D130" s="189" t="s">
        <v>125</v>
      </c>
      <c r="E130" s="189" t="s">
        <v>291</v>
      </c>
      <c r="F130" s="189" t="s">
        <v>295</v>
      </c>
      <c r="G130" s="189" t="s">
        <v>131</v>
      </c>
      <c r="H130" s="220">
        <v>439</v>
      </c>
      <c r="I130" s="189" t="s">
        <v>46</v>
      </c>
      <c r="J130" s="187" t="str">
        <f>INDEX('Policy Characteristics'!D:D,MATCH(PolicyLevers!$C130,'Policy Characteristics'!$C:$C,0))</f>
        <v>Building Component Electrification</v>
      </c>
      <c r="K130" s="187" t="str">
        <f>INDEX('Policy Characteristics'!E:E,MATCH(PolicyLevers!$C130,'Policy Characteristics'!$C:$C,0))</f>
        <v>bldgs new component fuel shifting</v>
      </c>
      <c r="L130" s="233">
        <f>INDEX('Policy Characteristics'!F:F,MATCH(PolicyLevers!$C130,'Policy Characteristics'!$C:$C,0))</f>
        <v>0</v>
      </c>
      <c r="M130" s="233">
        <f>INDEX('Policy Characteristics'!G:G,MATCH(PolicyLevers!$C130,'Policy Characteristics'!$C:$C,0))</f>
        <v>1</v>
      </c>
      <c r="N130" s="222">
        <f>INDEX('Policy Characteristics'!H:H,MATCH(PolicyLevers!$C130,'Policy Characteristics'!$C:$C,0))</f>
        <v>0.01</v>
      </c>
      <c r="O130" s="223" t="str">
        <f>INDEX('Policy Characteristics'!I:I,MATCH(PolicyLevers!$C130,'Policy Characteristics'!$C:$C,0))</f>
        <v>% of newly sold non-electric building components</v>
      </c>
      <c r="P130" s="189" t="str">
        <f>INDEX('Policy Characteristics'!J:J,MATCH(PolicyLevers!$C130,'Policy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0" s="223" t="str">
        <f>INDEX('Policy Characteristics'!K:K,MATCH(PolicyLevers!$C130,'Policy Characteristics'!$C:$C,0))</f>
        <v>buildings-sector-main.html#component-elec</v>
      </c>
      <c r="R130" s="223" t="str">
        <f>INDEX('Policy Characteristics'!L:L,MATCH(PolicyLevers!$C130,'Policy Characteristics'!$C:$C,0))</f>
        <v>building-component-electrification.html</v>
      </c>
      <c r="S130" s="244">
        <f>INDEX('Policy Characteristics'!M:M,MATCH(PolicyLevers!$C130,'Policy Characteristics'!$C:$C,0))</f>
        <v>0</v>
      </c>
      <c r="T130" s="223">
        <f>INDEX('Policy Characteristics'!N:N,MATCH(PolicyLevers!$C130,'Policy Characteristics'!$C:$C,0))</f>
        <v>0</v>
      </c>
    </row>
    <row r="131" spans="1:20">
      <c r="A131" s="186" t="str">
        <f>INDEX('Policy Characteristics'!A:A,MATCH($C131,'Policy Characteristics'!$C:$C,0))</f>
        <v>Buildings and Appliances</v>
      </c>
      <c r="B131" s="210" t="str">
        <f>INDEX('Policy Characteristics'!B:B,MATCH($C131,'Policy Characteristics'!$C:$C,0))</f>
        <v>Building Component Electrification</v>
      </c>
      <c r="C131" s="210" t="str">
        <f t="shared" si="9"/>
        <v>Fraction of New Bldg Components Shifted to Other Fuels</v>
      </c>
      <c r="D131" s="189" t="s">
        <v>120</v>
      </c>
      <c r="E131" s="189" t="s">
        <v>292</v>
      </c>
      <c r="F131" s="189" t="s">
        <v>294</v>
      </c>
      <c r="G131" s="189" t="s">
        <v>126</v>
      </c>
      <c r="H131" s="220">
        <v>440</v>
      </c>
      <c r="I131" s="189" t="s">
        <v>46</v>
      </c>
      <c r="J131" s="187" t="str">
        <f>INDEX('Policy Characteristics'!D:D,MATCH(PolicyLevers!$C131,'Policy Characteristics'!$C:$C,0))</f>
        <v>Building Component Electrification</v>
      </c>
      <c r="K131" s="187" t="str">
        <f>INDEX('Policy Characteristics'!E:E,MATCH(PolicyLevers!$C131,'Policy Characteristics'!$C:$C,0))</f>
        <v>bldgs new component fuel shifting</v>
      </c>
      <c r="L131" s="233">
        <f>INDEX('Policy Characteristics'!F:F,MATCH(PolicyLevers!$C131,'Policy Characteristics'!$C:$C,0))</f>
        <v>0</v>
      </c>
      <c r="M131" s="233">
        <f>INDEX('Policy Characteristics'!G:G,MATCH(PolicyLevers!$C131,'Policy Characteristics'!$C:$C,0))</f>
        <v>1</v>
      </c>
      <c r="N131" s="222">
        <f>INDEX('Policy Characteristics'!H:H,MATCH(PolicyLevers!$C131,'Policy Characteristics'!$C:$C,0))</f>
        <v>0.01</v>
      </c>
      <c r="O131" s="223" t="str">
        <f>INDEX('Policy Characteristics'!I:I,MATCH(PolicyLevers!$C131,'Policy Characteristics'!$C:$C,0))</f>
        <v>% of newly sold non-electric building components</v>
      </c>
      <c r="P131" s="189" t="str">
        <f>INDEX('Policy Characteristics'!J:J,MATCH(PolicyLevers!$C131,'Policy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1" s="223" t="str">
        <f>INDEX('Policy Characteristics'!K:K,MATCH(PolicyLevers!$C131,'Policy Characteristics'!$C:$C,0))</f>
        <v>buildings-sector-main.html#component-elec</v>
      </c>
      <c r="R131" s="223" t="str">
        <f>INDEX('Policy Characteristics'!L:L,MATCH(PolicyLevers!$C131,'Policy Characteristics'!$C:$C,0))</f>
        <v>building-component-electrification.html</v>
      </c>
      <c r="S131" s="244">
        <f>INDEX('Policy Characteristics'!M:M,MATCH(PolicyLevers!$C131,'Policy Characteristics'!$C:$C,0))</f>
        <v>0</v>
      </c>
      <c r="T131" s="223">
        <f>INDEX('Policy Characteristics'!N:N,MATCH(PolicyLevers!$C131,'Policy Characteristics'!$C:$C,0))</f>
        <v>0</v>
      </c>
    </row>
    <row r="132" spans="1:20">
      <c r="A132" s="186" t="str">
        <f>INDEX('Policy Characteristics'!A:A,MATCH($C132,'Policy Characteristics'!$C:$C,0))</f>
        <v>Buildings and Appliances</v>
      </c>
      <c r="B132" s="210" t="str">
        <f>INDEX('Policy Characteristics'!B:B,MATCH($C132,'Policy Characteristics'!$C:$C,0))</f>
        <v>Building Component Electrification</v>
      </c>
      <c r="C132" s="210" t="str">
        <f t="shared" si="9"/>
        <v>Fraction of New Bldg Components Shifted to Other Fuels</v>
      </c>
      <c r="D132" s="189" t="s">
        <v>121</v>
      </c>
      <c r="E132" s="189" t="s">
        <v>292</v>
      </c>
      <c r="F132" s="189" t="s">
        <v>294</v>
      </c>
      <c r="G132" s="189" t="s">
        <v>127</v>
      </c>
      <c r="H132" s="225">
        <v>441</v>
      </c>
      <c r="I132" s="189" t="s">
        <v>46</v>
      </c>
      <c r="J132" s="187" t="str">
        <f>INDEX('Policy Characteristics'!D:D,MATCH(PolicyLevers!$C132,'Policy Characteristics'!$C:$C,0))</f>
        <v>Building Component Electrification</v>
      </c>
      <c r="K132" s="187" t="str">
        <f>INDEX('Policy Characteristics'!E:E,MATCH(PolicyLevers!$C132,'Policy Characteristics'!$C:$C,0))</f>
        <v>bldgs new component fuel shifting</v>
      </c>
      <c r="L132" s="233">
        <f>INDEX('Policy Characteristics'!F:F,MATCH(PolicyLevers!$C132,'Policy Characteristics'!$C:$C,0))</f>
        <v>0</v>
      </c>
      <c r="M132" s="233">
        <f>INDEX('Policy Characteristics'!G:G,MATCH(PolicyLevers!$C132,'Policy Characteristics'!$C:$C,0))</f>
        <v>1</v>
      </c>
      <c r="N132" s="222">
        <f>INDEX('Policy Characteristics'!H:H,MATCH(PolicyLevers!$C132,'Policy Characteristics'!$C:$C,0))</f>
        <v>0.01</v>
      </c>
      <c r="O132" s="223" t="str">
        <f>INDEX('Policy Characteristics'!I:I,MATCH(PolicyLevers!$C132,'Policy Characteristics'!$C:$C,0))</f>
        <v>% of newly sold non-electric building components</v>
      </c>
      <c r="P132" s="189" t="str">
        <f>INDEX('Policy Characteristics'!J:J,MATCH(PolicyLevers!$C132,'Policy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2" s="223" t="str">
        <f>INDEX('Policy Characteristics'!K:K,MATCH(PolicyLevers!$C132,'Policy Characteristics'!$C:$C,0))</f>
        <v>buildings-sector-main.html#component-elec</v>
      </c>
      <c r="R132" s="223" t="str">
        <f>INDEX('Policy Characteristics'!L:L,MATCH(PolicyLevers!$C132,'Policy Characteristics'!$C:$C,0))</f>
        <v>building-component-electrification.html</v>
      </c>
      <c r="S132" s="244">
        <f>INDEX('Policy Characteristics'!M:M,MATCH(PolicyLevers!$C132,'Policy Characteristics'!$C:$C,0))</f>
        <v>0</v>
      </c>
      <c r="T132" s="223">
        <f>INDEX('Policy Characteristics'!N:N,MATCH(PolicyLevers!$C132,'Policy Characteristics'!$C:$C,0))</f>
        <v>0</v>
      </c>
    </row>
    <row r="133" spans="1:20">
      <c r="A133" s="186" t="str">
        <f>INDEX('Policy Characteristics'!A:A,MATCH($C133,'Policy Characteristics'!$C:$C,0))</f>
        <v>Buildings and Appliances</v>
      </c>
      <c r="B133" s="210" t="str">
        <f>INDEX('Policy Characteristics'!B:B,MATCH($C133,'Policy Characteristics'!$C:$C,0))</f>
        <v>Building Component Electrification</v>
      </c>
      <c r="C133" s="210" t="str">
        <f t="shared" si="9"/>
        <v>Fraction of New Bldg Components Shifted to Other Fuels</v>
      </c>
      <c r="D133" s="189" t="s">
        <v>123</v>
      </c>
      <c r="E133" s="189" t="s">
        <v>292</v>
      </c>
      <c r="F133" s="189" t="s">
        <v>294</v>
      </c>
      <c r="G133" s="189" t="s">
        <v>129</v>
      </c>
      <c r="H133" s="220">
        <v>442</v>
      </c>
      <c r="I133" s="189" t="s">
        <v>46</v>
      </c>
      <c r="J133" s="187" t="str">
        <f>INDEX('Policy Characteristics'!D:D,MATCH(PolicyLevers!$C133,'Policy Characteristics'!$C:$C,0))</f>
        <v>Building Component Electrification</v>
      </c>
      <c r="K133" s="187" t="str">
        <f>INDEX('Policy Characteristics'!E:E,MATCH(PolicyLevers!$C133,'Policy Characteristics'!$C:$C,0))</f>
        <v>bldgs new component fuel shifting</v>
      </c>
      <c r="L133" s="233">
        <f>INDEX('Policy Characteristics'!F:F,MATCH(PolicyLevers!$C133,'Policy Characteristics'!$C:$C,0))</f>
        <v>0</v>
      </c>
      <c r="M133" s="233">
        <f>INDEX('Policy Characteristics'!G:G,MATCH(PolicyLevers!$C133,'Policy Characteristics'!$C:$C,0))</f>
        <v>1</v>
      </c>
      <c r="N133" s="222">
        <f>INDEX('Policy Characteristics'!H:H,MATCH(PolicyLevers!$C133,'Policy Characteristics'!$C:$C,0))</f>
        <v>0.01</v>
      </c>
      <c r="O133" s="223" t="str">
        <f>INDEX('Policy Characteristics'!I:I,MATCH(PolicyLevers!$C133,'Policy Characteristics'!$C:$C,0))</f>
        <v>% of newly sold non-electric building components</v>
      </c>
      <c r="P133" s="201" t="str">
        <f>INDEX('Policy Characteristics'!J:J,MATCH(PolicyLevers!$C133,'Policy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3" s="223" t="str">
        <f>INDEX('Policy Characteristics'!K:K,MATCH(PolicyLevers!$C133,'Policy Characteristics'!$C:$C,0))</f>
        <v>buildings-sector-main.html#component-elec</v>
      </c>
      <c r="R133" s="223" t="str">
        <f>INDEX('Policy Characteristics'!L:L,MATCH(PolicyLevers!$C133,'Policy Characteristics'!$C:$C,0))</f>
        <v>building-component-electrification.html</v>
      </c>
      <c r="S133" s="244">
        <f>INDEX('Policy Characteristics'!M:M,MATCH(PolicyLevers!$C133,'Policy Characteristics'!$C:$C,0))</f>
        <v>0</v>
      </c>
      <c r="T133" s="223">
        <f>INDEX('Policy Characteristics'!N:N,MATCH(PolicyLevers!$C133,'Policy Characteristics'!$C:$C,0))</f>
        <v>0</v>
      </c>
    </row>
    <row r="134" spans="1:20">
      <c r="A134" s="186" t="str">
        <f>INDEX('Policy Characteristics'!A:A,MATCH($C134,'Policy Characteristics'!$C:$C,0))</f>
        <v>Buildings and Appliances</v>
      </c>
      <c r="B134" s="210" t="str">
        <f>INDEX('Policy Characteristics'!B:B,MATCH($C134,'Policy Characteristics'!$C:$C,0))</f>
        <v>Building Component Electrification</v>
      </c>
      <c r="C134" s="210" t="str">
        <f t="shared" si="9"/>
        <v>Fraction of New Bldg Components Shifted to Other Fuels</v>
      </c>
      <c r="D134" s="189" t="s">
        <v>124</v>
      </c>
      <c r="E134" s="189" t="s">
        <v>292</v>
      </c>
      <c r="F134" s="189" t="s">
        <v>294</v>
      </c>
      <c r="G134" s="189" t="s">
        <v>130</v>
      </c>
      <c r="H134" s="225">
        <v>443</v>
      </c>
      <c r="I134" s="189" t="s">
        <v>46</v>
      </c>
      <c r="J134" s="187" t="str">
        <f>INDEX('Policy Characteristics'!D:D,MATCH(PolicyLevers!$C134,'Policy Characteristics'!$C:$C,0))</f>
        <v>Building Component Electrification</v>
      </c>
      <c r="K134" s="187" t="str">
        <f>INDEX('Policy Characteristics'!E:E,MATCH(PolicyLevers!$C134,'Policy Characteristics'!$C:$C,0))</f>
        <v>bldgs new component fuel shifting</v>
      </c>
      <c r="L134" s="233">
        <f>INDEX('Policy Characteristics'!F:F,MATCH(PolicyLevers!$C134,'Policy Characteristics'!$C:$C,0))</f>
        <v>0</v>
      </c>
      <c r="M134" s="248">
        <f>INDEX('Policy Characteristics'!G:G,MATCH(PolicyLevers!$C134,'Policy Characteristics'!$C:$C,0))</f>
        <v>1</v>
      </c>
      <c r="N134" s="222">
        <f>INDEX('Policy Characteristics'!H:H,MATCH(PolicyLevers!$C134,'Policy Characteristics'!$C:$C,0))</f>
        <v>0.01</v>
      </c>
      <c r="O134" s="223" t="str">
        <f>INDEX('Policy Characteristics'!I:I,MATCH(PolicyLevers!$C134,'Policy Characteristics'!$C:$C,0))</f>
        <v>% of newly sold non-electric building components</v>
      </c>
      <c r="P134" s="201" t="str">
        <f>INDEX('Policy Characteristics'!J:J,MATCH(PolicyLevers!$C134,'Policy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4" s="223" t="str">
        <f>INDEX('Policy Characteristics'!K:K,MATCH(PolicyLevers!$C134,'Policy Characteristics'!$C:$C,0))</f>
        <v>buildings-sector-main.html#component-elec</v>
      </c>
      <c r="R134" s="223" t="str">
        <f>INDEX('Policy Characteristics'!L:L,MATCH(PolicyLevers!$C134,'Policy Characteristics'!$C:$C,0))</f>
        <v>building-component-electrification.html</v>
      </c>
      <c r="S134" s="244">
        <f>INDEX('Policy Characteristics'!M:M,MATCH(PolicyLevers!$C134,'Policy Characteristics'!$C:$C,0))</f>
        <v>0</v>
      </c>
      <c r="T134" s="223">
        <f>INDEX('Policy Characteristics'!N:N,MATCH(PolicyLevers!$C134,'Policy Characteristics'!$C:$C,0))</f>
        <v>0</v>
      </c>
    </row>
    <row r="135" spans="1:20">
      <c r="A135" s="186" t="str">
        <f>INDEX('Policy Characteristics'!A:A,MATCH($C135,'Policy Characteristics'!$C:$C,0))</f>
        <v>Buildings and Appliances</v>
      </c>
      <c r="B135" s="210" t="str">
        <f>INDEX('Policy Characteristics'!B:B,MATCH($C135,'Policy Characteristics'!$C:$C,0))</f>
        <v>Building Component Electrification</v>
      </c>
      <c r="C135" s="210" t="str">
        <f t="shared" si="9"/>
        <v>Fraction of New Bldg Components Shifted to Other Fuels</v>
      </c>
      <c r="D135" s="189" t="s">
        <v>125</v>
      </c>
      <c r="E135" s="189" t="s">
        <v>292</v>
      </c>
      <c r="F135" s="189" t="s">
        <v>294</v>
      </c>
      <c r="G135" s="189" t="s">
        <v>131</v>
      </c>
      <c r="H135" s="220">
        <v>444</v>
      </c>
      <c r="I135" s="189" t="s">
        <v>46</v>
      </c>
      <c r="J135" s="187" t="str">
        <f>INDEX('Policy Characteristics'!D:D,MATCH(PolicyLevers!$C135,'Policy Characteristics'!$C:$C,0))</f>
        <v>Building Component Electrification</v>
      </c>
      <c r="K135" s="187" t="str">
        <f>INDEX('Policy Characteristics'!E:E,MATCH(PolicyLevers!$C135,'Policy Characteristics'!$C:$C,0))</f>
        <v>bldgs new component fuel shifting</v>
      </c>
      <c r="L135" s="233">
        <f>INDEX('Policy Characteristics'!F:F,MATCH(PolicyLevers!$C135,'Policy Characteristics'!$C:$C,0))</f>
        <v>0</v>
      </c>
      <c r="M135" s="233">
        <f>INDEX('Policy Characteristics'!G:G,MATCH(PolicyLevers!$C135,'Policy Characteristics'!$C:$C,0))</f>
        <v>1</v>
      </c>
      <c r="N135" s="222">
        <f>INDEX('Policy Characteristics'!H:H,MATCH(PolicyLevers!$C135,'Policy Characteristics'!$C:$C,0))</f>
        <v>0.01</v>
      </c>
      <c r="O135" s="223" t="str">
        <f>INDEX('Policy Characteristics'!I:I,MATCH(PolicyLevers!$C135,'Policy Characteristics'!$C:$C,0))</f>
        <v>% of newly sold non-electric building components</v>
      </c>
      <c r="P135" s="189" t="str">
        <f>INDEX('Policy Characteristics'!J:J,MATCH(PolicyLevers!$C135,'Policy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5" s="223" t="str">
        <f>INDEX('Policy Characteristics'!K:K,MATCH(PolicyLevers!$C135,'Policy Characteristics'!$C:$C,0))</f>
        <v>buildings-sector-main.html#component-elec</v>
      </c>
      <c r="R135" s="223" t="str">
        <f>INDEX('Policy Characteristics'!L:L,MATCH(PolicyLevers!$C135,'Policy Characteristics'!$C:$C,0))</f>
        <v>building-component-electrification.html</v>
      </c>
      <c r="S135" s="244">
        <f>INDEX('Policy Characteristics'!M:M,MATCH(PolicyLevers!$C135,'Policy Characteristics'!$C:$C,0))</f>
        <v>0</v>
      </c>
      <c r="T135" s="223">
        <f>INDEX('Policy Characteristics'!N:N,MATCH(PolicyLevers!$C135,'Policy Characteristics'!$C:$C,0))</f>
        <v>0</v>
      </c>
    </row>
    <row r="136" spans="1:20">
      <c r="A136" s="186" t="str">
        <f>INDEX('Policy Characteristics'!A:A,MATCH($C136,'Policy Characteristics'!$C:$C,0))</f>
        <v>Buildings and Appliances</v>
      </c>
      <c r="B136" s="210" t="str">
        <f>INDEX('Policy Characteristics'!B:B,MATCH($C136,'Policy Characteristics'!$C:$C,0))</f>
        <v>Building Component Electrification</v>
      </c>
      <c r="C136" s="210" t="str">
        <f t="shared" si="9"/>
        <v>Fraction of New Bldg Components Shifted to Other Fuels</v>
      </c>
      <c r="D136" s="189" t="s">
        <v>120</v>
      </c>
      <c r="E136" s="189" t="s">
        <v>293</v>
      </c>
      <c r="F136" s="189" t="s">
        <v>177</v>
      </c>
      <c r="G136" s="189" t="s">
        <v>126</v>
      </c>
      <c r="H136" s="220">
        <v>445</v>
      </c>
      <c r="I136" s="189" t="s">
        <v>46</v>
      </c>
      <c r="J136" s="187" t="str">
        <f>INDEX('Policy Characteristics'!D:D,MATCH(PolicyLevers!$C136,'Policy Characteristics'!$C:$C,0))</f>
        <v>Building Component Electrification</v>
      </c>
      <c r="K136" s="187" t="str">
        <f>INDEX('Policy Characteristics'!E:E,MATCH(PolicyLevers!$C136,'Policy Characteristics'!$C:$C,0))</f>
        <v>bldgs new component fuel shifting</v>
      </c>
      <c r="L136" s="233">
        <f>INDEX('Policy Characteristics'!F:F,MATCH(PolicyLevers!$C136,'Policy Characteristics'!$C:$C,0))</f>
        <v>0</v>
      </c>
      <c r="M136" s="233">
        <f>INDEX('Policy Characteristics'!G:G,MATCH(PolicyLevers!$C136,'Policy Characteristics'!$C:$C,0))</f>
        <v>1</v>
      </c>
      <c r="N136" s="222">
        <f>INDEX('Policy Characteristics'!H:H,MATCH(PolicyLevers!$C136,'Policy Characteristics'!$C:$C,0))</f>
        <v>0.01</v>
      </c>
      <c r="O136" s="223" t="str">
        <f>INDEX('Policy Characteristics'!I:I,MATCH(PolicyLevers!$C136,'Policy Characteristics'!$C:$C,0))</f>
        <v>% of newly sold non-electric building components</v>
      </c>
      <c r="P136" s="189" t="str">
        <f>INDEX('Policy Characteristics'!J:J,MATCH(PolicyLevers!$C136,'Policy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6" s="223" t="str">
        <f>INDEX('Policy Characteristics'!K:K,MATCH(PolicyLevers!$C136,'Policy Characteristics'!$C:$C,0))</f>
        <v>buildings-sector-main.html#component-elec</v>
      </c>
      <c r="R136" s="223" t="str">
        <f>INDEX('Policy Characteristics'!L:L,MATCH(PolicyLevers!$C136,'Policy Characteristics'!$C:$C,0))</f>
        <v>building-component-electrification.html</v>
      </c>
      <c r="S136" s="244">
        <f>INDEX('Policy Characteristics'!M:M,MATCH(PolicyLevers!$C136,'Policy Characteristics'!$C:$C,0))</f>
        <v>0</v>
      </c>
      <c r="T136" s="223">
        <f>INDEX('Policy Characteristics'!N:N,MATCH(PolicyLevers!$C136,'Policy Characteristics'!$C:$C,0))</f>
        <v>0</v>
      </c>
    </row>
    <row r="137" spans="1:20">
      <c r="A137" s="186" t="str">
        <f>INDEX('Policy Characteristics'!A:A,MATCH($C137,'Policy Characteristics'!$C:$C,0))</f>
        <v>Buildings and Appliances</v>
      </c>
      <c r="B137" s="210" t="str">
        <f>INDEX('Policy Characteristics'!B:B,MATCH($C137,'Policy Characteristics'!$C:$C,0))</f>
        <v>Building Component Electrification</v>
      </c>
      <c r="C137" s="210" t="str">
        <f t="shared" si="9"/>
        <v>Fraction of New Bldg Components Shifted to Other Fuels</v>
      </c>
      <c r="D137" s="189" t="s">
        <v>121</v>
      </c>
      <c r="E137" s="189" t="s">
        <v>293</v>
      </c>
      <c r="F137" s="189" t="s">
        <v>177</v>
      </c>
      <c r="G137" s="189" t="s">
        <v>127</v>
      </c>
      <c r="H137" s="225">
        <v>446</v>
      </c>
      <c r="I137" s="189" t="s">
        <v>46</v>
      </c>
      <c r="J137" s="187" t="str">
        <f>INDEX('Policy Characteristics'!D:D,MATCH(PolicyLevers!$C137,'Policy Characteristics'!$C:$C,0))</f>
        <v>Building Component Electrification</v>
      </c>
      <c r="K137" s="187" t="str">
        <f>INDEX('Policy Characteristics'!E:E,MATCH(PolicyLevers!$C137,'Policy Characteristics'!$C:$C,0))</f>
        <v>bldgs new component fuel shifting</v>
      </c>
      <c r="L137" s="233">
        <f>INDEX('Policy Characteristics'!F:F,MATCH(PolicyLevers!$C137,'Policy Characteristics'!$C:$C,0))</f>
        <v>0</v>
      </c>
      <c r="M137" s="233">
        <f>INDEX('Policy Characteristics'!G:G,MATCH(PolicyLevers!$C137,'Policy Characteristics'!$C:$C,0))</f>
        <v>1</v>
      </c>
      <c r="N137" s="222">
        <f>INDEX('Policy Characteristics'!H:H,MATCH(PolicyLevers!$C137,'Policy Characteristics'!$C:$C,0))</f>
        <v>0.01</v>
      </c>
      <c r="O137" s="223" t="str">
        <f>INDEX('Policy Characteristics'!I:I,MATCH(PolicyLevers!$C137,'Policy Characteristics'!$C:$C,0))</f>
        <v>% of newly sold non-electric building components</v>
      </c>
      <c r="P137" s="189" t="str">
        <f>INDEX('Policy Characteristics'!J:J,MATCH(PolicyLevers!$C137,'Policy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7" s="223" t="str">
        <f>INDEX('Policy Characteristics'!K:K,MATCH(PolicyLevers!$C137,'Policy Characteristics'!$C:$C,0))</f>
        <v>buildings-sector-main.html#component-elec</v>
      </c>
      <c r="R137" s="223" t="str">
        <f>INDEX('Policy Characteristics'!L:L,MATCH(PolicyLevers!$C137,'Policy Characteristics'!$C:$C,0))</f>
        <v>building-component-electrification.html</v>
      </c>
      <c r="S137" s="244">
        <f>INDEX('Policy Characteristics'!M:M,MATCH(PolicyLevers!$C137,'Policy Characteristics'!$C:$C,0))</f>
        <v>0</v>
      </c>
      <c r="T137" s="223">
        <f>INDEX('Policy Characteristics'!N:N,MATCH(PolicyLevers!$C137,'Policy Characteristics'!$C:$C,0))</f>
        <v>0</v>
      </c>
    </row>
    <row r="138" spans="1:20">
      <c r="A138" s="186" t="str">
        <f>INDEX('Policy Characteristics'!A:A,MATCH($C138,'Policy Characteristics'!$C:$C,0))</f>
        <v>Buildings and Appliances</v>
      </c>
      <c r="B138" s="210" t="str">
        <f>INDEX('Policy Characteristics'!B:B,MATCH($C138,'Policy Characteristics'!$C:$C,0))</f>
        <v>Building Component Electrification</v>
      </c>
      <c r="C138" s="210" t="str">
        <f t="shared" si="9"/>
        <v>Fraction of New Bldg Components Shifted to Other Fuels</v>
      </c>
      <c r="D138" s="189" t="s">
        <v>123</v>
      </c>
      <c r="E138" s="189" t="s">
        <v>293</v>
      </c>
      <c r="F138" s="189" t="s">
        <v>177</v>
      </c>
      <c r="G138" s="189" t="s">
        <v>129</v>
      </c>
      <c r="H138" s="220">
        <v>447</v>
      </c>
      <c r="I138" s="189" t="s">
        <v>46</v>
      </c>
      <c r="J138" s="187" t="str">
        <f>INDEX('Policy Characteristics'!D:D,MATCH(PolicyLevers!$C138,'Policy Characteristics'!$C:$C,0))</f>
        <v>Building Component Electrification</v>
      </c>
      <c r="K138" s="187" t="str">
        <f>INDEX('Policy Characteristics'!E:E,MATCH(PolicyLevers!$C138,'Policy Characteristics'!$C:$C,0))</f>
        <v>bldgs new component fuel shifting</v>
      </c>
      <c r="L138" s="233">
        <f>INDEX('Policy Characteristics'!F:F,MATCH(PolicyLevers!$C138,'Policy Characteristics'!$C:$C,0))</f>
        <v>0</v>
      </c>
      <c r="M138" s="233">
        <f>INDEX('Policy Characteristics'!G:G,MATCH(PolicyLevers!$C138,'Policy Characteristics'!$C:$C,0))</f>
        <v>1</v>
      </c>
      <c r="N138" s="222">
        <f>INDEX('Policy Characteristics'!H:H,MATCH(PolicyLevers!$C138,'Policy Characteristics'!$C:$C,0))</f>
        <v>0.01</v>
      </c>
      <c r="O138" s="223" t="str">
        <f>INDEX('Policy Characteristics'!I:I,MATCH(PolicyLevers!$C138,'Policy Characteristics'!$C:$C,0))</f>
        <v>% of newly sold non-electric building components</v>
      </c>
      <c r="P138" s="201" t="str">
        <f>INDEX('Policy Characteristics'!J:J,MATCH(PolicyLevers!$C138,'Policy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8" s="223" t="str">
        <f>INDEX('Policy Characteristics'!K:K,MATCH(PolicyLevers!$C138,'Policy Characteristics'!$C:$C,0))</f>
        <v>buildings-sector-main.html#component-elec</v>
      </c>
      <c r="R138" s="223" t="str">
        <f>INDEX('Policy Characteristics'!L:L,MATCH(PolicyLevers!$C138,'Policy Characteristics'!$C:$C,0))</f>
        <v>building-component-electrification.html</v>
      </c>
      <c r="S138" s="244">
        <f>INDEX('Policy Characteristics'!M:M,MATCH(PolicyLevers!$C138,'Policy Characteristics'!$C:$C,0))</f>
        <v>0</v>
      </c>
      <c r="T138" s="223">
        <f>INDEX('Policy Characteristics'!N:N,MATCH(PolicyLevers!$C138,'Policy Characteristics'!$C:$C,0))</f>
        <v>0</v>
      </c>
    </row>
    <row r="139" spans="1:20">
      <c r="A139" s="186" t="str">
        <f>INDEX('Policy Characteristics'!A:A,MATCH($C139,'Policy Characteristics'!$C:$C,0))</f>
        <v>Buildings and Appliances</v>
      </c>
      <c r="B139" s="210" t="str">
        <f>INDEX('Policy Characteristics'!B:B,MATCH($C139,'Policy Characteristics'!$C:$C,0))</f>
        <v>Building Component Electrification</v>
      </c>
      <c r="C139" s="210" t="str">
        <f t="shared" si="9"/>
        <v>Fraction of New Bldg Components Shifted to Other Fuels</v>
      </c>
      <c r="D139" s="189" t="s">
        <v>124</v>
      </c>
      <c r="E139" s="189" t="s">
        <v>293</v>
      </c>
      <c r="F139" s="189" t="s">
        <v>177</v>
      </c>
      <c r="G139" s="189" t="s">
        <v>130</v>
      </c>
      <c r="H139" s="225">
        <v>448</v>
      </c>
      <c r="I139" s="189" t="s">
        <v>46</v>
      </c>
      <c r="J139" s="187" t="str">
        <f>INDEX('Policy Characteristics'!D:D,MATCH(PolicyLevers!$C139,'Policy Characteristics'!$C:$C,0))</f>
        <v>Building Component Electrification</v>
      </c>
      <c r="K139" s="187" t="str">
        <f>INDEX('Policy Characteristics'!E:E,MATCH(PolicyLevers!$C139,'Policy Characteristics'!$C:$C,0))</f>
        <v>bldgs new component fuel shifting</v>
      </c>
      <c r="L139" s="233">
        <f>INDEX('Policy Characteristics'!F:F,MATCH(PolicyLevers!$C139,'Policy Characteristics'!$C:$C,0))</f>
        <v>0</v>
      </c>
      <c r="M139" s="233">
        <f>INDEX('Policy Characteristics'!G:G,MATCH(PolicyLevers!$C139,'Policy Characteristics'!$C:$C,0))</f>
        <v>1</v>
      </c>
      <c r="N139" s="222">
        <f>INDEX('Policy Characteristics'!H:H,MATCH(PolicyLevers!$C139,'Policy Characteristics'!$C:$C,0))</f>
        <v>0.01</v>
      </c>
      <c r="O139" s="223" t="str">
        <f>INDEX('Policy Characteristics'!I:I,MATCH(PolicyLevers!$C139,'Policy Characteristics'!$C:$C,0))</f>
        <v>% of newly sold non-electric building components</v>
      </c>
      <c r="P139" s="201" t="str">
        <f>INDEX('Policy Characteristics'!J:J,MATCH(PolicyLevers!$C139,'Policy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9" s="223" t="str">
        <f>INDEX('Policy Characteristics'!K:K,MATCH(PolicyLevers!$C139,'Policy Characteristics'!$C:$C,0))</f>
        <v>buildings-sector-main.html#component-elec</v>
      </c>
      <c r="R139" s="223" t="str">
        <f>INDEX('Policy Characteristics'!L:L,MATCH(PolicyLevers!$C139,'Policy Characteristics'!$C:$C,0))</f>
        <v>building-component-electrification.html</v>
      </c>
      <c r="S139" s="244">
        <f>INDEX('Policy Characteristics'!M:M,MATCH(PolicyLevers!$C139,'Policy Characteristics'!$C:$C,0))</f>
        <v>0</v>
      </c>
      <c r="T139" s="223">
        <f>INDEX('Policy Characteristics'!N:N,MATCH(PolicyLevers!$C139,'Policy Characteristics'!$C:$C,0))</f>
        <v>0</v>
      </c>
    </row>
    <row r="140" spans="1:20">
      <c r="A140" s="186" t="str">
        <f>INDEX('Policy Characteristics'!A:A,MATCH($C140,'Policy Characteristics'!$C:$C,0))</f>
        <v>Buildings and Appliances</v>
      </c>
      <c r="B140" s="210" t="str">
        <f>INDEX('Policy Characteristics'!B:B,MATCH($C140,'Policy Characteristics'!$C:$C,0))</f>
        <v>Building Component Electrification</v>
      </c>
      <c r="C140" s="210" t="str">
        <f t="shared" ref="C140" si="10">C$126</f>
        <v>Fraction of New Bldg Components Shifted to Other Fuels</v>
      </c>
      <c r="D140" s="189" t="s">
        <v>125</v>
      </c>
      <c r="E140" s="189" t="s">
        <v>293</v>
      </c>
      <c r="F140" s="189" t="s">
        <v>177</v>
      </c>
      <c r="G140" s="189" t="s">
        <v>131</v>
      </c>
      <c r="H140" s="220">
        <v>449</v>
      </c>
      <c r="I140" s="189" t="s">
        <v>46</v>
      </c>
      <c r="J140" s="187" t="str">
        <f>INDEX('Policy Characteristics'!D:D,MATCH(PolicyLevers!$C140,'Policy Characteristics'!$C:$C,0))</f>
        <v>Building Component Electrification</v>
      </c>
      <c r="K140" s="187" t="str">
        <f>INDEX('Policy Characteristics'!E:E,MATCH(PolicyLevers!$C140,'Policy Characteristics'!$C:$C,0))</f>
        <v>bldgs new component fuel shifting</v>
      </c>
      <c r="L140" s="233">
        <f>INDEX('Policy Characteristics'!F:F,MATCH(PolicyLevers!$C140,'Policy Characteristics'!$C:$C,0))</f>
        <v>0</v>
      </c>
      <c r="M140" s="233">
        <f>INDEX('Policy Characteristics'!G:G,MATCH(PolicyLevers!$C140,'Policy Characteristics'!$C:$C,0))</f>
        <v>1</v>
      </c>
      <c r="N140" s="222">
        <f>INDEX('Policy Characteristics'!H:H,MATCH(PolicyLevers!$C140,'Policy Characteristics'!$C:$C,0))</f>
        <v>0.01</v>
      </c>
      <c r="O140" s="223" t="str">
        <f>INDEX('Policy Characteristics'!I:I,MATCH(PolicyLevers!$C140,'Policy Characteristics'!$C:$C,0))</f>
        <v>% of newly sold non-electric building components</v>
      </c>
      <c r="P140" s="189" t="str">
        <f>INDEX('Policy Characteristics'!J:J,MATCH(PolicyLevers!$C140,'Policy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40" s="223" t="str">
        <f>INDEX('Policy Characteristics'!K:K,MATCH(PolicyLevers!$C140,'Policy Characteristics'!$C:$C,0))</f>
        <v>buildings-sector-main.html#component-elec</v>
      </c>
      <c r="R140" s="223" t="str">
        <f>INDEX('Policy Characteristics'!L:L,MATCH(PolicyLevers!$C140,'Policy Characteristics'!$C:$C,0))</f>
        <v>building-component-electrification.html</v>
      </c>
      <c r="S140" s="244">
        <f>INDEX('Policy Characteristics'!M:M,MATCH(PolicyLevers!$C140,'Policy Characteristics'!$C:$C,0))</f>
        <v>0</v>
      </c>
      <c r="T140" s="223">
        <f>INDEX('Policy Characteristics'!N:N,MATCH(PolicyLevers!$C140,'Policy Characteristics'!$C:$C,0))</f>
        <v>0</v>
      </c>
    </row>
    <row r="141" spans="1:20" s="195" customFormat="1">
      <c r="A141" s="186" t="str">
        <f>INDEX('Policy Characteristics'!A:A,MATCH($C141,'Policy Characteristics'!$C:$C,0))</f>
        <v>Buildings and Appliances</v>
      </c>
      <c r="B141" s="205" t="str">
        <f>INDEX('Policy Characteristics'!B:B,MATCH($C141,'Policy Characteristics'!$C:$C,0))</f>
        <v>Building Energy Efficiency Standards</v>
      </c>
      <c r="C141" s="205" t="s">
        <v>316</v>
      </c>
      <c r="D141" s="189" t="s">
        <v>120</v>
      </c>
      <c r="E141" s="189" t="s">
        <v>291</v>
      </c>
      <c r="F141" s="189" t="s">
        <v>295</v>
      </c>
      <c r="G141" s="189" t="s">
        <v>126</v>
      </c>
      <c r="H141" s="220">
        <v>13</v>
      </c>
      <c r="I141" s="189" t="s">
        <v>46</v>
      </c>
      <c r="J141" s="187" t="str">
        <f>INDEX('Policy Characteristics'!D:D,MATCH(PolicyLevers!$C141,'Policy Characteristics'!$C:$C,0))</f>
        <v>Building Energy Efficiency Standards</v>
      </c>
      <c r="K141" s="187" t="str">
        <f>INDEX('Policy Characteristics'!E:E,MATCH(PolicyLevers!$C141,'Policy Characteristics'!$C:$C,0))</f>
        <v>bldgs efficiency standards</v>
      </c>
      <c r="L141" s="228">
        <f>INDEX('Policy Characteristics'!F:F,MATCH(PolicyLevers!$C141,'Policy Characteristics'!$C:$C,0))</f>
        <v>0</v>
      </c>
      <c r="M141" s="228">
        <f>INDEX('Policy Characteristics'!G:G,MATCH(PolicyLevers!$C141,'Policy Characteristics'!$C:$C,0))</f>
        <v>0.6</v>
      </c>
      <c r="N141" s="228">
        <f>INDEX('Policy Characteristics'!H:H,MATCH(PolicyLevers!$C141,'Policy Characteristics'!$C:$C,0))</f>
        <v>0.01</v>
      </c>
      <c r="O141" s="189" t="str">
        <f>INDEX('Policy Characteristics'!I:I,MATCH(PolicyLevers!$C141,'Policy Characteristics'!$C:$C,0))</f>
        <v>% reduction in energy use</v>
      </c>
      <c r="P141" s="201"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1" s="189" t="str">
        <f>INDEX('Policy Characteristics'!K:K,MATCH(PolicyLevers!$C141,'Policy Characteristics'!$C:$C,0))</f>
        <v>buildings-sector-main.html#eff-stds</v>
      </c>
      <c r="R141" s="199" t="str">
        <f>INDEX('Policy Characteristics'!L:L,MATCH(PolicyLevers!$C141,'Policy Characteristics'!$C:$C,0))</f>
        <v>building-energy-efficiency-standards.html</v>
      </c>
      <c r="S141" s="230" t="str">
        <f>INDEX('Policy Characteristics'!M:M,MATCH(PolicyLevers!$C141,'Policy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189" t="str">
        <f>INDEX('Policy Characteristics'!N:N,MATCH(PolicyLevers!$C141,'Policy Characteristics'!$C:$C,0))</f>
        <v>Itron, 2007, "ASSESSMENT OF LONG-TERM
ELECTRIC ENERGY EFFICIENCY
POTENTIAL IN CALIFORNIA’S
RESIDENTIAL SECTOR," http://www.energy.ca.gov/2007publications/CEC-500-2007-002/CEC-500-2007-002.PDF, p.33, Table 5-1</v>
      </c>
    </row>
    <row r="142" spans="1:20" s="195" customFormat="1">
      <c r="A142" s="186" t="str">
        <f>INDEX('Policy Characteristics'!A:A,MATCH($C142,'Policy Characteristics'!$C:$C,0))</f>
        <v>Buildings and Appliances</v>
      </c>
      <c r="B142" s="210" t="str">
        <f>INDEX('Policy Characteristics'!B:B,MATCH($C142,'Policy Characteristics'!$C:$C,0))</f>
        <v>Building Energy Efficiency Standards</v>
      </c>
      <c r="C142" s="210" t="str">
        <f t="shared" ref="C142:C157" si="11">C$141</f>
        <v>Reduction in E Use Allowed by Component Eff Std</v>
      </c>
      <c r="D142" s="189" t="s">
        <v>121</v>
      </c>
      <c r="E142" s="189" t="s">
        <v>291</v>
      </c>
      <c r="F142" s="189" t="s">
        <v>295</v>
      </c>
      <c r="G142" s="189" t="s">
        <v>127</v>
      </c>
      <c r="H142" s="225">
        <v>14</v>
      </c>
      <c r="I142" s="189" t="s">
        <v>46</v>
      </c>
      <c r="J142" s="187" t="str">
        <f>INDEX('Policy Characteristics'!D:D,MATCH(PolicyLevers!$C142,'Policy Characteristics'!$C:$C,0))</f>
        <v>Building Energy Efficiency Standards</v>
      </c>
      <c r="K142" s="187" t="str">
        <f>INDEX('Policy Characteristics'!E:E,MATCH(PolicyLevers!$C142,'Policy Characteristics'!$C:$C,0))</f>
        <v>bldgs efficiency standards</v>
      </c>
      <c r="L142" s="211">
        <f>INDEX('Policy Characteristics'!F:F,MATCH(PolicyLevers!$C142,'Policy Characteristics'!$C:$C,0))</f>
        <v>0</v>
      </c>
      <c r="M142" s="249">
        <f>INDEX('Policy Characteristics'!G:G,MATCH(PolicyLevers!$C142,'Policy Characteristics'!$C:$C,0))</f>
        <v>0.6</v>
      </c>
      <c r="N142" s="211">
        <f>INDEX('Policy Characteristics'!H:H,MATCH(PolicyLevers!$C142,'Policy Characteristics'!$C:$C,0))</f>
        <v>0.01</v>
      </c>
      <c r="O142" s="221" t="str">
        <f>INDEX('Policy Characteristics'!I:I,MATCH(PolicyLevers!$C142,'Policy Characteristics'!$C:$C,0))</f>
        <v>% reduction in energy use</v>
      </c>
      <c r="P142" s="201"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2" s="221" t="str">
        <f>INDEX('Policy Characteristics'!K:K,MATCH(PolicyLevers!$C142,'Policy Characteristics'!$C:$C,0))</f>
        <v>buildings-sector-main.html#eff-stds</v>
      </c>
      <c r="R142" s="221" t="str">
        <f>INDEX('Policy Characteristics'!L:L,MATCH(PolicyLevers!$C142,'Policy Characteristics'!$C:$C,0))</f>
        <v>building-energy-efficiency-standards.html</v>
      </c>
      <c r="S142" s="209" t="str">
        <f>INDEX('Policy Characteristics'!M:M,MATCH(PolicyLevers!$C142,'Policy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14" t="str">
        <f>INDEX('Policy Characteristics'!N:N,MATCH(PolicyLevers!$C142,'Policy Characteristics'!$C:$C,0))</f>
        <v>Itron, 2007, "ASSESSMENT OF LONG-TERM
ELECTRIC ENERGY EFFICIENCY
POTENTIAL IN CALIFORNIA’S
RESIDENTIAL SECTOR," http://www.energy.ca.gov/2007publications/CEC-500-2007-002/CEC-500-2007-002.PDF, p.33, Table 5-1</v>
      </c>
    </row>
    <row r="143" spans="1:20" s="195" customFormat="1">
      <c r="A143" s="186" t="str">
        <f>INDEX('Policy Characteristics'!A:A,MATCH($C143,'Policy Characteristics'!$C:$C,0))</f>
        <v>Buildings and Appliances</v>
      </c>
      <c r="B143" s="210" t="str">
        <f>INDEX('Policy Characteristics'!B:B,MATCH($C143,'Policy Characteristics'!$C:$C,0))</f>
        <v>Building Energy Efficiency Standards</v>
      </c>
      <c r="C143" s="210" t="str">
        <f t="shared" si="11"/>
        <v>Reduction in E Use Allowed by Component Eff Std</v>
      </c>
      <c r="D143" s="189" t="s">
        <v>122</v>
      </c>
      <c r="E143" s="189" t="s">
        <v>291</v>
      </c>
      <c r="F143" s="189" t="s">
        <v>295</v>
      </c>
      <c r="G143" s="189" t="s">
        <v>128</v>
      </c>
      <c r="H143" s="225">
        <v>15</v>
      </c>
      <c r="I143" s="189" t="s">
        <v>46</v>
      </c>
      <c r="J143" s="187" t="str">
        <f>INDEX('Policy Characteristics'!D:D,MATCH(PolicyLevers!$C143,'Policy Characteristics'!$C:$C,0))</f>
        <v>Building Energy Efficiency Standards</v>
      </c>
      <c r="K143" s="187" t="str">
        <f>INDEX('Policy Characteristics'!E:E,MATCH(PolicyLevers!$C143,'Policy Characteristics'!$C:$C,0))</f>
        <v>bldgs efficiency standards</v>
      </c>
      <c r="L143" s="211">
        <f>INDEX('Policy Characteristics'!F:F,MATCH(PolicyLevers!$C143,'Policy Characteristics'!$C:$C,0))</f>
        <v>0</v>
      </c>
      <c r="M143" s="249">
        <f>INDEX('Policy Characteristics'!G:G,MATCH(PolicyLevers!$C143,'Policy Characteristics'!$C:$C,0))</f>
        <v>0.6</v>
      </c>
      <c r="N143" s="211">
        <f>INDEX('Policy Characteristics'!H:H,MATCH(PolicyLevers!$C143,'Policy Characteristics'!$C:$C,0))</f>
        <v>0.01</v>
      </c>
      <c r="O143" s="221" t="str">
        <f>INDEX('Policy Characteristics'!I:I,MATCH(PolicyLevers!$C143,'Policy Characteristics'!$C:$C,0))</f>
        <v>% reduction in energy use</v>
      </c>
      <c r="P143" s="201"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3" s="221" t="str">
        <f>INDEX('Policy Characteristics'!K:K,MATCH(PolicyLevers!$C143,'Policy Characteristics'!$C:$C,0))</f>
        <v>buildings-sector-main.html#eff-stds</v>
      </c>
      <c r="R143" s="221" t="str">
        <f>INDEX('Policy Characteristics'!L:L,MATCH(PolicyLevers!$C143,'Policy Characteristics'!$C:$C,0))</f>
        <v>building-energy-efficiency-standards.html</v>
      </c>
      <c r="S143" s="209" t="str">
        <f>INDEX('Policy Characteristics'!M:M,MATCH(PolicyLevers!$C143,'Policy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14" t="str">
        <f>INDEX('Policy Characteristics'!N:N,MATCH(PolicyLevers!$C143,'Policy Characteristics'!$C:$C,0))</f>
        <v>Itron, 2007, "ASSESSMENT OF LONG-TERM
ELECTRIC ENERGY EFFICIENCY
POTENTIAL IN CALIFORNIA’S
RESIDENTIAL SECTOR," http://www.energy.ca.gov/2007publications/CEC-500-2007-002/CEC-500-2007-002.PDF, p.33, Table 5-1</v>
      </c>
    </row>
    <row r="144" spans="1:20" s="195" customFormat="1">
      <c r="A144" s="186" t="str">
        <f>INDEX('Policy Characteristics'!A:A,MATCH($C144,'Policy Characteristics'!$C:$C,0))</f>
        <v>Buildings and Appliances</v>
      </c>
      <c r="B144" s="210" t="str">
        <f>INDEX('Policy Characteristics'!B:B,MATCH($C144,'Policy Characteristics'!$C:$C,0))</f>
        <v>Building Energy Efficiency Standards</v>
      </c>
      <c r="C144" s="210" t="str">
        <f t="shared" si="11"/>
        <v>Reduction in E Use Allowed by Component Eff Std</v>
      </c>
      <c r="D144" s="189" t="s">
        <v>123</v>
      </c>
      <c r="E144" s="189" t="s">
        <v>291</v>
      </c>
      <c r="F144" s="189" t="s">
        <v>295</v>
      </c>
      <c r="G144" s="189" t="s">
        <v>129</v>
      </c>
      <c r="H144" s="225">
        <v>16</v>
      </c>
      <c r="I144" s="189" t="s">
        <v>46</v>
      </c>
      <c r="J144" s="187" t="str">
        <f>INDEX('Policy Characteristics'!D:D,MATCH(PolicyLevers!$C144,'Policy Characteristics'!$C:$C,0))</f>
        <v>Building Energy Efficiency Standards</v>
      </c>
      <c r="K144" s="187" t="str">
        <f>INDEX('Policy Characteristics'!E:E,MATCH(PolicyLevers!$C144,'Policy Characteristics'!$C:$C,0))</f>
        <v>bldgs efficiency standards</v>
      </c>
      <c r="L144" s="211">
        <f>INDEX('Policy Characteristics'!F:F,MATCH(PolicyLevers!$C144,'Policy Characteristics'!$C:$C,0))</f>
        <v>0</v>
      </c>
      <c r="M144" s="249">
        <f>INDEX('Policy Characteristics'!G:G,MATCH(PolicyLevers!$C144,'Policy Characteristics'!$C:$C,0))</f>
        <v>0.6</v>
      </c>
      <c r="N144" s="211">
        <f>INDEX('Policy Characteristics'!H:H,MATCH(PolicyLevers!$C144,'Policy Characteristics'!$C:$C,0))</f>
        <v>0.01</v>
      </c>
      <c r="O144" s="221" t="str">
        <f>INDEX('Policy Characteristics'!I:I,MATCH(PolicyLevers!$C144,'Policy Characteristics'!$C:$C,0))</f>
        <v>% reduction in energy use</v>
      </c>
      <c r="P144" s="201"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4" s="221" t="str">
        <f>INDEX('Policy Characteristics'!K:K,MATCH(PolicyLevers!$C144,'Policy Characteristics'!$C:$C,0))</f>
        <v>buildings-sector-main.html#eff-stds</v>
      </c>
      <c r="R144" s="221" t="str">
        <f>INDEX('Policy Characteristics'!L:L,MATCH(PolicyLevers!$C144,'Policy Characteristics'!$C:$C,0))</f>
        <v>building-energy-efficiency-standards.html</v>
      </c>
      <c r="S144" s="209" t="str">
        <f>INDEX('Policy Characteristics'!M:M,MATCH(PolicyLevers!$C144,'Policy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9" t="str">
        <f>INDEX('Policy Characteristics'!N:N,MATCH(PolicyLevers!$C144,'Policy Characteristics'!$C:$C,0))</f>
        <v>Itron, 2007, "ASSESSMENT OF LONG-TERM
ELECTRIC ENERGY EFFICIENCY
POTENTIAL IN CALIFORNIA’S
RESIDENTIAL SECTOR," http://www.energy.ca.gov/2007publications/CEC-500-2007-002/CEC-500-2007-002.PDF, p.33, Table 5-1</v>
      </c>
    </row>
    <row r="145" spans="1:20" s="195" customFormat="1">
      <c r="A145" s="186" t="str">
        <f>INDEX('Policy Characteristics'!A:A,MATCH($C145,'Policy Characteristics'!$C:$C,0))</f>
        <v>Buildings and Appliances</v>
      </c>
      <c r="B145" s="210" t="str">
        <f>INDEX('Policy Characteristics'!B:B,MATCH($C145,'Policy Characteristics'!$C:$C,0))</f>
        <v>Building Energy Efficiency Standards</v>
      </c>
      <c r="C145" s="210" t="str">
        <f t="shared" si="11"/>
        <v>Reduction in E Use Allowed by Component Eff Std</v>
      </c>
      <c r="D145" s="189" t="s">
        <v>124</v>
      </c>
      <c r="E145" s="189" t="s">
        <v>291</v>
      </c>
      <c r="F145" s="189" t="s">
        <v>295</v>
      </c>
      <c r="G145" s="189" t="s">
        <v>130</v>
      </c>
      <c r="H145" s="225">
        <v>17</v>
      </c>
      <c r="I145" s="189" t="s">
        <v>46</v>
      </c>
      <c r="J145" s="187" t="str">
        <f>INDEX('Policy Characteristics'!D:D,MATCH(PolicyLevers!$C145,'Policy Characteristics'!$C:$C,0))</f>
        <v>Building Energy Efficiency Standards</v>
      </c>
      <c r="K145" s="187" t="str">
        <f>INDEX('Policy Characteristics'!E:E,MATCH(PolicyLevers!$C145,'Policy Characteristics'!$C:$C,0))</f>
        <v>bldgs efficiency standards</v>
      </c>
      <c r="L145" s="211">
        <f>INDEX('Policy Characteristics'!F:F,MATCH(PolicyLevers!$C145,'Policy Characteristics'!$C:$C,0))</f>
        <v>0</v>
      </c>
      <c r="M145" s="249">
        <f>INDEX('Policy Characteristics'!G:G,MATCH(PolicyLevers!$C145,'Policy Characteristics'!$C:$C,0))</f>
        <v>0.6</v>
      </c>
      <c r="N145" s="211">
        <f>INDEX('Policy Characteristics'!H:H,MATCH(PolicyLevers!$C145,'Policy Characteristics'!$C:$C,0))</f>
        <v>0.01</v>
      </c>
      <c r="O145" s="221" t="str">
        <f>INDEX('Policy Characteristics'!I:I,MATCH(PolicyLevers!$C145,'Policy Characteristics'!$C:$C,0))</f>
        <v>% reduction in energy use</v>
      </c>
      <c r="P145" s="201"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5" s="221" t="str">
        <f>INDEX('Policy Characteristics'!K:K,MATCH(PolicyLevers!$C145,'Policy Characteristics'!$C:$C,0))</f>
        <v>buildings-sector-main.html#eff-stds</v>
      </c>
      <c r="R145" s="221" t="str">
        <f>INDEX('Policy Characteristics'!L:L,MATCH(PolicyLevers!$C145,'Policy Characteristics'!$C:$C,0))</f>
        <v>building-energy-efficiency-standards.html</v>
      </c>
      <c r="S145" s="209" t="str">
        <f>INDEX('Policy Characteristics'!M:M,MATCH(PolicyLevers!$C145,'Policy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50" t="str">
        <f>INDEX('Policy Characteristics'!N:N,MATCH(PolicyLevers!$C145,'Policy Characteristics'!$C:$C,0))</f>
        <v>Itron, 2007, "ASSESSMENT OF LONG-TERM
ELECTRIC ENERGY EFFICIENCY
POTENTIAL IN CALIFORNIA’S
RESIDENTIAL SECTOR," http://www.energy.ca.gov/2007publications/CEC-500-2007-002/CEC-500-2007-002.PDF, p.33, Table 5-1</v>
      </c>
    </row>
    <row r="146" spans="1:20" s="195" customFormat="1">
      <c r="A146" s="186" t="str">
        <f>INDEX('Policy Characteristics'!A:A,MATCH($C146,'Policy Characteristics'!$C:$C,0))</f>
        <v>Buildings and Appliances</v>
      </c>
      <c r="B146" s="210" t="str">
        <f>INDEX('Policy Characteristics'!B:B,MATCH($C146,'Policy Characteristics'!$C:$C,0))</f>
        <v>Building Energy Efficiency Standards</v>
      </c>
      <c r="C146" s="210" t="str">
        <f t="shared" si="11"/>
        <v>Reduction in E Use Allowed by Component Eff Std</v>
      </c>
      <c r="D146" s="189" t="s">
        <v>125</v>
      </c>
      <c r="E146" s="189" t="s">
        <v>291</v>
      </c>
      <c r="F146" s="189" t="s">
        <v>295</v>
      </c>
      <c r="G146" s="189" t="s">
        <v>131</v>
      </c>
      <c r="H146" s="225">
        <v>18</v>
      </c>
      <c r="I146" s="189" t="s">
        <v>46</v>
      </c>
      <c r="J146" s="187" t="str">
        <f>INDEX('Policy Characteristics'!D:D,MATCH(PolicyLevers!$C146,'Policy Characteristics'!$C:$C,0))</f>
        <v>Building Energy Efficiency Standards</v>
      </c>
      <c r="K146" s="187" t="str">
        <f>INDEX('Policy Characteristics'!E:E,MATCH(PolicyLevers!$C146,'Policy Characteristics'!$C:$C,0))</f>
        <v>bldgs efficiency standards</v>
      </c>
      <c r="L146" s="211">
        <f>INDEX('Policy Characteristics'!F:F,MATCH(PolicyLevers!$C146,'Policy Characteristics'!$C:$C,0))</f>
        <v>0</v>
      </c>
      <c r="M146" s="249">
        <f>INDEX('Policy Characteristics'!G:G,MATCH(PolicyLevers!$C146,'Policy Characteristics'!$C:$C,0))</f>
        <v>0.6</v>
      </c>
      <c r="N146" s="211">
        <f>INDEX('Policy Characteristics'!H:H,MATCH(PolicyLevers!$C146,'Policy Characteristics'!$C:$C,0))</f>
        <v>0.01</v>
      </c>
      <c r="O146" s="221" t="str">
        <f>INDEX('Policy Characteristics'!I:I,MATCH(PolicyLevers!$C146,'Policy Characteristics'!$C:$C,0))</f>
        <v>% reduction in energy use</v>
      </c>
      <c r="P146" s="201"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6" s="221" t="str">
        <f>INDEX('Policy Characteristics'!K:K,MATCH(PolicyLevers!$C146,'Policy Characteristics'!$C:$C,0))</f>
        <v>buildings-sector-main.html#eff-stds</v>
      </c>
      <c r="R146" s="221" t="str">
        <f>INDEX('Policy Characteristics'!L:L,MATCH(PolicyLevers!$C146,'Policy Characteristics'!$C:$C,0))</f>
        <v>building-energy-efficiency-standards.html</v>
      </c>
      <c r="S146" s="209" t="str">
        <f>INDEX('Policy Characteristics'!M:M,MATCH(PolicyLevers!$C146,'Policy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50" t="str">
        <f>INDEX('Policy Characteristics'!N:N,MATCH(PolicyLevers!$C146,'Policy Characteristics'!$C:$C,0))</f>
        <v>Itron, 2007, "ASSESSMENT OF LONG-TERM
ELECTRIC ENERGY EFFICIENCY
POTENTIAL IN CALIFORNIA’S
RESIDENTIAL SECTOR," http://www.energy.ca.gov/2007publications/CEC-500-2007-002/CEC-500-2007-002.PDF, p.33, Table 5-1</v>
      </c>
    </row>
    <row r="147" spans="1:20" s="195" customFormat="1">
      <c r="A147" s="186" t="str">
        <f>INDEX('Policy Characteristics'!A:A,MATCH($C147,'Policy Characteristics'!$C:$C,0))</f>
        <v>Buildings and Appliances</v>
      </c>
      <c r="B147" s="210" t="str">
        <f>INDEX('Policy Characteristics'!B:B,MATCH($C147,'Policy Characteristics'!$C:$C,0))</f>
        <v>Building Energy Efficiency Standards</v>
      </c>
      <c r="C147" s="210" t="str">
        <f t="shared" si="11"/>
        <v>Reduction in E Use Allowed by Component Eff Std</v>
      </c>
      <c r="D147" s="189" t="s">
        <v>120</v>
      </c>
      <c r="E147" s="189" t="s">
        <v>292</v>
      </c>
      <c r="F147" s="189" t="s">
        <v>294</v>
      </c>
      <c r="G147" s="189" t="s">
        <v>126</v>
      </c>
      <c r="H147" s="220">
        <v>150</v>
      </c>
      <c r="I147" s="189" t="s">
        <v>46</v>
      </c>
      <c r="J147" s="187" t="str">
        <f>INDEX('Policy Characteristics'!D:D,MATCH(PolicyLevers!$C147,'Policy Characteristics'!$C:$C,0))</f>
        <v>Building Energy Efficiency Standards</v>
      </c>
      <c r="K147" s="187" t="str">
        <f>INDEX('Policy Characteristics'!E:E,MATCH(PolicyLevers!$C147,'Policy Characteristics'!$C:$C,0))</f>
        <v>bldgs efficiency standards</v>
      </c>
      <c r="L147" s="211">
        <f>INDEX('Policy Characteristics'!F:F,MATCH(PolicyLevers!$C147,'Policy Characteristics'!$C:$C,0))</f>
        <v>0</v>
      </c>
      <c r="M147" s="211">
        <f>INDEX('Policy Characteristics'!G:G,MATCH(PolicyLevers!$C147,'Policy Characteristics'!$C:$C,0))</f>
        <v>0.6</v>
      </c>
      <c r="N147" s="211">
        <f>INDEX('Policy Characteristics'!H:H,MATCH(PolicyLevers!$C147,'Policy Characteristics'!$C:$C,0))</f>
        <v>0.01</v>
      </c>
      <c r="O147" s="221" t="str">
        <f>INDEX('Policy Characteristics'!I:I,MATCH(PolicyLevers!$C147,'Policy Characteristics'!$C:$C,0))</f>
        <v>% reduction in energy use</v>
      </c>
      <c r="P147" s="201"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7" s="221" t="str">
        <f>INDEX('Policy Characteristics'!K:K,MATCH(PolicyLevers!$C147,'Policy Characteristics'!$C:$C,0))</f>
        <v>buildings-sector-main.html#eff-stds</v>
      </c>
      <c r="R147" s="221" t="str">
        <f>INDEX('Policy Characteristics'!L:L,MATCH(PolicyLevers!$C147,'Policy Characteristics'!$C:$C,0))</f>
        <v>building-energy-efficiency-standards.html</v>
      </c>
      <c r="S147" s="251" t="str">
        <f>INDEX('Policy Characteristics'!M:M,MATCH(PolicyLevers!$C147,'Policy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21" t="str">
        <f>INDEX('Policy Characteristics'!N:N,MATCH(PolicyLevers!$C147,'Policy Characteristics'!$C:$C,0))</f>
        <v>Itron, 2007, "ASSESSMENT OF LONG-TERM
ELECTRIC ENERGY EFFICIENCY
POTENTIAL IN CALIFORNIA’S
RESIDENTIAL SECTOR," http://www.energy.ca.gov/2007publications/CEC-500-2007-002/CEC-500-2007-002.PDF, p.33, Table 5-1</v>
      </c>
    </row>
    <row r="148" spans="1:20" s="195" customFormat="1">
      <c r="A148" s="186" t="str">
        <f>INDEX('Policy Characteristics'!A:A,MATCH($C148,'Policy Characteristics'!$C:$C,0))</f>
        <v>Buildings and Appliances</v>
      </c>
      <c r="B148" s="210" t="str">
        <f>INDEX('Policy Characteristics'!B:B,MATCH($C148,'Policy Characteristics'!$C:$C,0))</f>
        <v>Building Energy Efficiency Standards</v>
      </c>
      <c r="C148" s="210" t="str">
        <f t="shared" si="11"/>
        <v>Reduction in E Use Allowed by Component Eff Std</v>
      </c>
      <c r="D148" s="189" t="s">
        <v>121</v>
      </c>
      <c r="E148" s="189" t="s">
        <v>292</v>
      </c>
      <c r="F148" s="189" t="s">
        <v>294</v>
      </c>
      <c r="G148" s="189" t="s">
        <v>127</v>
      </c>
      <c r="H148" s="220">
        <v>151</v>
      </c>
      <c r="I148" s="189" t="s">
        <v>46</v>
      </c>
      <c r="J148" s="187" t="str">
        <f>INDEX('Policy Characteristics'!D:D,MATCH(PolicyLevers!$C148,'Policy Characteristics'!$C:$C,0))</f>
        <v>Building Energy Efficiency Standards</v>
      </c>
      <c r="K148" s="187" t="str">
        <f>INDEX('Policy Characteristics'!E:E,MATCH(PolicyLevers!$C148,'Policy Characteristics'!$C:$C,0))</f>
        <v>bldgs efficiency standards</v>
      </c>
      <c r="L148" s="211">
        <f>INDEX('Policy Characteristics'!F:F,MATCH(PolicyLevers!$C148,'Policy Characteristics'!$C:$C,0))</f>
        <v>0</v>
      </c>
      <c r="M148" s="211">
        <f>INDEX('Policy Characteristics'!G:G,MATCH(PolicyLevers!$C148,'Policy Characteristics'!$C:$C,0))</f>
        <v>0.6</v>
      </c>
      <c r="N148" s="211">
        <f>INDEX('Policy Characteristics'!H:H,MATCH(PolicyLevers!$C148,'Policy Characteristics'!$C:$C,0))</f>
        <v>0.01</v>
      </c>
      <c r="O148" s="221" t="str">
        <f>INDEX('Policy Characteristics'!I:I,MATCH(PolicyLevers!$C148,'Policy Characteristics'!$C:$C,0))</f>
        <v>% reduction in energy use</v>
      </c>
      <c r="P148" s="201"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8" s="221" t="str">
        <f>INDEX('Policy Characteristics'!K:K,MATCH(PolicyLevers!$C148,'Policy Characteristics'!$C:$C,0))</f>
        <v>buildings-sector-main.html#eff-stds</v>
      </c>
      <c r="R148" s="221" t="str">
        <f>INDEX('Policy Characteristics'!L:L,MATCH(PolicyLevers!$C148,'Policy Characteristics'!$C:$C,0))</f>
        <v>building-energy-efficiency-standards.html</v>
      </c>
      <c r="S148" s="251" t="str">
        <f>INDEX('Policy Characteristics'!M:M,MATCH(PolicyLevers!$C148,'Policy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21" t="str">
        <f>INDEX('Policy Characteristics'!N:N,MATCH(PolicyLevers!$C148,'Policy Characteristics'!$C:$C,0))</f>
        <v>Itron, 2007, "ASSESSMENT OF LONG-TERM
ELECTRIC ENERGY EFFICIENCY
POTENTIAL IN CALIFORNIA’S
RESIDENTIAL SECTOR," http://www.energy.ca.gov/2007publications/CEC-500-2007-002/CEC-500-2007-002.PDF, p.33, Table 5-1</v>
      </c>
    </row>
    <row r="149" spans="1:20" s="195" customFormat="1">
      <c r="A149" s="186" t="str">
        <f>INDEX('Policy Characteristics'!A:A,MATCH($C149,'Policy Characteristics'!$C:$C,0))</f>
        <v>Buildings and Appliances</v>
      </c>
      <c r="B149" s="210" t="str">
        <f>INDEX('Policy Characteristics'!B:B,MATCH($C149,'Policy Characteristics'!$C:$C,0))</f>
        <v>Building Energy Efficiency Standards</v>
      </c>
      <c r="C149" s="210" t="str">
        <f t="shared" si="11"/>
        <v>Reduction in E Use Allowed by Component Eff Std</v>
      </c>
      <c r="D149" s="189" t="s">
        <v>122</v>
      </c>
      <c r="E149" s="189" t="s">
        <v>292</v>
      </c>
      <c r="F149" s="189" t="s">
        <v>294</v>
      </c>
      <c r="G149" s="189" t="s">
        <v>128</v>
      </c>
      <c r="H149" s="220">
        <v>152</v>
      </c>
      <c r="I149" s="189" t="s">
        <v>46</v>
      </c>
      <c r="J149" s="187" t="str">
        <f>INDEX('Policy Characteristics'!D:D,MATCH(PolicyLevers!$C149,'Policy Characteristics'!$C:$C,0))</f>
        <v>Building Energy Efficiency Standards</v>
      </c>
      <c r="K149" s="187" t="str">
        <f>INDEX('Policy Characteristics'!E:E,MATCH(PolicyLevers!$C149,'Policy Characteristics'!$C:$C,0))</f>
        <v>bldgs efficiency standards</v>
      </c>
      <c r="L149" s="211">
        <f>INDEX('Policy Characteristics'!F:F,MATCH(PolicyLevers!$C149,'Policy Characteristics'!$C:$C,0))</f>
        <v>0</v>
      </c>
      <c r="M149" s="211">
        <f>INDEX('Policy Characteristics'!G:G,MATCH(PolicyLevers!$C149,'Policy Characteristics'!$C:$C,0))</f>
        <v>0.6</v>
      </c>
      <c r="N149" s="211">
        <f>INDEX('Policy Characteristics'!H:H,MATCH(PolicyLevers!$C149,'Policy Characteristics'!$C:$C,0))</f>
        <v>0.01</v>
      </c>
      <c r="O149" s="221" t="str">
        <f>INDEX('Policy Characteristics'!I:I,MATCH(PolicyLevers!$C149,'Policy Characteristics'!$C:$C,0))</f>
        <v>% reduction in energy use</v>
      </c>
      <c r="P149" s="201"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9" s="221" t="str">
        <f>INDEX('Policy Characteristics'!K:K,MATCH(PolicyLevers!$C149,'Policy Characteristics'!$C:$C,0))</f>
        <v>buildings-sector-main.html#eff-stds</v>
      </c>
      <c r="R149" s="221" t="str">
        <f>INDEX('Policy Characteristics'!L:L,MATCH(PolicyLevers!$C149,'Policy Characteristics'!$C:$C,0))</f>
        <v>building-energy-efficiency-standards.html</v>
      </c>
      <c r="S149" s="251" t="str">
        <f>INDEX('Policy Characteristics'!M:M,MATCH(PolicyLevers!$C149,'Policy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21" t="str">
        <f>INDEX('Policy Characteristics'!N:N,MATCH(PolicyLevers!$C149,'Policy Characteristics'!$C:$C,0))</f>
        <v>Itron, 2007, "ASSESSMENT OF LONG-TERM
ELECTRIC ENERGY EFFICIENCY
POTENTIAL IN CALIFORNIA’S
RESIDENTIAL SECTOR," http://www.energy.ca.gov/2007publications/CEC-500-2007-002/CEC-500-2007-002.PDF, p.33, Table 5-1</v>
      </c>
    </row>
    <row r="150" spans="1:20" s="195" customFormat="1">
      <c r="A150" s="186" t="str">
        <f>INDEX('Policy Characteristics'!A:A,MATCH($C150,'Policy Characteristics'!$C:$C,0))</f>
        <v>Buildings and Appliances</v>
      </c>
      <c r="B150" s="210" t="str">
        <f>INDEX('Policy Characteristics'!B:B,MATCH($C150,'Policy Characteristics'!$C:$C,0))</f>
        <v>Building Energy Efficiency Standards</v>
      </c>
      <c r="C150" s="210" t="str">
        <f t="shared" si="11"/>
        <v>Reduction in E Use Allowed by Component Eff Std</v>
      </c>
      <c r="D150" s="189" t="s">
        <v>123</v>
      </c>
      <c r="E150" s="189" t="s">
        <v>292</v>
      </c>
      <c r="F150" s="189" t="s">
        <v>294</v>
      </c>
      <c r="G150" s="189" t="s">
        <v>129</v>
      </c>
      <c r="H150" s="220">
        <v>153</v>
      </c>
      <c r="I150" s="189" t="s">
        <v>46</v>
      </c>
      <c r="J150" s="187" t="str">
        <f>INDEX('Policy Characteristics'!D:D,MATCH(PolicyLevers!$C150,'Policy Characteristics'!$C:$C,0))</f>
        <v>Building Energy Efficiency Standards</v>
      </c>
      <c r="K150" s="187" t="str">
        <f>INDEX('Policy Characteristics'!E:E,MATCH(PolicyLevers!$C150,'Policy Characteristics'!$C:$C,0))</f>
        <v>bldgs efficiency standards</v>
      </c>
      <c r="L150" s="211">
        <f>INDEX('Policy Characteristics'!F:F,MATCH(PolicyLevers!$C150,'Policy Characteristics'!$C:$C,0))</f>
        <v>0</v>
      </c>
      <c r="M150" s="211">
        <f>INDEX('Policy Characteristics'!G:G,MATCH(PolicyLevers!$C150,'Policy Characteristics'!$C:$C,0))</f>
        <v>0.6</v>
      </c>
      <c r="N150" s="211">
        <f>INDEX('Policy Characteristics'!H:H,MATCH(PolicyLevers!$C150,'Policy Characteristics'!$C:$C,0))</f>
        <v>0.01</v>
      </c>
      <c r="O150" s="221" t="str">
        <f>INDEX('Policy Characteristics'!I:I,MATCH(PolicyLevers!$C150,'Policy Characteristics'!$C:$C,0))</f>
        <v>% reduction in energy use</v>
      </c>
      <c r="P150" s="201"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0" s="221" t="str">
        <f>INDEX('Policy Characteristics'!K:K,MATCH(PolicyLevers!$C150,'Policy Characteristics'!$C:$C,0))</f>
        <v>buildings-sector-main.html#eff-stds</v>
      </c>
      <c r="R150" s="221" t="str">
        <f>INDEX('Policy Characteristics'!L:L,MATCH(PolicyLevers!$C150,'Policy Characteristics'!$C:$C,0))</f>
        <v>building-energy-efficiency-standards.html</v>
      </c>
      <c r="S150" s="251" t="str">
        <f>INDEX('Policy Characteristics'!M:M,MATCH(PolicyLevers!$C150,'Policy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21" t="str">
        <f>INDEX('Policy Characteristics'!N:N,MATCH(PolicyLevers!$C150,'Policy Characteristics'!$C:$C,0))</f>
        <v>Itron, 2007, "ASSESSMENT OF LONG-TERM
ELECTRIC ENERGY EFFICIENCY
POTENTIAL IN CALIFORNIA’S
RESIDENTIAL SECTOR," http://www.energy.ca.gov/2007publications/CEC-500-2007-002/CEC-500-2007-002.PDF, p.33, Table 5-1</v>
      </c>
    </row>
    <row r="151" spans="1:20" s="195" customFormat="1">
      <c r="A151" s="186" t="str">
        <f>INDEX('Policy Characteristics'!A:A,MATCH($C151,'Policy Characteristics'!$C:$C,0))</f>
        <v>Buildings and Appliances</v>
      </c>
      <c r="B151" s="210" t="str">
        <f>INDEX('Policy Characteristics'!B:B,MATCH($C151,'Policy Characteristics'!$C:$C,0))</f>
        <v>Building Energy Efficiency Standards</v>
      </c>
      <c r="C151" s="210" t="str">
        <f t="shared" si="11"/>
        <v>Reduction in E Use Allowed by Component Eff Std</v>
      </c>
      <c r="D151" s="189" t="s">
        <v>124</v>
      </c>
      <c r="E151" s="189" t="s">
        <v>292</v>
      </c>
      <c r="F151" s="189" t="s">
        <v>294</v>
      </c>
      <c r="G151" s="189" t="s">
        <v>130</v>
      </c>
      <c r="H151" s="220">
        <v>154</v>
      </c>
      <c r="I151" s="189" t="s">
        <v>46</v>
      </c>
      <c r="J151" s="187" t="str">
        <f>INDEX('Policy Characteristics'!D:D,MATCH(PolicyLevers!$C151,'Policy Characteristics'!$C:$C,0))</f>
        <v>Building Energy Efficiency Standards</v>
      </c>
      <c r="K151" s="187" t="str">
        <f>INDEX('Policy Characteristics'!E:E,MATCH(PolicyLevers!$C151,'Policy Characteristics'!$C:$C,0))</f>
        <v>bldgs efficiency standards</v>
      </c>
      <c r="L151" s="211">
        <f>INDEX('Policy Characteristics'!F:F,MATCH(PolicyLevers!$C151,'Policy Characteristics'!$C:$C,0))</f>
        <v>0</v>
      </c>
      <c r="M151" s="211">
        <f>INDEX('Policy Characteristics'!G:G,MATCH(PolicyLevers!$C151,'Policy Characteristics'!$C:$C,0))</f>
        <v>0.6</v>
      </c>
      <c r="N151" s="211">
        <f>INDEX('Policy Characteristics'!H:H,MATCH(PolicyLevers!$C151,'Policy Characteristics'!$C:$C,0))</f>
        <v>0.01</v>
      </c>
      <c r="O151" s="221" t="str">
        <f>INDEX('Policy Characteristics'!I:I,MATCH(PolicyLevers!$C151,'Policy Characteristics'!$C:$C,0))</f>
        <v>% reduction in energy use</v>
      </c>
      <c r="P151" s="201"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1" s="221" t="str">
        <f>INDEX('Policy Characteristics'!K:K,MATCH(PolicyLevers!$C151,'Policy Characteristics'!$C:$C,0))</f>
        <v>buildings-sector-main.html#eff-stds</v>
      </c>
      <c r="R151" s="221" t="str">
        <f>INDEX('Policy Characteristics'!L:L,MATCH(PolicyLevers!$C151,'Policy Characteristics'!$C:$C,0))</f>
        <v>building-energy-efficiency-standards.html</v>
      </c>
      <c r="S151" s="251" t="str">
        <f>INDEX('Policy Characteristics'!M:M,MATCH(PolicyLevers!$C151,'Policy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21" t="str">
        <f>INDEX('Policy Characteristics'!N:N,MATCH(PolicyLevers!$C151,'Policy Characteristics'!$C:$C,0))</f>
        <v>Itron, 2007, "ASSESSMENT OF LONG-TERM
ELECTRIC ENERGY EFFICIENCY
POTENTIAL IN CALIFORNIA’S
RESIDENTIAL SECTOR," http://www.energy.ca.gov/2007publications/CEC-500-2007-002/CEC-500-2007-002.PDF, p.33, Table 5-1</v>
      </c>
    </row>
    <row r="152" spans="1:20" s="195" customFormat="1">
      <c r="A152" s="186" t="str">
        <f>INDEX('Policy Characteristics'!A:A,MATCH($C152,'Policy Characteristics'!$C:$C,0))</f>
        <v>Buildings and Appliances</v>
      </c>
      <c r="B152" s="210" t="str">
        <f>INDEX('Policy Characteristics'!B:B,MATCH($C152,'Policy Characteristics'!$C:$C,0))</f>
        <v>Building Energy Efficiency Standards</v>
      </c>
      <c r="C152" s="210" t="str">
        <f t="shared" si="11"/>
        <v>Reduction in E Use Allowed by Component Eff Std</v>
      </c>
      <c r="D152" s="189" t="s">
        <v>125</v>
      </c>
      <c r="E152" s="189" t="s">
        <v>292</v>
      </c>
      <c r="F152" s="189" t="s">
        <v>294</v>
      </c>
      <c r="G152" s="189" t="s">
        <v>131</v>
      </c>
      <c r="H152" s="220">
        <v>155</v>
      </c>
      <c r="I152" s="189" t="s">
        <v>46</v>
      </c>
      <c r="J152" s="187" t="str">
        <f>INDEX('Policy Characteristics'!D:D,MATCH(PolicyLevers!$C152,'Policy Characteristics'!$C:$C,0))</f>
        <v>Building Energy Efficiency Standards</v>
      </c>
      <c r="K152" s="187" t="str">
        <f>INDEX('Policy Characteristics'!E:E,MATCH(PolicyLevers!$C152,'Policy Characteristics'!$C:$C,0))</f>
        <v>bldgs efficiency standards</v>
      </c>
      <c r="L152" s="211">
        <f>INDEX('Policy Characteristics'!F:F,MATCH(PolicyLevers!$C152,'Policy Characteristics'!$C:$C,0))</f>
        <v>0</v>
      </c>
      <c r="M152" s="211">
        <f>INDEX('Policy Characteristics'!G:G,MATCH(PolicyLevers!$C152,'Policy Characteristics'!$C:$C,0))</f>
        <v>0.6</v>
      </c>
      <c r="N152" s="211">
        <f>INDEX('Policy Characteristics'!H:H,MATCH(PolicyLevers!$C152,'Policy Characteristics'!$C:$C,0))</f>
        <v>0.01</v>
      </c>
      <c r="O152" s="221" t="str">
        <f>INDEX('Policy Characteristics'!I:I,MATCH(PolicyLevers!$C152,'Policy Characteristics'!$C:$C,0))</f>
        <v>% reduction in energy use</v>
      </c>
      <c r="P152" s="201"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2" s="221" t="str">
        <f>INDEX('Policy Characteristics'!K:K,MATCH(PolicyLevers!$C152,'Policy Characteristics'!$C:$C,0))</f>
        <v>buildings-sector-main.html#eff-stds</v>
      </c>
      <c r="R152" s="221" t="str">
        <f>INDEX('Policy Characteristics'!L:L,MATCH(PolicyLevers!$C152,'Policy Characteristics'!$C:$C,0))</f>
        <v>building-energy-efficiency-standards.html</v>
      </c>
      <c r="S152" s="251" t="str">
        <f>INDEX('Policy Characteristics'!M:M,MATCH(PolicyLevers!$C152,'Policy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21" t="str">
        <f>INDEX('Policy Characteristics'!N:N,MATCH(PolicyLevers!$C152,'Policy Characteristics'!$C:$C,0))</f>
        <v>Itron, 2007, "ASSESSMENT OF LONG-TERM
ELECTRIC ENERGY EFFICIENCY
POTENTIAL IN CALIFORNIA’S
RESIDENTIAL SECTOR," http://www.energy.ca.gov/2007publications/CEC-500-2007-002/CEC-500-2007-002.PDF, p.33, Table 5-1</v>
      </c>
    </row>
    <row r="153" spans="1:20" s="195" customFormat="1">
      <c r="A153" s="186" t="str">
        <f>INDEX('Policy Characteristics'!A:A,MATCH($C153,'Policy Characteristics'!$C:$C,0))</f>
        <v>Buildings and Appliances</v>
      </c>
      <c r="B153" s="210" t="str">
        <f>INDEX('Policy Characteristics'!B:B,MATCH($C153,'Policy Characteristics'!$C:$C,0))</f>
        <v>Building Energy Efficiency Standards</v>
      </c>
      <c r="C153" s="210" t="str">
        <f t="shared" si="11"/>
        <v>Reduction in E Use Allowed by Component Eff Std</v>
      </c>
      <c r="D153" s="189" t="s">
        <v>120</v>
      </c>
      <c r="E153" s="189" t="s">
        <v>293</v>
      </c>
      <c r="F153" s="189" t="s">
        <v>177</v>
      </c>
      <c r="G153" s="189" t="s">
        <v>126</v>
      </c>
      <c r="H153" s="220">
        <v>156</v>
      </c>
      <c r="I153" s="189" t="s">
        <v>46</v>
      </c>
      <c r="J153" s="187" t="str">
        <f>INDEX('Policy Characteristics'!D:D,MATCH(PolicyLevers!$C153,'Policy Characteristics'!$C:$C,0))</f>
        <v>Building Energy Efficiency Standards</v>
      </c>
      <c r="K153" s="187" t="str">
        <f>INDEX('Policy Characteristics'!E:E,MATCH(PolicyLevers!$C153,'Policy Characteristics'!$C:$C,0))</f>
        <v>bldgs efficiency standards</v>
      </c>
      <c r="L153" s="211">
        <f>INDEX('Policy Characteristics'!F:F,MATCH(PolicyLevers!$C153,'Policy Characteristics'!$C:$C,0))</f>
        <v>0</v>
      </c>
      <c r="M153" s="211">
        <f>INDEX('Policy Characteristics'!G:G,MATCH(PolicyLevers!$C153,'Policy Characteristics'!$C:$C,0))</f>
        <v>0.6</v>
      </c>
      <c r="N153" s="211">
        <f>INDEX('Policy Characteristics'!H:H,MATCH(PolicyLevers!$C153,'Policy Characteristics'!$C:$C,0))</f>
        <v>0.01</v>
      </c>
      <c r="O153" s="221" t="str">
        <f>INDEX('Policy Characteristics'!I:I,MATCH(PolicyLevers!$C153,'Policy Characteristics'!$C:$C,0))</f>
        <v>% reduction in energy use</v>
      </c>
      <c r="P153" s="201"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3" s="221" t="str">
        <f>INDEX('Policy Characteristics'!K:K,MATCH(PolicyLevers!$C153,'Policy Characteristics'!$C:$C,0))</f>
        <v>buildings-sector-main.html#eff-stds</v>
      </c>
      <c r="R153" s="221" t="str">
        <f>INDEX('Policy Characteristics'!L:L,MATCH(PolicyLevers!$C153,'Policy Characteristics'!$C:$C,0))</f>
        <v>building-energy-efficiency-standards.html</v>
      </c>
      <c r="S153" s="251" t="str">
        <f>INDEX('Policy Characteristics'!M:M,MATCH(PolicyLevers!$C153,'Policy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21" t="str">
        <f>INDEX('Policy Characteristics'!N:N,MATCH(PolicyLevers!$C153,'Policy Characteristics'!$C:$C,0))</f>
        <v>Itron, 2007, "ASSESSMENT OF LONG-TERM
ELECTRIC ENERGY EFFICIENCY
POTENTIAL IN CALIFORNIA’S
RESIDENTIAL SECTOR," http://www.energy.ca.gov/2007publications/CEC-500-2007-002/CEC-500-2007-002.PDF, p.33, Table 5-1</v>
      </c>
    </row>
    <row r="154" spans="1:20" s="195" customFormat="1">
      <c r="A154" s="186" t="str">
        <f>INDEX('Policy Characteristics'!A:A,MATCH($C154,'Policy Characteristics'!$C:$C,0))</f>
        <v>Buildings and Appliances</v>
      </c>
      <c r="B154" s="210" t="str">
        <f>INDEX('Policy Characteristics'!B:B,MATCH($C154,'Policy Characteristics'!$C:$C,0))</f>
        <v>Building Energy Efficiency Standards</v>
      </c>
      <c r="C154" s="210" t="str">
        <f t="shared" si="11"/>
        <v>Reduction in E Use Allowed by Component Eff Std</v>
      </c>
      <c r="D154" s="189" t="s">
        <v>121</v>
      </c>
      <c r="E154" s="189" t="s">
        <v>293</v>
      </c>
      <c r="F154" s="189" t="s">
        <v>177</v>
      </c>
      <c r="G154" s="189" t="s">
        <v>127</v>
      </c>
      <c r="H154" s="225">
        <v>157</v>
      </c>
      <c r="I154" s="189" t="s">
        <v>46</v>
      </c>
      <c r="J154" s="187" t="str">
        <f>INDEX('Policy Characteristics'!D:D,MATCH(PolicyLevers!$C154,'Policy Characteristics'!$C:$C,0))</f>
        <v>Building Energy Efficiency Standards</v>
      </c>
      <c r="K154" s="187" t="str">
        <f>INDEX('Policy Characteristics'!E:E,MATCH(PolicyLevers!$C154,'Policy Characteristics'!$C:$C,0))</f>
        <v>bldgs efficiency standards</v>
      </c>
      <c r="L154" s="211">
        <f>INDEX('Policy Characteristics'!F:F,MATCH(PolicyLevers!$C154,'Policy Characteristics'!$C:$C,0))</f>
        <v>0</v>
      </c>
      <c r="M154" s="252">
        <f>INDEX('Policy Characteristics'!G:G,MATCH(PolicyLevers!$C154,'Policy Characteristics'!$C:$C,0))</f>
        <v>0.6</v>
      </c>
      <c r="N154" s="211">
        <f>INDEX('Policy Characteristics'!H:H,MATCH(PolicyLevers!$C154,'Policy Characteristics'!$C:$C,0))</f>
        <v>0.01</v>
      </c>
      <c r="O154" s="221" t="str">
        <f>INDEX('Policy Characteristics'!I:I,MATCH(PolicyLevers!$C154,'Policy Characteristics'!$C:$C,0))</f>
        <v>% reduction in energy use</v>
      </c>
      <c r="P154" s="201"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4" s="221" t="str">
        <f>INDEX('Policy Characteristics'!K:K,MATCH(PolicyLevers!$C154,'Policy Characteristics'!$C:$C,0))</f>
        <v>buildings-sector-main.html#eff-stds</v>
      </c>
      <c r="R154" s="221" t="str">
        <f>INDEX('Policy Characteristics'!L:L,MATCH(PolicyLevers!$C154,'Policy Characteristics'!$C:$C,0))</f>
        <v>building-energy-efficiency-standards.html</v>
      </c>
      <c r="S154" s="209" t="str">
        <f>INDEX('Policy Characteristics'!M:M,MATCH(PolicyLevers!$C154,'Policy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50" t="str">
        <f>INDEX('Policy Characteristics'!N:N,MATCH(PolicyLevers!$C154,'Policy Characteristics'!$C:$C,0))</f>
        <v>Itron, 2007, "ASSESSMENT OF LONG-TERM
ELECTRIC ENERGY EFFICIENCY
POTENTIAL IN CALIFORNIA’S
RESIDENTIAL SECTOR," http://www.energy.ca.gov/2007publications/CEC-500-2007-002/CEC-500-2007-002.PDF, p.33, Table 5-1</v>
      </c>
    </row>
    <row r="155" spans="1:20" s="195" customFormat="1">
      <c r="A155" s="186" t="str">
        <f>INDEX('Policy Characteristics'!A:A,MATCH($C155,'Policy Characteristics'!$C:$C,0))</f>
        <v>Buildings and Appliances</v>
      </c>
      <c r="B155" s="210" t="str">
        <f>INDEX('Policy Characteristics'!B:B,MATCH($C155,'Policy Characteristics'!$C:$C,0))</f>
        <v>Building Energy Efficiency Standards</v>
      </c>
      <c r="C155" s="210" t="str">
        <f t="shared" si="11"/>
        <v>Reduction in E Use Allowed by Component Eff Std</v>
      </c>
      <c r="D155" s="189" t="s">
        <v>122</v>
      </c>
      <c r="E155" s="189" t="s">
        <v>293</v>
      </c>
      <c r="F155" s="189" t="s">
        <v>177</v>
      </c>
      <c r="G155" s="189" t="s">
        <v>128</v>
      </c>
      <c r="H155" s="225">
        <v>158</v>
      </c>
      <c r="I155" s="189" t="s">
        <v>46</v>
      </c>
      <c r="J155" s="187" t="str">
        <f>INDEX('Policy Characteristics'!D:D,MATCH(PolicyLevers!$C155,'Policy Characteristics'!$C:$C,0))</f>
        <v>Building Energy Efficiency Standards</v>
      </c>
      <c r="K155" s="187" t="str">
        <f>INDEX('Policy Characteristics'!E:E,MATCH(PolicyLevers!$C155,'Policy Characteristics'!$C:$C,0))</f>
        <v>bldgs efficiency standards</v>
      </c>
      <c r="L155" s="211">
        <f>INDEX('Policy Characteristics'!F:F,MATCH(PolicyLevers!$C155,'Policy Characteristics'!$C:$C,0))</f>
        <v>0</v>
      </c>
      <c r="M155" s="252">
        <f>INDEX('Policy Characteristics'!G:G,MATCH(PolicyLevers!$C155,'Policy Characteristics'!$C:$C,0))</f>
        <v>0.6</v>
      </c>
      <c r="N155" s="211">
        <f>INDEX('Policy Characteristics'!H:H,MATCH(PolicyLevers!$C155,'Policy Characteristics'!$C:$C,0))</f>
        <v>0.01</v>
      </c>
      <c r="O155" s="221" t="str">
        <f>INDEX('Policy Characteristics'!I:I,MATCH(PolicyLevers!$C155,'Policy Characteristics'!$C:$C,0))</f>
        <v>% reduction in energy use</v>
      </c>
      <c r="P155" s="201"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5" s="221" t="str">
        <f>INDEX('Policy Characteristics'!K:K,MATCH(PolicyLevers!$C155,'Policy Characteristics'!$C:$C,0))</f>
        <v>buildings-sector-main.html#eff-stds</v>
      </c>
      <c r="R155" s="221" t="str">
        <f>INDEX('Policy Characteristics'!L:L,MATCH(PolicyLevers!$C155,'Policy Characteristics'!$C:$C,0))</f>
        <v>building-energy-efficiency-standards.html</v>
      </c>
      <c r="S155" s="214" t="str">
        <f>INDEX('Policy Characteristics'!M:M,MATCH(PolicyLevers!$C155,'Policy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14" t="str">
        <f>INDEX('Policy Characteristics'!N:N,MATCH(PolicyLevers!$C155,'Policy Characteristics'!$C:$C,0))</f>
        <v>Itron, 2007, "ASSESSMENT OF LONG-TERM
ELECTRIC ENERGY EFFICIENCY
POTENTIAL IN CALIFORNIA’S
RESIDENTIAL SECTOR," http://www.energy.ca.gov/2007publications/CEC-500-2007-002/CEC-500-2007-002.PDF, p.33, Table 5-1</v>
      </c>
    </row>
    <row r="156" spans="1:20" s="195" customFormat="1">
      <c r="A156" s="186" t="str">
        <f>INDEX('Policy Characteristics'!A:A,MATCH($C156,'Policy Characteristics'!$C:$C,0))</f>
        <v>Buildings and Appliances</v>
      </c>
      <c r="B156" s="210" t="str">
        <f>INDEX('Policy Characteristics'!B:B,MATCH($C156,'Policy Characteristics'!$C:$C,0))</f>
        <v>Building Energy Efficiency Standards</v>
      </c>
      <c r="C156" s="210" t="str">
        <f t="shared" si="11"/>
        <v>Reduction in E Use Allowed by Component Eff Std</v>
      </c>
      <c r="D156" s="189" t="s">
        <v>123</v>
      </c>
      <c r="E156" s="189" t="s">
        <v>293</v>
      </c>
      <c r="F156" s="189" t="s">
        <v>177</v>
      </c>
      <c r="G156" s="189" t="s">
        <v>129</v>
      </c>
      <c r="H156" s="225">
        <v>159</v>
      </c>
      <c r="I156" s="189" t="s">
        <v>46</v>
      </c>
      <c r="J156" s="187" t="str">
        <f>INDEX('Policy Characteristics'!D:D,MATCH(PolicyLevers!$C156,'Policy Characteristics'!$C:$C,0))</f>
        <v>Building Energy Efficiency Standards</v>
      </c>
      <c r="K156" s="187" t="str">
        <f>INDEX('Policy Characteristics'!E:E,MATCH(PolicyLevers!$C156,'Policy Characteristics'!$C:$C,0))</f>
        <v>bldgs efficiency standards</v>
      </c>
      <c r="L156" s="211">
        <f>INDEX('Policy Characteristics'!F:F,MATCH(PolicyLevers!$C156,'Policy Characteristics'!$C:$C,0))</f>
        <v>0</v>
      </c>
      <c r="M156" s="252">
        <f>INDEX('Policy Characteristics'!G:G,MATCH(PolicyLevers!$C156,'Policy Characteristics'!$C:$C,0))</f>
        <v>0.6</v>
      </c>
      <c r="N156" s="211">
        <f>INDEX('Policy Characteristics'!H:H,MATCH(PolicyLevers!$C156,'Policy Characteristics'!$C:$C,0))</f>
        <v>0.01</v>
      </c>
      <c r="O156" s="221" t="str">
        <f>INDEX('Policy Characteristics'!I:I,MATCH(PolicyLevers!$C156,'Policy Characteristics'!$C:$C,0))</f>
        <v>% reduction in energy use</v>
      </c>
      <c r="P156" s="201"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6" s="221" t="str">
        <f>INDEX('Policy Characteristics'!K:K,MATCH(PolicyLevers!$C156,'Policy Characteristics'!$C:$C,0))</f>
        <v>buildings-sector-main.html#eff-stds</v>
      </c>
      <c r="R156" s="221" t="str">
        <f>INDEX('Policy Characteristics'!L:L,MATCH(PolicyLevers!$C156,'Policy Characteristics'!$C:$C,0))</f>
        <v>building-energy-efficiency-standards.html</v>
      </c>
      <c r="S156" s="214" t="str">
        <f>INDEX('Policy Characteristics'!M:M,MATCH(PolicyLevers!$C156,'Policy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14" t="str">
        <f>INDEX('Policy Characteristics'!N:N,MATCH(PolicyLevers!$C156,'Policy Characteristics'!$C:$C,0))</f>
        <v>Itron, 2007, "ASSESSMENT OF LONG-TERM
ELECTRIC ENERGY EFFICIENCY
POTENTIAL IN CALIFORNIA’S
RESIDENTIAL SECTOR," http://www.energy.ca.gov/2007publications/CEC-500-2007-002/CEC-500-2007-002.PDF, p.33, Table 5-1</v>
      </c>
    </row>
    <row r="157" spans="1:20" s="195" customFormat="1">
      <c r="A157" s="186" t="str">
        <f>INDEX('Policy Characteristics'!A:A,MATCH($C157,'Policy Characteristics'!$C:$C,0))</f>
        <v>Buildings and Appliances</v>
      </c>
      <c r="B157" s="210" t="str">
        <f>INDEX('Policy Characteristics'!B:B,MATCH($C157,'Policy Characteristics'!$C:$C,0))</f>
        <v>Building Energy Efficiency Standards</v>
      </c>
      <c r="C157" s="210" t="str">
        <f t="shared" si="11"/>
        <v>Reduction in E Use Allowed by Component Eff Std</v>
      </c>
      <c r="D157" s="189" t="s">
        <v>124</v>
      </c>
      <c r="E157" s="189" t="s">
        <v>293</v>
      </c>
      <c r="F157" s="189" t="s">
        <v>177</v>
      </c>
      <c r="G157" s="189" t="s">
        <v>130</v>
      </c>
      <c r="H157" s="225">
        <v>160</v>
      </c>
      <c r="I157" s="189" t="s">
        <v>46</v>
      </c>
      <c r="J157" s="187" t="str">
        <f>INDEX('Policy Characteristics'!D:D,MATCH(PolicyLevers!$C157,'Policy Characteristics'!$C:$C,0))</f>
        <v>Building Energy Efficiency Standards</v>
      </c>
      <c r="K157" s="187" t="str">
        <f>INDEX('Policy Characteristics'!E:E,MATCH(PolicyLevers!$C157,'Policy Characteristics'!$C:$C,0))</f>
        <v>bldgs efficiency standards</v>
      </c>
      <c r="L157" s="211">
        <f>INDEX('Policy Characteristics'!F:F,MATCH(PolicyLevers!$C157,'Policy Characteristics'!$C:$C,0))</f>
        <v>0</v>
      </c>
      <c r="M157" s="252">
        <f>INDEX('Policy Characteristics'!G:G,MATCH(PolicyLevers!$C157,'Policy Characteristics'!$C:$C,0))</f>
        <v>0.6</v>
      </c>
      <c r="N157" s="211">
        <f>INDEX('Policy Characteristics'!H:H,MATCH(PolicyLevers!$C157,'Policy Characteristics'!$C:$C,0))</f>
        <v>0.01</v>
      </c>
      <c r="O157" s="221" t="str">
        <f>INDEX('Policy Characteristics'!I:I,MATCH(PolicyLevers!$C157,'Policy Characteristics'!$C:$C,0))</f>
        <v>% reduction in energy use</v>
      </c>
      <c r="P157" s="201"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7" s="221" t="str">
        <f>INDEX('Policy Characteristics'!K:K,MATCH(PolicyLevers!$C157,'Policy Characteristics'!$C:$C,0))</f>
        <v>buildings-sector-main.html#eff-stds</v>
      </c>
      <c r="R157" s="221" t="str">
        <f>INDEX('Policy Characteristics'!L:L,MATCH(PolicyLevers!$C157,'Policy Characteristics'!$C:$C,0))</f>
        <v>building-energy-efficiency-standards.html</v>
      </c>
      <c r="S157" s="214" t="str">
        <f>INDEX('Policy Characteristics'!M:M,MATCH(PolicyLevers!$C157,'Policy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14" t="str">
        <f>INDEX('Policy Characteristics'!N:N,MATCH(PolicyLevers!$C157,'Policy Characteristics'!$C:$C,0))</f>
        <v>Itron, 2007, "ASSESSMENT OF LONG-TERM
ELECTRIC ENERGY EFFICIENCY
POTENTIAL IN CALIFORNIA’S
RESIDENTIAL SECTOR," http://www.energy.ca.gov/2007publications/CEC-500-2007-002/CEC-500-2007-002.PDF, p.33, Table 5-1</v>
      </c>
    </row>
    <row r="158" spans="1:20" s="195" customFormat="1">
      <c r="A158" s="186" t="str">
        <f>INDEX('Policy Characteristics'!A:A,MATCH($C158,'Policy Characteristics'!$C:$C,0))</f>
        <v>Buildings and Appliances</v>
      </c>
      <c r="B158" s="210" t="str">
        <f>INDEX('Policy Characteristics'!B:B,MATCH($C158,'Policy Characteristics'!$C:$C,0))</f>
        <v>Building Energy Efficiency Standards</v>
      </c>
      <c r="C158" s="210" t="str">
        <f t="shared" ref="C158" si="12">C$141</f>
        <v>Reduction in E Use Allowed by Component Eff Std</v>
      </c>
      <c r="D158" s="189" t="s">
        <v>125</v>
      </c>
      <c r="E158" s="189" t="s">
        <v>293</v>
      </c>
      <c r="F158" s="189" t="s">
        <v>177</v>
      </c>
      <c r="G158" s="189" t="s">
        <v>131</v>
      </c>
      <c r="H158" s="225">
        <v>161</v>
      </c>
      <c r="I158" s="189" t="s">
        <v>46</v>
      </c>
      <c r="J158" s="187" t="str">
        <f>INDEX('Policy Characteristics'!D:D,MATCH(PolicyLevers!$C158,'Policy Characteristics'!$C:$C,0))</f>
        <v>Building Energy Efficiency Standards</v>
      </c>
      <c r="K158" s="187" t="str">
        <f>INDEX('Policy Characteristics'!E:E,MATCH(PolicyLevers!$C158,'Policy Characteristics'!$C:$C,0))</f>
        <v>bldgs efficiency standards</v>
      </c>
      <c r="L158" s="211">
        <f>INDEX('Policy Characteristics'!F:F,MATCH(PolicyLevers!$C158,'Policy Characteristics'!$C:$C,0))</f>
        <v>0</v>
      </c>
      <c r="M158" s="252">
        <f>INDEX('Policy Characteristics'!G:G,MATCH(PolicyLevers!$C158,'Policy Characteristics'!$C:$C,0))</f>
        <v>0.6</v>
      </c>
      <c r="N158" s="211">
        <f>INDEX('Policy Characteristics'!H:H,MATCH(PolicyLevers!$C158,'Policy Characteristics'!$C:$C,0))</f>
        <v>0.01</v>
      </c>
      <c r="O158" s="221" t="str">
        <f>INDEX('Policy Characteristics'!I:I,MATCH(PolicyLevers!$C158,'Policy Characteristics'!$C:$C,0))</f>
        <v>% reduction in energy use</v>
      </c>
      <c r="P158" s="201"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8" s="221" t="str">
        <f>INDEX('Policy Characteristics'!K:K,MATCH(PolicyLevers!$C158,'Policy Characteristics'!$C:$C,0))</f>
        <v>buildings-sector-main.html#eff-stds</v>
      </c>
      <c r="R158" s="221" t="str">
        <f>INDEX('Policy Characteristics'!L:L,MATCH(PolicyLevers!$C158,'Policy Characteristics'!$C:$C,0))</f>
        <v>building-energy-efficiency-standards.html</v>
      </c>
      <c r="S158" s="214" t="str">
        <f>INDEX('Policy Characteristics'!M:M,MATCH(PolicyLevers!$C158,'Policy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14" t="str">
        <f>INDEX('Policy Characteristics'!N:N,MATCH(PolicyLevers!$C158,'Policy Characteristics'!$C:$C,0))</f>
        <v>Itron, 2007, "ASSESSMENT OF LONG-TERM
ELECTRIC ENERGY EFFICIENCY
POTENTIAL IN CALIFORNIA’S
RESIDENTIAL SECTOR," http://www.energy.ca.gov/2007publications/CEC-500-2007-002/CEC-500-2007-002.PDF, p.33, Table 5-1</v>
      </c>
    </row>
    <row r="159" spans="1:20" s="195" customFormat="1">
      <c r="A159" s="186" t="str">
        <f>INDEX('Policy Characteristics'!A:A,MATCH($C159,'Policy Characteristics'!$C:$C,0))</f>
        <v>Buildings and Appliances</v>
      </c>
      <c r="B159" s="205" t="str">
        <f>INDEX('Policy Characteristics'!B:B,MATCH($C159,'Policy Characteristics'!$C:$C,0))</f>
        <v>Contractor Training</v>
      </c>
      <c r="C159" s="205" t="s">
        <v>7</v>
      </c>
      <c r="D159" s="189"/>
      <c r="E159" s="189"/>
      <c r="F159" s="189"/>
      <c r="G159" s="189"/>
      <c r="H159" s="220">
        <v>19</v>
      </c>
      <c r="I159" s="189" t="s">
        <v>47</v>
      </c>
      <c r="J159" s="187" t="str">
        <f>INDEX('Policy Characteristics'!D:D,MATCH(PolicyLevers!$C159,'Policy Characteristics'!$C:$C,0))</f>
        <v>Contractor Training</v>
      </c>
      <c r="K159" s="187" t="str">
        <f>INDEX('Policy Characteristics'!E:E,MATCH(PolicyLevers!$C159,'Policy Characteristics'!$C:$C,0))</f>
        <v>bldgs contractor training</v>
      </c>
      <c r="L159" s="253">
        <f>INDEX('Policy Characteristics'!F:F,MATCH(PolicyLevers!$C159,'Policy Characteristics'!$C:$C,0))</f>
        <v>0</v>
      </c>
      <c r="M159" s="253">
        <f>INDEX('Policy Characteristics'!G:G,MATCH(PolicyLevers!$C159,'Policy Characteristics'!$C:$C,0))</f>
        <v>1</v>
      </c>
      <c r="N159" s="253">
        <f>INDEX('Policy Characteristics'!H:H,MATCH(PolicyLevers!$C159,'Policy Characteristics'!$C:$C,0))</f>
        <v>1</v>
      </c>
      <c r="O159" s="189" t="str">
        <f>INDEX('Policy Characteristics'!I:I,MATCH(PolicyLevers!$C159,'Policy Characteristics'!$C:$C,0))</f>
        <v>on/off</v>
      </c>
      <c r="P159" s="189"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189" t="str">
        <f>INDEX('Policy Characteristics'!K:K,MATCH(PolicyLevers!$C159,'Policy Characteristics'!$C:$C,0))</f>
        <v>buildings-sector-main.html#contractor-ed</v>
      </c>
      <c r="R159" s="199" t="str">
        <f>INDEX('Policy Characteristics'!L:L,MATCH(PolicyLevers!$C159,'Policy Characteristics'!$C:$C,0))</f>
        <v>contractor-training.html</v>
      </c>
      <c r="S159" s="254" t="str">
        <f>INDEX('Policy Characteristics'!M:M,MATCH(PolicyLevers!$C159,'Policy Characteristics'!$C:$C,0))</f>
        <v>none</v>
      </c>
      <c r="T159" s="221">
        <f>INDEX('Policy Characteristics'!N:N,MATCH(PolicyLevers!$C159,'Policy Characteristics'!$C:$C,0))</f>
        <v>0</v>
      </c>
    </row>
    <row r="160" spans="1:20" s="195" customFormat="1">
      <c r="A160" s="186" t="str">
        <f>INDEX('Policy Characteristics'!A:A,MATCH($C160,'Policy Characteristics'!$C:$C,0))</f>
        <v>Buildings and Appliances</v>
      </c>
      <c r="B160" s="205" t="str">
        <f>INDEX('Policy Characteristics'!B:B,MATCH($C160,'Policy Characteristics'!$C:$C,0))</f>
        <v>Distributed Solar Carve-Out</v>
      </c>
      <c r="C160" s="205" t="s">
        <v>317</v>
      </c>
      <c r="D160" s="189"/>
      <c r="E160" s="189"/>
      <c r="F160" s="189"/>
      <c r="G160" s="189"/>
      <c r="H160" s="225">
        <v>146</v>
      </c>
      <c r="I160" s="189" t="s">
        <v>46</v>
      </c>
      <c r="J160" s="187" t="str">
        <f>INDEX('Policy Characteristics'!D:D,MATCH(PolicyLevers!$C160,'Policy Characteristics'!$C:$C,0))</f>
        <v>Distributed Solar Promotion</v>
      </c>
      <c r="K160" s="187" t="str">
        <f>INDEX('Policy Characteristics'!E:E,MATCH(PolicyLevers!$C160,'Policy Characteristics'!$C:$C,0))</f>
        <v>bldgs min fraction distributed solar</v>
      </c>
      <c r="L160" s="253">
        <f>INDEX('Policy Characteristics'!F:F,MATCH(PolicyLevers!$C160,'Policy Characteristics'!$C:$C,0))</f>
        <v>0</v>
      </c>
      <c r="M160" s="255">
        <f>INDEX('Policy Characteristics'!G:G,MATCH(PolicyLevers!$C160,'Policy Characteristics'!$C:$C,0))</f>
        <v>0.2</v>
      </c>
      <c r="N160" s="256">
        <f>INDEX('Policy Characteristics'!H:H,MATCH(PolicyLevers!$C160,'Policy Characteristics'!$C:$C,0))</f>
        <v>5.0000000000000001E-3</v>
      </c>
      <c r="O160" s="189" t="str">
        <f>INDEX('Policy Characteristics'!I:I,MATCH(PolicyLevers!$C160,'Policy Characteristics'!$C:$C,0))</f>
        <v>minimum % elec from solar</v>
      </c>
      <c r="P160" s="201"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2019, rising to 0.8% by 2050 (with 14 GW of capacity). Accordingly, a 2.5% setting on this lever corresponds to rooftop PV capacity approximately being tripled (41 GW) relative to the BAU by 2050.</v>
      </c>
      <c r="Q160" s="189" t="str">
        <f>INDEX('Policy Characteristics'!K:K,MATCH(PolicyLevers!$C160,'Policy Characteristics'!$C:$C,0))</f>
        <v>buildings-sector-main.html#solar-carve-out</v>
      </c>
      <c r="R160" s="199" t="str">
        <f>INDEX('Policy Characteristics'!L:L,MATCH(PolicyLevers!$C160,'Policy Characteristics'!$C:$C,0))</f>
        <v>solar-carve-out.html</v>
      </c>
      <c r="S160" s="257" t="str">
        <f>INDEX('Policy Characteristics'!M:M,MATCH(PolicyLevers!$C160,'Policy Characteristics'!$C:$C,0))</f>
        <v>Calculated from model data; see variable bldgs/BDEQ in the InputData folder for source information.</v>
      </c>
      <c r="T160" s="199">
        <f>INDEX('Policy Characteristics'!N:N,MATCH(PolicyLevers!$C160,'Policy Characteristics'!$C:$C,0))</f>
        <v>0</v>
      </c>
    </row>
    <row r="161" spans="1:20" s="195" customFormat="1">
      <c r="A161" s="186" t="str">
        <f>INDEX('Policy Characteristics'!A:A,MATCH($C161,'Policy Characteristics'!$C:$C,0))</f>
        <v>Buildings and Appliances</v>
      </c>
      <c r="B161" s="205" t="str">
        <f>INDEX('Policy Characteristics'!B:B,MATCH($C161,'Policy Characteristics'!$C:$C,0))</f>
        <v>Distributed Solar Subsidy</v>
      </c>
      <c r="C161" s="205" t="s">
        <v>280</v>
      </c>
      <c r="D161" s="189"/>
      <c r="E161" s="189"/>
      <c r="F161" s="189"/>
      <c r="G161" s="189"/>
      <c r="H161" s="225">
        <v>147</v>
      </c>
      <c r="I161" s="189" t="s">
        <v>46</v>
      </c>
      <c r="J161" s="187" t="str">
        <f>INDEX('Policy Characteristics'!D:D,MATCH(PolicyLevers!$C161,'Policy Characteristics'!$C:$C,0))</f>
        <v>Distributed Solar Promotion</v>
      </c>
      <c r="K161" s="187" t="str">
        <f>INDEX('Policy Characteristics'!E:E,MATCH(PolicyLevers!$C161,'Policy Characteristics'!$C:$C,0))</f>
        <v>bldgs distributed solar subsidy</v>
      </c>
      <c r="L161" s="253">
        <f>INDEX('Policy Characteristics'!F:F,MATCH(PolicyLevers!$C161,'Policy Characteristics'!$C:$C,0))</f>
        <v>0</v>
      </c>
      <c r="M161" s="228">
        <f>INDEX('Policy Characteristics'!G:G,MATCH(PolicyLevers!$C161,'Policy Characteristics'!$C:$C,0))</f>
        <v>0.5</v>
      </c>
      <c r="N161" s="229">
        <f>INDEX('Policy Characteristics'!H:H,MATCH(PolicyLevers!$C161,'Policy Characteristics'!$C:$C,0))</f>
        <v>0.01</v>
      </c>
      <c r="O161" s="189" t="str">
        <f>INDEX('Policy Characteristics'!I:I,MATCH(PolicyLevers!$C161,'Policy Characteristics'!$C:$C,0))</f>
        <v>% of PV system cost</v>
      </c>
      <c r="P161" s="201"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Q161" s="189" t="str">
        <f>INDEX('Policy Characteristics'!K:K,MATCH(PolicyLevers!$C161,'Policy Characteristics'!$C:$C,0))</f>
        <v>buildings-sector-main.html#distributed-solar-subsidy</v>
      </c>
      <c r="R161" s="199" t="str">
        <f>INDEX('Policy Characteristics'!L:L,MATCH(PolicyLevers!$C161,'Policy Characteristics'!$C:$C,0))</f>
        <v>distributed-solar-subsidy.html</v>
      </c>
      <c r="S161" s="257" t="str">
        <f>INDEX('Policy Characteristics'!M:M,MATCH(PolicyLevers!$C161,'Policy Characteristics'!$C:$C,0))</f>
        <v xml:space="preserve">Grid Connected Solar Rooftop Programme: 
https://mnre.gov.in/solar/schemes/ </v>
      </c>
      <c r="T161" s="221">
        <f>INDEX('Policy Characteristics'!N:N,MATCH(PolicyLevers!$C161,'Policy Characteristics'!$C:$C,0))</f>
        <v>0</v>
      </c>
    </row>
    <row r="162" spans="1:20" s="195" customFormat="1">
      <c r="A162" s="186" t="str">
        <f>INDEX('Policy Characteristics'!A:A,MATCH($C162,'Policy Characteristics'!$C:$C,0))</f>
        <v>Buildings and Appliances</v>
      </c>
      <c r="B162" s="205" t="str">
        <f>INDEX('Policy Characteristics'!B:B,MATCH($C162,'Policy Characteristics'!$C:$C,0))</f>
        <v>Improved Labeling</v>
      </c>
      <c r="C162" s="205" t="s">
        <v>132</v>
      </c>
      <c r="D162" s="189"/>
      <c r="E162" s="189"/>
      <c r="F162" s="189"/>
      <c r="G162" s="189"/>
      <c r="H162" s="225">
        <v>20</v>
      </c>
      <c r="I162" s="189" t="s">
        <v>46</v>
      </c>
      <c r="J162" s="187" t="str">
        <f>INDEX('Policy Characteristics'!D:D,MATCH(PolicyLevers!$C162,'Policy Characteristics'!$C:$C,0))</f>
        <v>Improved Labeling</v>
      </c>
      <c r="K162" s="187" t="str">
        <f>INDEX('Policy Characteristics'!E:E,MATCH(PolicyLevers!$C162,'Policy Characteristics'!$C:$C,0))</f>
        <v>bldgs device labeling</v>
      </c>
      <c r="L162" s="253">
        <f>INDEX('Policy Characteristics'!F:F,MATCH(PolicyLevers!$C162,'Policy Characteristics'!$C:$C,0))</f>
        <v>0</v>
      </c>
      <c r="M162" s="253">
        <f>INDEX('Policy Characteristics'!G:G,MATCH(PolicyLevers!$C162,'Policy Characteristics'!$C:$C,0))</f>
        <v>1</v>
      </c>
      <c r="N162" s="253">
        <f>INDEX('Policy Characteristics'!H:H,MATCH(PolicyLevers!$C162,'Policy Characteristics'!$C:$C,0))</f>
        <v>1</v>
      </c>
      <c r="O162" s="189" t="str">
        <f>INDEX('Policy Characteristics'!I:I,MATCH(PolicyLevers!$C162,'Policy Characteristics'!$C:$C,0))</f>
        <v>on/off</v>
      </c>
      <c r="P162" s="201"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Q162" s="189" t="str">
        <f>INDEX('Policy Characteristics'!K:K,MATCH(PolicyLevers!$C162,'Policy Characteristics'!$C:$C,0))</f>
        <v>buildings-sector-main.html#device-labeling</v>
      </c>
      <c r="R162" s="199" t="str">
        <f>INDEX('Policy Characteristics'!L:L,MATCH(PolicyLevers!$C162,'Policy Characteristics'!$C:$C,0))</f>
        <v>improved-labeling.html</v>
      </c>
      <c r="S162" s="257" t="str">
        <f>INDEX('Policy Characteristics'!M:M,MATCH(PolicyLevers!$C162,'Policy Characteristics'!$C:$C,0))</f>
        <v>Calculated from model data; see variable bldgs/PPEIdtIL in the InputData folder for source information.</v>
      </c>
      <c r="T162" s="221">
        <f>INDEX('Policy Characteristics'!N:N,MATCH(PolicyLevers!$C162,'Policy Characteristics'!$C:$C,0))</f>
        <v>0</v>
      </c>
    </row>
    <row r="163" spans="1:20" s="195" customFormat="1">
      <c r="A163" s="186" t="str">
        <f>INDEX('Policy Characteristics'!A:A,MATCH($C163,'Policy Characteristics'!$C:$C,0))</f>
        <v>Buildings and Appliances</v>
      </c>
      <c r="B163" s="205" t="str">
        <f>INDEX('Policy Characteristics'!B:B,MATCH($C163,'Policy Characteristics'!$C:$C,0))</f>
        <v>Retrofit Existing Buildings</v>
      </c>
      <c r="C163" s="205" t="s">
        <v>796</v>
      </c>
      <c r="D163" s="189" t="s">
        <v>291</v>
      </c>
      <c r="E163" s="189"/>
      <c r="F163" s="189" t="s">
        <v>295</v>
      </c>
      <c r="G163" s="189"/>
      <c r="H163" s="225">
        <v>378</v>
      </c>
      <c r="I163" s="189" t="s">
        <v>46</v>
      </c>
      <c r="J163" s="187" t="str">
        <f>INDEX('Policy Characteristics'!D:D,MATCH(PolicyLevers!$C163,'Policy Characteristics'!$C:$C,0))</f>
        <v>Increased Retrofitting</v>
      </c>
      <c r="K163" s="187" t="str">
        <f>INDEX('Policy Characteristics'!E:E,MATCH(PolicyLevers!$C163,'Policy Characteristics'!$C:$C,0))</f>
        <v>bldgs retrofitting</v>
      </c>
      <c r="L163" s="228">
        <f>INDEX('Policy Characteristics'!F:F,MATCH(PolicyLevers!$C163,'Policy Characteristics'!$C:$C,0))</f>
        <v>0</v>
      </c>
      <c r="M163" s="228">
        <f>INDEX('Policy Characteristics'!G:G,MATCH(PolicyLevers!$C163,'Policy Characteristics'!$C:$C,0))</f>
        <v>0.5</v>
      </c>
      <c r="N163" s="228">
        <f>INDEX('Policy Characteristics'!H:H,MATCH(PolicyLevers!$C163,'Policy Characteristics'!$C:$C,0))</f>
        <v>0.01</v>
      </c>
      <c r="O163" s="189" t="str">
        <f>INDEX('Policy Characteristics'!I:I,MATCH(PolicyLevers!$C163,'Policy Characteristics'!$C:$C,0))</f>
        <v>% of existing buildings</v>
      </c>
      <c r="P163" s="189"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189" t="str">
        <f>INDEX('Policy Characteristics'!K:K,MATCH(PolicyLevers!$C163,'Policy Characteristics'!$C:$C,0))</f>
        <v>buildings-sector-main.html#retrofitting</v>
      </c>
      <c r="R163" s="199" t="str">
        <f>INDEX('Policy Characteristics'!L:L,MATCH(PolicyLevers!$C163,'Policy Characteristics'!$C:$C,0))</f>
        <v>increased-retrofitting.html</v>
      </c>
      <c r="S163" s="230" t="str">
        <f>INDEX('Policy Characteristics'!M:M,MATCH(PolicyLevers!$C163,'Policy Characteristics'!$C:$C,0))</f>
        <v>Calculated from model data; see the relevant variable(s) in the InputData folder for source information.</v>
      </c>
      <c r="T163" s="199">
        <f>INDEX('Policy Characteristics'!N:N,MATCH(PolicyLevers!$C163,'Policy Characteristics'!$C:$C,0))</f>
        <v>0</v>
      </c>
    </row>
    <row r="164" spans="1:20" s="195" customFormat="1">
      <c r="A164" s="186" t="str">
        <f>INDEX('Policy Characteristics'!A:A,MATCH($C164,'Policy Characteristics'!$C:$C,0))</f>
        <v>Buildings and Appliances</v>
      </c>
      <c r="B164" s="210" t="str">
        <f>INDEX('Policy Characteristics'!B:B,MATCH($C164,'Policy Characteristics'!$C:$C,0))</f>
        <v>Retrofit Existing Buildings</v>
      </c>
      <c r="C164" s="210" t="str">
        <f t="shared" ref="C164:C165" si="13">C$163</f>
        <v>Share of Preexisting Buildings Subject to Retrofitting</v>
      </c>
      <c r="D164" s="189" t="s">
        <v>292</v>
      </c>
      <c r="E164" s="189"/>
      <c r="F164" s="189" t="s">
        <v>294</v>
      </c>
      <c r="G164" s="189"/>
      <c r="H164" s="225">
        <v>379</v>
      </c>
      <c r="I164" s="189" t="s">
        <v>47</v>
      </c>
      <c r="J164" s="187" t="str">
        <f>INDEX('Policy Characteristics'!D:D,MATCH(PolicyLevers!$C164,'Policy Characteristics'!$C:$C,0))</f>
        <v>Increased Retrofitting</v>
      </c>
      <c r="K164" s="187" t="str">
        <f>INDEX('Policy Characteristics'!E:E,MATCH(PolicyLevers!$C164,'Policy Characteristics'!$C:$C,0))</f>
        <v>bldgs retrofitting</v>
      </c>
      <c r="L164" s="222">
        <f>INDEX('Policy Characteristics'!F:F,MATCH(PolicyLevers!$C164,'Policy Characteristics'!$C:$C,0))</f>
        <v>0</v>
      </c>
      <c r="M164" s="211">
        <f>INDEX('Policy Characteristics'!G:G,MATCH(PolicyLevers!$C164,'Policy Characteristics'!$C:$C,0))</f>
        <v>0.5</v>
      </c>
      <c r="N164" s="211">
        <f>INDEX('Policy Characteristics'!H:H,MATCH(PolicyLevers!$C164,'Policy Characteristics'!$C:$C,0))</f>
        <v>0.01</v>
      </c>
      <c r="O164" s="221" t="str">
        <f>INDEX('Policy Characteristics'!I:I,MATCH(PolicyLevers!$C164,'Policy Characteristics'!$C:$C,0))</f>
        <v>% of existing buildings</v>
      </c>
      <c r="P164" s="189"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189" t="str">
        <f>INDEX('Policy Characteristics'!K:K,MATCH(PolicyLevers!$C164,'Policy Characteristics'!$C:$C,0))</f>
        <v>buildings-sector-main.html#retrofitting</v>
      </c>
      <c r="R164" s="199" t="str">
        <f>INDEX('Policy Characteristics'!L:L,MATCH(PolicyLevers!$C164,'Policy Characteristics'!$C:$C,0))</f>
        <v>increased-retrofitting.html</v>
      </c>
      <c r="S164" s="251" t="str">
        <f>INDEX('Policy Characteristics'!M:M,MATCH(PolicyLevers!$C164,'Policy Characteristics'!$C:$C,0))</f>
        <v>Calculated from model data; see the relevant variable(s) in the InputData folder for source information.</v>
      </c>
      <c r="T164" s="221">
        <f>INDEX('Policy Characteristics'!N:N,MATCH(PolicyLevers!$C164,'Policy Characteristics'!$C:$C,0))</f>
        <v>0</v>
      </c>
    </row>
    <row r="165" spans="1:20" s="195" customFormat="1">
      <c r="A165" s="186" t="str">
        <f>INDEX('Policy Characteristics'!A:A,MATCH($C165,'Policy Characteristics'!$C:$C,0))</f>
        <v>Buildings and Appliances</v>
      </c>
      <c r="B165" s="210" t="str">
        <f>INDEX('Policy Characteristics'!B:B,MATCH($C165,'Policy Characteristics'!$C:$C,0))</f>
        <v>Retrofit Existing Buildings</v>
      </c>
      <c r="C165" s="210" t="str">
        <f t="shared" si="13"/>
        <v>Share of Preexisting Buildings Subject to Retrofitting</v>
      </c>
      <c r="D165" s="189" t="s">
        <v>293</v>
      </c>
      <c r="E165" s="189"/>
      <c r="F165" s="189" t="s">
        <v>177</v>
      </c>
      <c r="G165" s="189"/>
      <c r="H165" s="225">
        <v>380</v>
      </c>
      <c r="I165" s="189" t="s">
        <v>46</v>
      </c>
      <c r="J165" s="187" t="str">
        <f>INDEX('Policy Characteristics'!D:D,MATCH(PolicyLevers!$C165,'Policy Characteristics'!$C:$C,0))</f>
        <v>Increased Retrofitting</v>
      </c>
      <c r="K165" s="187" t="str">
        <f>INDEX('Policy Characteristics'!E:E,MATCH(PolicyLevers!$C165,'Policy Characteristics'!$C:$C,0))</f>
        <v>bldgs retrofitting</v>
      </c>
      <c r="L165" s="222">
        <f>INDEX('Policy Characteristics'!F:F,MATCH(PolicyLevers!$C165,'Policy Characteristics'!$C:$C,0))</f>
        <v>0</v>
      </c>
      <c r="M165" s="211">
        <f>INDEX('Policy Characteristics'!G:G,MATCH(PolicyLevers!$C165,'Policy Characteristics'!$C:$C,0))</f>
        <v>0.5</v>
      </c>
      <c r="N165" s="211">
        <f>INDEX('Policy Characteristics'!H:H,MATCH(PolicyLevers!$C165,'Policy Characteristics'!$C:$C,0))</f>
        <v>0.01</v>
      </c>
      <c r="O165" s="221" t="str">
        <f>INDEX('Policy Characteristics'!I:I,MATCH(PolicyLevers!$C165,'Policy Characteristics'!$C:$C,0))</f>
        <v>% of existing buildings</v>
      </c>
      <c r="P165" s="189"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189" t="str">
        <f>INDEX('Policy Characteristics'!K:K,MATCH(PolicyLevers!$C165,'Policy Characteristics'!$C:$C,0))</f>
        <v>buildings-sector-main.html#retrofitting</v>
      </c>
      <c r="R165" s="199" t="str">
        <f>INDEX('Policy Characteristics'!L:L,MATCH(PolicyLevers!$C165,'Policy Characteristics'!$C:$C,0))</f>
        <v>increased-retrofitting.html</v>
      </c>
      <c r="S165" s="251" t="str">
        <f>INDEX('Policy Characteristics'!M:M,MATCH(PolicyLevers!$C165,'Policy Characteristics'!$C:$C,0))</f>
        <v>Calculated from model data; see the relevant variable(s) in the InputData folder for source information.</v>
      </c>
      <c r="T165" s="221">
        <f>INDEX('Policy Characteristics'!N:N,MATCH(PolicyLevers!$C165,'Policy Characteristics'!$C:$C,0))</f>
        <v>0</v>
      </c>
    </row>
    <row r="166" spans="1:20" s="195" customFormat="1">
      <c r="A166" s="186" t="str">
        <f>INDEX('Policy Characteristics'!A:A,MATCH($C166,'Policy Characteristics'!$C:$C,0))</f>
        <v>Buildings and Appliances</v>
      </c>
      <c r="B166" s="205" t="str">
        <f>INDEX('Policy Characteristics'!B:B,MATCH($C166,'Policy Characteristics'!$C:$C,0))</f>
        <v>Rebate for Efficient Products</v>
      </c>
      <c r="C166" s="205" t="s">
        <v>6</v>
      </c>
      <c r="D166" s="189" t="s">
        <v>120</v>
      </c>
      <c r="E166" s="189"/>
      <c r="F166" s="189" t="s">
        <v>126</v>
      </c>
      <c r="G166" s="189"/>
      <c r="H166" s="220">
        <v>27</v>
      </c>
      <c r="I166" s="189" t="s">
        <v>47</v>
      </c>
      <c r="J166" s="187" t="str">
        <f>INDEX('Policy Characteristics'!D:D,MATCH(PolicyLevers!$C166,'Policy Characteristics'!$C:$C,0))</f>
        <v>Rebate for Efficient Products</v>
      </c>
      <c r="K166" s="187" t="str">
        <f>INDEX('Policy Characteristics'!E:E,MATCH(PolicyLevers!$C166,'Policy Characteristics'!$C:$C,0))</f>
        <v>bldgs rebate</v>
      </c>
      <c r="L166" s="253">
        <f>INDEX('Policy Characteristics'!F:F,MATCH(PolicyLevers!$C166,'Policy Characteristics'!$C:$C,0))</f>
        <v>0</v>
      </c>
      <c r="M166" s="253">
        <f>INDEX('Policy Characteristics'!G:G,MATCH(PolicyLevers!$C166,'Policy Characteristics'!$C:$C,0))</f>
        <v>1</v>
      </c>
      <c r="N166" s="253">
        <f>INDEX('Policy Characteristics'!H:H,MATCH(PolicyLevers!$C166,'Policy Characteristics'!$C:$C,0))</f>
        <v>1</v>
      </c>
      <c r="O166" s="189" t="str">
        <f>INDEX('Policy Characteristics'!I:I,MATCH(PolicyLevers!$C166,'Policy Characteristics'!$C:$C,0))</f>
        <v>on/off</v>
      </c>
      <c r="P166" s="189" t="str">
        <f>INDEX('Policy Characteristics'!J:J,MATCH(PolicyLevers!$C166,'Policy Characteristics'!$C:$C,0))</f>
        <v>**Description:** This policy represents a modest rebate paid to customers who purchase energy-efficient cooling and ventilation equipment. Typical rebate amounts represented by this policy are 5% - 10% of the purchase price of the equipment. //</v>
      </c>
      <c r="Q166" s="189" t="str">
        <f>INDEX('Policy Characteristics'!K:K,MATCH(PolicyLevers!$C166,'Policy Characteristics'!$C:$C,0))</f>
        <v>buildings-sector-main.html#rebate</v>
      </c>
      <c r="R166" s="199" t="str">
        <f>INDEX('Policy Characteristics'!L:L,MATCH(PolicyLevers!$C166,'Policy Characteristics'!$C:$C,0))</f>
        <v>rebate-for-efficient-products.html</v>
      </c>
      <c r="S166" s="254" t="str">
        <f>INDEX('Policy Characteristics'!M:M,MATCH(PolicyLevers!$C166,'Policy Characteristics'!$C:$C,0))</f>
        <v>none</v>
      </c>
      <c r="T166" s="221">
        <f>INDEX('Policy Characteristics'!N:N,MATCH(PolicyLevers!$C166,'Policy Characteristics'!$C:$C,0))</f>
        <v>0</v>
      </c>
    </row>
    <row r="167" spans="1:20" s="195" customFormat="1">
      <c r="A167" s="186" t="str">
        <f>INDEX('Policy Characteristics'!A:A,MATCH($C167,'Policy Characteristics'!$C:$C,0))</f>
        <v>Buildings and Appliances</v>
      </c>
      <c r="B167" s="210" t="str">
        <f>INDEX('Policy Characteristics'!B:B,MATCH($C167,'Policy Characteristics'!$C:$C,0))</f>
        <v>Rebate for Efficient Products</v>
      </c>
      <c r="C167" s="210" t="str">
        <f t="shared" ref="C167:C171" si="14">C$166</f>
        <v>Boolean Rebate Program for Efficient Components</v>
      </c>
      <c r="D167" s="189" t="s">
        <v>121</v>
      </c>
      <c r="E167" s="189"/>
      <c r="F167" s="189" t="s">
        <v>127</v>
      </c>
      <c r="G167" s="189"/>
      <c r="H167" s="225">
        <v>28</v>
      </c>
      <c r="I167" s="189" t="s">
        <v>46</v>
      </c>
      <c r="J167" s="187" t="str">
        <f>INDEX('Policy Characteristics'!D:D,MATCH(PolicyLevers!$C167,'Policy Characteristics'!$C:$C,0))</f>
        <v>Rebate for Efficient Products</v>
      </c>
      <c r="K167" s="187" t="str">
        <f>INDEX('Policy Characteristics'!E:E,MATCH(PolicyLevers!$C167,'Policy Characteristics'!$C:$C,0))</f>
        <v>bldgs rebate</v>
      </c>
      <c r="L167" s="246">
        <f>INDEX('Policy Characteristics'!F:F,MATCH(PolicyLevers!$C167,'Policy Characteristics'!$C:$C,0))</f>
        <v>0</v>
      </c>
      <c r="M167" s="246">
        <f>INDEX('Policy Characteristics'!G:G,MATCH(PolicyLevers!$C167,'Policy Characteristics'!$C:$C,0))</f>
        <v>1</v>
      </c>
      <c r="N167" s="246">
        <f>INDEX('Policy Characteristics'!H:H,MATCH(PolicyLevers!$C167,'Policy Characteristics'!$C:$C,0))</f>
        <v>1</v>
      </c>
      <c r="O167" s="221" t="str">
        <f>INDEX('Policy Characteristics'!I:I,MATCH(PolicyLevers!$C167,'Policy Characteristics'!$C:$C,0))</f>
        <v>on/off</v>
      </c>
      <c r="P167" s="201" t="str">
        <f>INDEX('Policy Characteristics'!J:J,MATCH(PolicyLevers!$C167,'Policy Characteristics'!$C:$C,0))</f>
        <v>**Description:** This policy represents a modest rebate paid to customers who purchase energy-efficient cooling and ventilation equipment. Typical rebate amounts represented by this policy are 5% - 10% of the purchase price of the equipment. //</v>
      </c>
      <c r="Q167" s="189" t="str">
        <f>INDEX('Policy Characteristics'!K:K,MATCH(PolicyLevers!$C167,'Policy Characteristics'!$C:$C,0))</f>
        <v>buildings-sector-main.html#rebate</v>
      </c>
      <c r="R167" s="199" t="str">
        <f>INDEX('Policy Characteristics'!L:L,MATCH(PolicyLevers!$C167,'Policy Characteristics'!$C:$C,0))</f>
        <v>rebate-for-efficient-products.html</v>
      </c>
      <c r="S167" s="254" t="str">
        <f>INDEX('Policy Characteristics'!M:M,MATCH(PolicyLevers!$C167,'Policy Characteristics'!$C:$C,0))</f>
        <v>none</v>
      </c>
      <c r="T167" s="221">
        <f>INDEX('Policy Characteristics'!N:N,MATCH(PolicyLevers!$C167,'Policy Characteristics'!$C:$C,0))</f>
        <v>0</v>
      </c>
    </row>
    <row r="168" spans="1:20" s="195" customFormat="1">
      <c r="A168" s="186" t="str">
        <f>INDEX('Policy Characteristics'!A:A,MATCH($C168,'Policy Characteristics'!$C:$C,0))</f>
        <v>Buildings and Appliances</v>
      </c>
      <c r="B168" s="210" t="str">
        <f>INDEX('Policy Characteristics'!B:B,MATCH($C168,'Policy Characteristics'!$C:$C,0))</f>
        <v>Rebate for Efficient Products</v>
      </c>
      <c r="C168" s="210" t="str">
        <f t="shared" si="14"/>
        <v>Boolean Rebate Program for Efficient Components</v>
      </c>
      <c r="D168" s="189" t="s">
        <v>122</v>
      </c>
      <c r="E168" s="189"/>
      <c r="F168" s="189" t="s">
        <v>128</v>
      </c>
      <c r="G168" s="189"/>
      <c r="H168" s="225">
        <v>605</v>
      </c>
      <c r="I168" s="189" t="s">
        <v>47</v>
      </c>
      <c r="J168" s="187" t="str">
        <f>INDEX('Policy Characteristics'!D:D,MATCH(PolicyLevers!$C168,'Policy Characteristics'!$C:$C,0))</f>
        <v>Rebate for Efficient Products</v>
      </c>
      <c r="K168" s="187" t="str">
        <f>INDEX('Policy Characteristics'!E:E,MATCH(PolicyLevers!$C168,'Policy Characteristics'!$C:$C,0))</f>
        <v>bldgs rebate</v>
      </c>
      <c r="L168" s="253">
        <f>INDEX('Policy Characteristics'!F:F,MATCH(PolicyLevers!$C168,'Policy Characteristics'!$C:$C,0))</f>
        <v>0</v>
      </c>
      <c r="M168" s="253">
        <f>INDEX('Policy Characteristics'!G:G,MATCH(PolicyLevers!$C168,'Policy Characteristics'!$C:$C,0))</f>
        <v>1</v>
      </c>
      <c r="N168" s="253">
        <f>INDEX('Policy Characteristics'!H:H,MATCH(PolicyLevers!$C168,'Policy Characteristics'!$C:$C,0))</f>
        <v>1</v>
      </c>
      <c r="O168" s="189" t="str">
        <f>INDEX('Policy Characteristics'!I:I,MATCH(PolicyLevers!$C168,'Policy Characteristics'!$C:$C,0))</f>
        <v>on/off</v>
      </c>
      <c r="P168" s="189" t="str">
        <f>INDEX('Policy Characteristics'!J:J,MATCH(PolicyLevers!$C168,'Policy Characteristics'!$C:$C,0))</f>
        <v>**Description:** This policy represents a modest rebate paid to customers who purchase energy-efficient cooling and ventilation equipment. Typical rebate amounts represented by this policy are 5% - 10% of the purchase price of the equipment. //</v>
      </c>
      <c r="Q168" s="221" t="str">
        <f>INDEX('Policy Characteristics'!K:K,MATCH(PolicyLevers!$C168,'Policy Characteristics'!$C:$C,0))</f>
        <v>buildings-sector-main.html#rebate</v>
      </c>
      <c r="R168" s="199" t="str">
        <f>INDEX('Policy Characteristics'!L:L,MATCH(PolicyLevers!$C168,'Policy Characteristics'!$C:$C,0))</f>
        <v>rebate-for-efficient-products.html</v>
      </c>
      <c r="S168" s="251" t="str">
        <f>INDEX('Policy Characteristics'!M:M,MATCH(PolicyLevers!$C168,'Policy Characteristics'!$C:$C,0))</f>
        <v>none</v>
      </c>
      <c r="T168" s="221">
        <f>INDEX('Policy Characteristics'!N:N,MATCH(PolicyLevers!$C168,'Policy Characteristics'!$C:$C,0))</f>
        <v>0</v>
      </c>
    </row>
    <row r="169" spans="1:20" s="195" customFormat="1">
      <c r="A169" s="186" t="str">
        <f>INDEX('Policy Characteristics'!A:A,MATCH($C169,'Policy Characteristics'!$C:$C,0))</f>
        <v>Buildings and Appliances</v>
      </c>
      <c r="B169" s="210" t="str">
        <f>INDEX('Policy Characteristics'!B:B,MATCH($C169,'Policy Characteristics'!$C:$C,0))</f>
        <v>Rebate for Efficient Products</v>
      </c>
      <c r="C169" s="210" t="str">
        <f t="shared" si="14"/>
        <v>Boolean Rebate Program for Efficient Components</v>
      </c>
      <c r="D169" s="189" t="s">
        <v>123</v>
      </c>
      <c r="E169" s="189"/>
      <c r="F169" s="189" t="s">
        <v>129</v>
      </c>
      <c r="G169" s="189"/>
      <c r="H169" s="225">
        <v>606</v>
      </c>
      <c r="I169" s="189" t="s">
        <v>47</v>
      </c>
      <c r="J169" s="187" t="str">
        <f>INDEX('Policy Characteristics'!D:D,MATCH(PolicyLevers!$C169,'Policy Characteristics'!$C:$C,0))</f>
        <v>Rebate for Efficient Products</v>
      </c>
      <c r="K169" s="187" t="str">
        <f>INDEX('Policy Characteristics'!E:E,MATCH(PolicyLevers!$C169,'Policy Characteristics'!$C:$C,0))</f>
        <v>bldgs rebate</v>
      </c>
      <c r="L169" s="253">
        <f>INDEX('Policy Characteristics'!F:F,MATCH(PolicyLevers!$C169,'Policy Characteristics'!$C:$C,0))</f>
        <v>0</v>
      </c>
      <c r="M169" s="253">
        <f>INDEX('Policy Characteristics'!G:G,MATCH(PolicyLevers!$C169,'Policy Characteristics'!$C:$C,0))</f>
        <v>1</v>
      </c>
      <c r="N169" s="253">
        <f>INDEX('Policy Characteristics'!H:H,MATCH(PolicyLevers!$C169,'Policy Characteristics'!$C:$C,0))</f>
        <v>1</v>
      </c>
      <c r="O169" s="189" t="str">
        <f>INDEX('Policy Characteristics'!I:I,MATCH(PolicyLevers!$C169,'Policy Characteristics'!$C:$C,0))</f>
        <v>on/off</v>
      </c>
      <c r="P169" s="189" t="str">
        <f>INDEX('Policy Characteristics'!J:J,MATCH(PolicyLevers!$C169,'Policy Characteristics'!$C:$C,0))</f>
        <v>**Description:** This policy represents a modest rebate paid to customers who purchase energy-efficient cooling and ventilation equipment. Typical rebate amounts represented by this policy are 5% - 10% of the purchase price of the equipment. //</v>
      </c>
      <c r="Q169" s="221" t="str">
        <f>INDEX('Policy Characteristics'!K:K,MATCH(PolicyLevers!$C169,'Policy Characteristics'!$C:$C,0))</f>
        <v>buildings-sector-main.html#rebate</v>
      </c>
      <c r="R169" s="199" t="str">
        <f>INDEX('Policy Characteristics'!L:L,MATCH(PolicyLevers!$C169,'Policy Characteristics'!$C:$C,0))</f>
        <v>rebate-for-efficient-products.html</v>
      </c>
      <c r="S169" s="251" t="str">
        <f>INDEX('Policy Characteristics'!M:M,MATCH(PolicyLevers!$C169,'Policy Characteristics'!$C:$C,0))</f>
        <v>none</v>
      </c>
      <c r="T169" s="221">
        <f>INDEX('Policy Characteristics'!N:N,MATCH(PolicyLevers!$C169,'Policy Characteristics'!$C:$C,0))</f>
        <v>0</v>
      </c>
    </row>
    <row r="170" spans="1:20" s="195" customFormat="1">
      <c r="A170" s="186" t="str">
        <f>INDEX('Policy Characteristics'!A:A,MATCH($C170,'Policy Characteristics'!$C:$C,0))</f>
        <v>Buildings and Appliances</v>
      </c>
      <c r="B170" s="210" t="str">
        <f>INDEX('Policy Characteristics'!B:B,MATCH($C170,'Policy Characteristics'!$C:$C,0))</f>
        <v>Rebate for Efficient Products</v>
      </c>
      <c r="C170" s="210" t="str">
        <f t="shared" si="14"/>
        <v>Boolean Rebate Program for Efficient Components</v>
      </c>
      <c r="D170" s="189" t="s">
        <v>124</v>
      </c>
      <c r="E170" s="189"/>
      <c r="F170" s="189" t="s">
        <v>130</v>
      </c>
      <c r="G170" s="189"/>
      <c r="H170" s="225">
        <v>29</v>
      </c>
      <c r="I170" s="189" t="s">
        <v>46</v>
      </c>
      <c r="J170" s="187" t="str">
        <f>INDEX('Policy Characteristics'!D:D,MATCH(PolicyLevers!$C170,'Policy Characteristics'!$C:$C,0))</f>
        <v>Rebate for Efficient Products</v>
      </c>
      <c r="K170" s="187" t="str">
        <f>INDEX('Policy Characteristics'!E:E,MATCH(PolicyLevers!$C170,'Policy Characteristics'!$C:$C,0))</f>
        <v>bldgs rebate</v>
      </c>
      <c r="L170" s="246">
        <f>INDEX('Policy Characteristics'!F:F,MATCH(PolicyLevers!$C170,'Policy Characteristics'!$C:$C,0))</f>
        <v>0</v>
      </c>
      <c r="M170" s="246">
        <f>INDEX('Policy Characteristics'!G:G,MATCH(PolicyLevers!$C170,'Policy Characteristics'!$C:$C,0))</f>
        <v>1</v>
      </c>
      <c r="N170" s="246">
        <f>INDEX('Policy Characteristics'!H:H,MATCH(PolicyLevers!$C170,'Policy Characteristics'!$C:$C,0))</f>
        <v>1</v>
      </c>
      <c r="O170" s="221" t="str">
        <f>INDEX('Policy Characteristics'!I:I,MATCH(PolicyLevers!$C170,'Policy Characteristics'!$C:$C,0))</f>
        <v>on/off</v>
      </c>
      <c r="P170" s="201" t="str">
        <f>INDEX('Policy Characteristics'!J:J,MATCH(PolicyLevers!$C170,'Policy Characteristics'!$C:$C,0))</f>
        <v>**Description:** This policy represents a modest rebate paid to customers who purchase energy-efficient cooling and ventilation equipment. Typical rebate amounts represented by this policy are 5% - 10% of the purchase price of the equipment. //</v>
      </c>
      <c r="Q170" s="189" t="str">
        <f>INDEX('Policy Characteristics'!K:K,MATCH(PolicyLevers!$C170,'Policy Characteristics'!$C:$C,0))</f>
        <v>buildings-sector-main.html#rebate</v>
      </c>
      <c r="R170" s="199" t="str">
        <f>INDEX('Policy Characteristics'!L:L,MATCH(PolicyLevers!$C170,'Policy Characteristics'!$C:$C,0))</f>
        <v>rebate-for-efficient-products.html</v>
      </c>
      <c r="S170" s="254" t="str">
        <f>INDEX('Policy Characteristics'!M:M,MATCH(PolicyLevers!$C170,'Policy Characteristics'!$C:$C,0))</f>
        <v>none</v>
      </c>
      <c r="T170" s="221">
        <f>INDEX('Policy Characteristics'!N:N,MATCH(PolicyLevers!$C170,'Policy Characteristics'!$C:$C,0))</f>
        <v>0</v>
      </c>
    </row>
    <row r="171" spans="1:20" s="195" customFormat="1">
      <c r="A171" s="186" t="str">
        <f>INDEX('Policy Characteristics'!A:A,MATCH($C171,'Policy Characteristics'!$C:$C,0))</f>
        <v>Buildings and Appliances</v>
      </c>
      <c r="B171" s="210" t="str">
        <f>INDEX('Policy Characteristics'!B:B,MATCH($C171,'Policy Characteristics'!$C:$C,0))</f>
        <v>Rebate for Efficient Products</v>
      </c>
      <c r="C171" s="210" t="str">
        <f t="shared" si="14"/>
        <v>Boolean Rebate Program for Efficient Components</v>
      </c>
      <c r="D171" s="189" t="s">
        <v>125</v>
      </c>
      <c r="E171" s="189"/>
      <c r="F171" s="189" t="s">
        <v>131</v>
      </c>
      <c r="G171" s="189"/>
      <c r="H171" s="225">
        <v>607</v>
      </c>
      <c r="I171" s="189" t="s">
        <v>47</v>
      </c>
      <c r="J171" s="187" t="str">
        <f>INDEX('Policy Characteristics'!D:D,MATCH(PolicyLevers!$C171,'Policy Characteristics'!$C:$C,0))</f>
        <v>Rebate for Efficient Products</v>
      </c>
      <c r="K171" s="187" t="str">
        <f>INDEX('Policy Characteristics'!E:E,MATCH(PolicyLevers!$C171,'Policy Characteristics'!$C:$C,0))</f>
        <v>bldgs rebate</v>
      </c>
      <c r="L171" s="253">
        <f>INDEX('Policy Characteristics'!F:F,MATCH(PolicyLevers!$C171,'Policy Characteristics'!$C:$C,0))</f>
        <v>0</v>
      </c>
      <c r="M171" s="253">
        <f>INDEX('Policy Characteristics'!G:G,MATCH(PolicyLevers!$C171,'Policy Characteristics'!$C:$C,0))</f>
        <v>1</v>
      </c>
      <c r="N171" s="253">
        <f>INDEX('Policy Characteristics'!H:H,MATCH(PolicyLevers!$C171,'Policy Characteristics'!$C:$C,0))</f>
        <v>1</v>
      </c>
      <c r="O171" s="189" t="str">
        <f>INDEX('Policy Characteristics'!I:I,MATCH(PolicyLevers!$C171,'Policy Characteristics'!$C:$C,0))</f>
        <v>on/off</v>
      </c>
      <c r="P171" s="189" t="str">
        <f>INDEX('Policy Characteristics'!J:J,MATCH(PolicyLevers!$C171,'Policy Characteristics'!$C:$C,0))</f>
        <v>**Description:** This policy represents a modest rebate paid to customers who purchase energy-efficient cooling and ventilation equipment. Typical rebate amounts represented by this policy are 5% - 10% of the purchase price of the equipment. //</v>
      </c>
      <c r="Q171" s="221" t="str">
        <f>INDEX('Policy Characteristics'!K:K,MATCH(PolicyLevers!$C171,'Policy Characteristics'!$C:$C,0))</f>
        <v>buildings-sector-main.html#rebate</v>
      </c>
      <c r="R171" s="199" t="str">
        <f>INDEX('Policy Characteristics'!L:L,MATCH(PolicyLevers!$C171,'Policy Characteristics'!$C:$C,0))</f>
        <v>rebate-for-efficient-products.html</v>
      </c>
      <c r="S171" s="251" t="str">
        <f>INDEX('Policy Characteristics'!M:M,MATCH(PolicyLevers!$C171,'Policy Characteristics'!$C:$C,0))</f>
        <v>none</v>
      </c>
      <c r="T171" s="221">
        <f>INDEX('Policy Characteristics'!N:N,MATCH(PolicyLevers!$C171,'Policy Characteristics'!$C:$C,0))</f>
        <v>0</v>
      </c>
    </row>
    <row r="172" spans="1:20" s="187" customFormat="1">
      <c r="A172" s="186" t="str">
        <f>INDEX('Policy Characteristics'!A:A,MATCH($C172,'Policy Characteristics'!$C:$C,0))</f>
        <v>Electricity Supply</v>
      </c>
      <c r="B172" s="200" t="str">
        <f>INDEX('Policy Characteristics'!B:B,MATCH($C172,'Policy Characteristics'!$C:$C,0))</f>
        <v>Ban New Power Plants</v>
      </c>
      <c r="C172" s="200" t="s">
        <v>352</v>
      </c>
      <c r="D172" s="189" t="s">
        <v>471</v>
      </c>
      <c r="E172" s="189"/>
      <c r="F172" s="189" t="s">
        <v>470</v>
      </c>
      <c r="G172" s="199"/>
      <c r="H172" s="208">
        <v>167</v>
      </c>
      <c r="I172" s="199" t="s">
        <v>46</v>
      </c>
      <c r="J172" s="187" t="str">
        <f>INDEX('Policy Characteristics'!D:D,MATCH(PolicyLevers!$C172,'Policy Characteristics'!$C:$C,0))</f>
        <v>Ban New Power Plants</v>
      </c>
      <c r="K172" s="187" t="str">
        <f>INDEX('Policy Characteristics'!E:E,MATCH(PolicyLevers!$C172,'Policy Characteristics'!$C:$C,0))</f>
        <v>elec ban new power plants</v>
      </c>
      <c r="L172" s="258">
        <f>INDEX('Policy Characteristics'!F:F,MATCH(PolicyLevers!$C172,'Policy Characteristics'!$C:$C,0))</f>
        <v>0</v>
      </c>
      <c r="M172" s="258">
        <f>INDEX('Policy Characteristics'!G:G,MATCH(PolicyLevers!$C172,'Policy Characteristics'!$C:$C,0))</f>
        <v>1</v>
      </c>
      <c r="N172" s="258">
        <f>INDEX('Policy Characteristics'!H:H,MATCH(PolicyLevers!$C172,'Policy Characteristics'!$C:$C,0))</f>
        <v>1</v>
      </c>
      <c r="O172" s="199" t="str">
        <f>INDEX('Policy Characteristics'!I:I,MATCH(PolicyLevers!$C172,'Policy Characteristics'!$C:$C,0))</f>
        <v>on/off</v>
      </c>
      <c r="P172" s="189" t="str">
        <f>INDEX('Policy Characteristics'!J:J,MATCH(PolicyLevers!$C172,'Policy Characteristics'!$C:$C,0))</f>
        <v>**Description:** This policy prevents new capacity of the selected type(s) from being built or deployed.//</v>
      </c>
      <c r="Q172" s="189" t="str">
        <f>INDEX('Policy Characteristics'!K:K,MATCH(PolicyLevers!$C172,'Policy Characteristics'!$C:$C,0))</f>
        <v>electricity-sector-main.html#ban</v>
      </c>
      <c r="R172" s="199" t="str">
        <f>INDEX('Policy Characteristics'!L:L,MATCH(PolicyLevers!$C172,'Policy Characteristics'!$C:$C,0))</f>
        <v>ban-new-capacity.html</v>
      </c>
      <c r="S172" s="254">
        <f>INDEX('Policy Characteristics'!M:M,MATCH(PolicyLevers!$C172,'Policy Characteristics'!$C:$C,0))</f>
        <v>0</v>
      </c>
      <c r="T172" s="199">
        <f>INDEX('Policy Characteristics'!N:N,MATCH(PolicyLevers!$C172,'Policy Characteristics'!$C:$C,0))</f>
        <v>0</v>
      </c>
    </row>
    <row r="173" spans="1:20" s="195" customFormat="1">
      <c r="A173" s="186" t="str">
        <f>INDEX('Policy Characteristics'!A:A,MATCH($C173,'Policy Characteristics'!$C:$C,0))</f>
        <v>Electricity Supply</v>
      </c>
      <c r="B173" s="210" t="str">
        <f>INDEX('Policy Characteristics'!B:B,MATCH($C173,'Policy Characteristics'!$C:$C,0))</f>
        <v>Ban New Power Plants</v>
      </c>
      <c r="C173" s="210" t="str">
        <f t="shared" ref="C173:C183" si="15">C$172</f>
        <v>Boolean Ban New Power Plants</v>
      </c>
      <c r="D173" s="199" t="s">
        <v>322</v>
      </c>
      <c r="E173" s="189"/>
      <c r="F173" s="199" t="s">
        <v>323</v>
      </c>
      <c r="G173" s="189"/>
      <c r="H173" s="225">
        <v>168</v>
      </c>
      <c r="I173" s="189" t="s">
        <v>46</v>
      </c>
      <c r="J173" s="187" t="str">
        <f>INDEX('Policy Characteristics'!D:D,MATCH(PolicyLevers!$C173,'Policy Characteristics'!$C:$C,0))</f>
        <v>Ban New Power Plants</v>
      </c>
      <c r="K173" s="187" t="str">
        <f>INDEX('Policy Characteristics'!E:E,MATCH(PolicyLevers!$C173,'Policy Characteristics'!$C:$C,0))</f>
        <v>elec ban new power plants</v>
      </c>
      <c r="L173" s="246">
        <f>INDEX('Policy Characteristics'!F:F,MATCH(PolicyLevers!$C173,'Policy Characteristics'!$C:$C,0))</f>
        <v>0</v>
      </c>
      <c r="M173" s="246">
        <f>INDEX('Policy Characteristics'!G:G,MATCH(PolicyLevers!$C173,'Policy Characteristics'!$C:$C,0))</f>
        <v>1</v>
      </c>
      <c r="N173" s="246">
        <f>INDEX('Policy Characteristics'!H:H,MATCH(PolicyLevers!$C173,'Policy Characteristics'!$C:$C,0))</f>
        <v>1</v>
      </c>
      <c r="O173" s="221" t="str">
        <f>INDEX('Policy Characteristics'!I:I,MATCH(PolicyLevers!$C173,'Policy Characteristics'!$C:$C,0))</f>
        <v>on/off</v>
      </c>
      <c r="P173" s="189" t="str">
        <f>INDEX('Policy Characteristics'!J:J,MATCH(PolicyLevers!$C173,'Policy Characteristics'!$C:$C,0))</f>
        <v>**Description:** This policy prevents new capacity of the selected type(s) from being built or deployed.//</v>
      </c>
      <c r="Q173" s="221" t="str">
        <f>INDEX('Policy Characteristics'!K:K,MATCH(PolicyLevers!$C173,'Policy Characteristics'!$C:$C,0))</f>
        <v>electricity-sector-main.html#ban</v>
      </c>
      <c r="R173" s="221" t="str">
        <f>INDEX('Policy Characteristics'!L:L,MATCH(PolicyLevers!$C173,'Policy Characteristics'!$C:$C,0))</f>
        <v>ban-new-capacity.html</v>
      </c>
      <c r="S173" s="251">
        <f>INDEX('Policy Characteristics'!M:M,MATCH(PolicyLevers!$C173,'Policy Characteristics'!$C:$C,0))</f>
        <v>0</v>
      </c>
      <c r="T173" s="221">
        <f>INDEX('Policy Characteristics'!N:N,MATCH(PolicyLevers!$C173,'Policy Characteristics'!$C:$C,0))</f>
        <v>0</v>
      </c>
    </row>
    <row r="174" spans="1:20" s="195" customFormat="1">
      <c r="A174" s="186" t="str">
        <f>INDEX('Policy Characteristics'!A:A,MATCH($C174,'Policy Characteristics'!$C:$C,0))</f>
        <v>Electricity Supply</v>
      </c>
      <c r="B174" s="210" t="str">
        <f>INDEX('Policy Characteristics'!B:B,MATCH($C174,'Policy Characteristics'!$C:$C,0))</f>
        <v>Ban New Power Plants</v>
      </c>
      <c r="C174" s="210" t="str">
        <f t="shared" si="15"/>
        <v>Boolean Ban New Power Plants</v>
      </c>
      <c r="D174" s="199" t="s">
        <v>80</v>
      </c>
      <c r="E174" s="189"/>
      <c r="F174" s="199" t="s">
        <v>94</v>
      </c>
      <c r="G174" s="189"/>
      <c r="H174" s="208">
        <v>169</v>
      </c>
      <c r="I174" s="189" t="s">
        <v>46</v>
      </c>
      <c r="J174" s="187" t="str">
        <f>INDEX('Policy Characteristics'!D:D,MATCH(PolicyLevers!$C174,'Policy Characteristics'!$C:$C,0))</f>
        <v>Ban New Power Plants</v>
      </c>
      <c r="K174" s="187" t="str">
        <f>INDEX('Policy Characteristics'!E:E,MATCH(PolicyLevers!$C174,'Policy Characteristics'!$C:$C,0))</f>
        <v>elec ban new power plants</v>
      </c>
      <c r="L174" s="246">
        <f>INDEX('Policy Characteristics'!F:F,MATCH(PolicyLevers!$C174,'Policy Characteristics'!$C:$C,0))</f>
        <v>0</v>
      </c>
      <c r="M174" s="246">
        <f>INDEX('Policy Characteristics'!G:G,MATCH(PolicyLevers!$C174,'Policy Characteristics'!$C:$C,0))</f>
        <v>1</v>
      </c>
      <c r="N174" s="246">
        <f>INDEX('Policy Characteristics'!H:H,MATCH(PolicyLevers!$C174,'Policy Characteristics'!$C:$C,0))</f>
        <v>1</v>
      </c>
      <c r="O174" s="221" t="str">
        <f>INDEX('Policy Characteristics'!I:I,MATCH(PolicyLevers!$C174,'Policy Characteristics'!$C:$C,0))</f>
        <v>on/off</v>
      </c>
      <c r="P174" s="189" t="str">
        <f>INDEX('Policy Characteristics'!J:J,MATCH(PolicyLevers!$C174,'Policy Characteristics'!$C:$C,0))</f>
        <v>**Description:** This policy prevents new capacity of the selected type(s) from being built or deployed.//</v>
      </c>
      <c r="Q174" s="221" t="str">
        <f>INDEX('Policy Characteristics'!K:K,MATCH(PolicyLevers!$C174,'Policy Characteristics'!$C:$C,0))</f>
        <v>electricity-sector-main.html#ban</v>
      </c>
      <c r="R174" s="221" t="str">
        <f>INDEX('Policy Characteristics'!L:L,MATCH(PolicyLevers!$C174,'Policy Characteristics'!$C:$C,0))</f>
        <v>ban-new-capacity.html</v>
      </c>
      <c r="S174" s="251">
        <f>INDEX('Policy Characteristics'!M:M,MATCH(PolicyLevers!$C174,'Policy Characteristics'!$C:$C,0))</f>
        <v>0</v>
      </c>
      <c r="T174" s="221">
        <f>INDEX('Policy Characteristics'!N:N,MATCH(PolicyLevers!$C174,'Policy Characteristics'!$C:$C,0))</f>
        <v>0</v>
      </c>
    </row>
    <row r="175" spans="1:20" s="195" customFormat="1">
      <c r="A175" s="186" t="str">
        <f>INDEX('Policy Characteristics'!A:A,MATCH($C175,'Policy Characteristics'!$C:$C,0))</f>
        <v>Electricity Supply</v>
      </c>
      <c r="B175" s="210" t="str">
        <f>INDEX('Policy Characteristics'!B:B,MATCH($C175,'Policy Characteristics'!$C:$C,0))</f>
        <v>Ban New Power Plants</v>
      </c>
      <c r="C175" s="210" t="str">
        <f t="shared" si="15"/>
        <v>Boolean Ban New Power Plants</v>
      </c>
      <c r="D175" s="199" t="s">
        <v>81</v>
      </c>
      <c r="E175" s="189"/>
      <c r="F175" s="199" t="s">
        <v>95</v>
      </c>
      <c r="G175" s="189"/>
      <c r="H175" s="225">
        <v>170</v>
      </c>
      <c r="I175" s="189" t="s">
        <v>46</v>
      </c>
      <c r="J175" s="187" t="str">
        <f>INDEX('Policy Characteristics'!D:D,MATCH(PolicyLevers!$C175,'Policy Characteristics'!$C:$C,0))</f>
        <v>Ban New Power Plants</v>
      </c>
      <c r="K175" s="187" t="str">
        <f>INDEX('Policy Characteristics'!E:E,MATCH(PolicyLevers!$C175,'Policy Characteristics'!$C:$C,0))</f>
        <v>elec ban new power plants</v>
      </c>
      <c r="L175" s="246">
        <f>INDEX('Policy Characteristics'!F:F,MATCH(PolicyLevers!$C175,'Policy Characteristics'!$C:$C,0))</f>
        <v>0</v>
      </c>
      <c r="M175" s="246">
        <f>INDEX('Policy Characteristics'!G:G,MATCH(PolicyLevers!$C175,'Policy Characteristics'!$C:$C,0))</f>
        <v>1</v>
      </c>
      <c r="N175" s="246">
        <f>INDEX('Policy Characteristics'!H:H,MATCH(PolicyLevers!$C175,'Policy Characteristics'!$C:$C,0))</f>
        <v>1</v>
      </c>
      <c r="O175" s="221" t="str">
        <f>INDEX('Policy Characteristics'!I:I,MATCH(PolicyLevers!$C175,'Policy Characteristics'!$C:$C,0))</f>
        <v>on/off</v>
      </c>
      <c r="P175" s="189" t="str">
        <f>INDEX('Policy Characteristics'!J:J,MATCH(PolicyLevers!$C175,'Policy Characteristics'!$C:$C,0))</f>
        <v>**Description:** This policy prevents new capacity of the selected type(s) from being built or deployed.//</v>
      </c>
      <c r="Q175" s="221" t="str">
        <f>INDEX('Policy Characteristics'!K:K,MATCH(PolicyLevers!$C175,'Policy Characteristics'!$C:$C,0))</f>
        <v>electricity-sector-main.html#ban</v>
      </c>
      <c r="R175" s="221" t="str">
        <f>INDEX('Policy Characteristics'!L:L,MATCH(PolicyLevers!$C175,'Policy Characteristics'!$C:$C,0))</f>
        <v>ban-new-capacity.html</v>
      </c>
      <c r="S175" s="251">
        <f>INDEX('Policy Characteristics'!M:M,MATCH(PolicyLevers!$C175,'Policy Characteristics'!$C:$C,0))</f>
        <v>0</v>
      </c>
      <c r="T175" s="221">
        <f>INDEX('Policy Characteristics'!N:N,MATCH(PolicyLevers!$C175,'Policy Characteristics'!$C:$C,0))</f>
        <v>0</v>
      </c>
    </row>
    <row r="176" spans="1:20" s="195" customFormat="1">
      <c r="A176" s="186" t="str">
        <f>INDEX('Policy Characteristics'!A:A,MATCH($C176,'Policy Characteristics'!$C:$C,0))</f>
        <v>Electricity Supply</v>
      </c>
      <c r="B176" s="210" t="str">
        <f>INDEX('Policy Characteristics'!B:B,MATCH($C176,'Policy Characteristics'!$C:$C,0))</f>
        <v>Ban New Power Plants</v>
      </c>
      <c r="C176" s="210" t="str">
        <f t="shared" si="15"/>
        <v>Boolean Ban New Power Plants</v>
      </c>
      <c r="D176" s="199" t="s">
        <v>472</v>
      </c>
      <c r="E176" s="189"/>
      <c r="F176" s="199" t="s">
        <v>475</v>
      </c>
      <c r="G176" s="189"/>
      <c r="H176" s="225">
        <v>608</v>
      </c>
      <c r="I176" s="189" t="s">
        <v>47</v>
      </c>
      <c r="J176" s="187" t="str">
        <f>INDEX('Policy Characteristics'!D:D,MATCH(PolicyLevers!$C176,'Policy Characteristics'!$C:$C,0))</f>
        <v>Ban New Power Plants</v>
      </c>
      <c r="K176" s="187" t="str">
        <f>INDEX('Policy Characteristics'!E:E,MATCH(PolicyLevers!$C176,'Policy Characteristics'!$C:$C,0))</f>
        <v>elec ban new power plants</v>
      </c>
      <c r="L176" s="253">
        <f>INDEX('Policy Characteristics'!F:F,MATCH(PolicyLevers!$C176,'Policy Characteristics'!$C:$C,0))</f>
        <v>0</v>
      </c>
      <c r="M176" s="253">
        <f>INDEX('Policy Characteristics'!G:G,MATCH(PolicyLevers!$C176,'Policy Characteristics'!$C:$C,0))</f>
        <v>1</v>
      </c>
      <c r="N176" s="253">
        <f>INDEX('Policy Characteristics'!H:H,MATCH(PolicyLevers!$C176,'Policy Characteristics'!$C:$C,0))</f>
        <v>1</v>
      </c>
      <c r="O176" s="189" t="str">
        <f>INDEX('Policy Characteristics'!I:I,MATCH(PolicyLevers!$C176,'Policy Characteristics'!$C:$C,0))</f>
        <v>on/off</v>
      </c>
      <c r="P176" s="189" t="str">
        <f>INDEX('Policy Characteristics'!J:J,MATCH(PolicyLevers!$C176,'Policy Characteristics'!$C:$C,0))</f>
        <v>**Description:** This policy prevents new capacity of the selected type(s) from being built or deployed.//</v>
      </c>
      <c r="Q176" s="221" t="str">
        <f>INDEX('Policy Characteristics'!K:K,MATCH(PolicyLevers!$C176,'Policy Characteristics'!$C:$C,0))</f>
        <v>electricity-sector-main.html#ban</v>
      </c>
      <c r="R176" s="199" t="str">
        <f>INDEX('Policy Characteristics'!L:L,MATCH(PolicyLevers!$C176,'Policy Characteristics'!$C:$C,0))</f>
        <v>ban-new-capacity.html</v>
      </c>
      <c r="S176" s="251">
        <f>INDEX('Policy Characteristics'!M:M,MATCH(PolicyLevers!$C176,'Policy Characteristics'!$C:$C,0))</f>
        <v>0</v>
      </c>
      <c r="T176" s="221">
        <f>INDEX('Policy Characteristics'!N:N,MATCH(PolicyLevers!$C176,'Policy Characteristics'!$C:$C,0))</f>
        <v>0</v>
      </c>
    </row>
    <row r="177" spans="1:20" s="195" customFormat="1">
      <c r="A177" s="186" t="str">
        <f>INDEX('Policy Characteristics'!A:A,MATCH($C177,'Policy Characteristics'!$C:$C,0))</f>
        <v>Electricity Supply</v>
      </c>
      <c r="B177" s="210" t="str">
        <f>INDEX('Policy Characteristics'!B:B,MATCH($C177,'Policy Characteristics'!$C:$C,0))</f>
        <v>Ban New Power Plants</v>
      </c>
      <c r="C177" s="210" t="str">
        <f t="shared" si="15"/>
        <v>Boolean Ban New Power Plants</v>
      </c>
      <c r="D177" s="199" t="s">
        <v>82</v>
      </c>
      <c r="E177" s="189"/>
      <c r="F177" s="199" t="s">
        <v>96</v>
      </c>
      <c r="G177" s="189"/>
      <c r="H177" s="225">
        <v>609</v>
      </c>
      <c r="I177" s="189" t="s">
        <v>47</v>
      </c>
      <c r="J177" s="187" t="str">
        <f>INDEX('Policy Characteristics'!D:D,MATCH(PolicyLevers!$C177,'Policy Characteristics'!$C:$C,0))</f>
        <v>Ban New Power Plants</v>
      </c>
      <c r="K177" s="187" t="str">
        <f>INDEX('Policy Characteristics'!E:E,MATCH(PolicyLevers!$C177,'Policy Characteristics'!$C:$C,0))</f>
        <v>elec ban new power plants</v>
      </c>
      <c r="L177" s="253">
        <f>INDEX('Policy Characteristics'!F:F,MATCH(PolicyLevers!$C177,'Policy Characteristics'!$C:$C,0))</f>
        <v>0</v>
      </c>
      <c r="M177" s="253">
        <f>INDEX('Policy Characteristics'!G:G,MATCH(PolicyLevers!$C177,'Policy Characteristics'!$C:$C,0))</f>
        <v>1</v>
      </c>
      <c r="N177" s="253">
        <f>INDEX('Policy Characteristics'!H:H,MATCH(PolicyLevers!$C177,'Policy Characteristics'!$C:$C,0))</f>
        <v>1</v>
      </c>
      <c r="O177" s="189" t="str">
        <f>INDEX('Policy Characteristics'!I:I,MATCH(PolicyLevers!$C177,'Policy Characteristics'!$C:$C,0))</f>
        <v>on/off</v>
      </c>
      <c r="P177" s="189" t="str">
        <f>INDEX('Policy Characteristics'!J:J,MATCH(PolicyLevers!$C177,'Policy Characteristics'!$C:$C,0))</f>
        <v>**Description:** This policy prevents new capacity of the selected type(s) from being built or deployed.//</v>
      </c>
      <c r="Q177" s="221" t="str">
        <f>INDEX('Policy Characteristics'!K:K,MATCH(PolicyLevers!$C177,'Policy Characteristics'!$C:$C,0))</f>
        <v>electricity-sector-main.html#ban</v>
      </c>
      <c r="R177" s="199" t="str">
        <f>INDEX('Policy Characteristics'!L:L,MATCH(PolicyLevers!$C177,'Policy Characteristics'!$C:$C,0))</f>
        <v>ban-new-capacity.html</v>
      </c>
      <c r="S177" s="251">
        <f>INDEX('Policy Characteristics'!M:M,MATCH(PolicyLevers!$C177,'Policy Characteristics'!$C:$C,0))</f>
        <v>0</v>
      </c>
      <c r="T177" s="221">
        <f>INDEX('Policy Characteristics'!N:N,MATCH(PolicyLevers!$C177,'Policy Characteristics'!$C:$C,0))</f>
        <v>0</v>
      </c>
    </row>
    <row r="178" spans="1:20" s="195" customFormat="1">
      <c r="A178" s="186" t="str">
        <f>INDEX('Policy Characteristics'!A:A,MATCH($C178,'Policy Characteristics'!$C:$C,0))</f>
        <v>Electricity Supply</v>
      </c>
      <c r="B178" s="210" t="str">
        <f>INDEX('Policy Characteristics'!B:B,MATCH($C178,'Policy Characteristics'!$C:$C,0))</f>
        <v>Ban New Power Plants</v>
      </c>
      <c r="C178" s="210" t="str">
        <f t="shared" si="15"/>
        <v>Boolean Ban New Power Plants</v>
      </c>
      <c r="D178" s="199" t="s">
        <v>83</v>
      </c>
      <c r="E178" s="189"/>
      <c r="F178" s="199" t="s">
        <v>97</v>
      </c>
      <c r="G178" s="189"/>
      <c r="H178" s="225">
        <v>610</v>
      </c>
      <c r="I178" s="189" t="s">
        <v>47</v>
      </c>
      <c r="J178" s="187" t="str">
        <f>INDEX('Policy Characteristics'!D:D,MATCH(PolicyLevers!$C178,'Policy Characteristics'!$C:$C,0))</f>
        <v>Ban New Power Plants</v>
      </c>
      <c r="K178" s="187" t="str">
        <f>INDEX('Policy Characteristics'!E:E,MATCH(PolicyLevers!$C178,'Policy Characteristics'!$C:$C,0))</f>
        <v>elec ban new power plants</v>
      </c>
      <c r="L178" s="253">
        <f>INDEX('Policy Characteristics'!F:F,MATCH(PolicyLevers!$C178,'Policy Characteristics'!$C:$C,0))</f>
        <v>0</v>
      </c>
      <c r="M178" s="253">
        <f>INDEX('Policy Characteristics'!G:G,MATCH(PolicyLevers!$C178,'Policy Characteristics'!$C:$C,0))</f>
        <v>1</v>
      </c>
      <c r="N178" s="253">
        <f>INDEX('Policy Characteristics'!H:H,MATCH(PolicyLevers!$C178,'Policy Characteristics'!$C:$C,0))</f>
        <v>1</v>
      </c>
      <c r="O178" s="189" t="str">
        <f>INDEX('Policy Characteristics'!I:I,MATCH(PolicyLevers!$C178,'Policy Characteristics'!$C:$C,0))</f>
        <v>on/off</v>
      </c>
      <c r="P178" s="189" t="str">
        <f>INDEX('Policy Characteristics'!J:J,MATCH(PolicyLevers!$C178,'Policy Characteristics'!$C:$C,0))</f>
        <v>**Description:** This policy prevents new capacity of the selected type(s) from being built or deployed.//</v>
      </c>
      <c r="Q178" s="221" t="str">
        <f>INDEX('Policy Characteristics'!K:K,MATCH(PolicyLevers!$C178,'Policy Characteristics'!$C:$C,0))</f>
        <v>electricity-sector-main.html#ban</v>
      </c>
      <c r="R178" s="199" t="str">
        <f>INDEX('Policy Characteristics'!L:L,MATCH(PolicyLevers!$C178,'Policy Characteristics'!$C:$C,0))</f>
        <v>ban-new-capacity.html</v>
      </c>
      <c r="S178" s="251">
        <f>INDEX('Policy Characteristics'!M:M,MATCH(PolicyLevers!$C178,'Policy Characteristics'!$C:$C,0))</f>
        <v>0</v>
      </c>
      <c r="T178" s="221">
        <f>INDEX('Policy Characteristics'!N:N,MATCH(PolicyLevers!$C178,'Policy Characteristics'!$C:$C,0))</f>
        <v>0</v>
      </c>
    </row>
    <row r="179" spans="1:20" s="195" customFormat="1">
      <c r="A179" s="186" t="str">
        <f>INDEX('Policy Characteristics'!A:A,MATCH($C179,'Policy Characteristics'!$C:$C,0))</f>
        <v>Electricity Supply</v>
      </c>
      <c r="B179" s="210" t="str">
        <f>INDEX('Policy Characteristics'!B:B,MATCH($C179,'Policy Characteristics'!$C:$C,0))</f>
        <v>Ban New Power Plants</v>
      </c>
      <c r="C179" s="210" t="str">
        <f t="shared" si="15"/>
        <v>Boolean Ban New Power Plants</v>
      </c>
      <c r="D179" s="199" t="s">
        <v>84</v>
      </c>
      <c r="E179" s="189"/>
      <c r="F179" s="199" t="s">
        <v>98</v>
      </c>
      <c r="G179" s="189"/>
      <c r="H179" s="225">
        <v>611</v>
      </c>
      <c r="I179" s="189" t="s">
        <v>47</v>
      </c>
      <c r="J179" s="187" t="str">
        <f>INDEX('Policy Characteristics'!D:D,MATCH(PolicyLevers!$C179,'Policy Characteristics'!$C:$C,0))</f>
        <v>Ban New Power Plants</v>
      </c>
      <c r="K179" s="187" t="str">
        <f>INDEX('Policy Characteristics'!E:E,MATCH(PolicyLevers!$C179,'Policy Characteristics'!$C:$C,0))</f>
        <v>elec ban new power plants</v>
      </c>
      <c r="L179" s="253">
        <f>INDEX('Policy Characteristics'!F:F,MATCH(PolicyLevers!$C179,'Policy Characteristics'!$C:$C,0))</f>
        <v>0</v>
      </c>
      <c r="M179" s="253">
        <f>INDEX('Policy Characteristics'!G:G,MATCH(PolicyLevers!$C179,'Policy Characteristics'!$C:$C,0))</f>
        <v>1</v>
      </c>
      <c r="N179" s="253">
        <f>INDEX('Policy Characteristics'!H:H,MATCH(PolicyLevers!$C179,'Policy Characteristics'!$C:$C,0))</f>
        <v>1</v>
      </c>
      <c r="O179" s="189" t="str">
        <f>INDEX('Policy Characteristics'!I:I,MATCH(PolicyLevers!$C179,'Policy Characteristics'!$C:$C,0))</f>
        <v>on/off</v>
      </c>
      <c r="P179" s="189" t="str">
        <f>INDEX('Policy Characteristics'!J:J,MATCH(PolicyLevers!$C179,'Policy Characteristics'!$C:$C,0))</f>
        <v>**Description:** This policy prevents new capacity of the selected type(s) from being built or deployed.//</v>
      </c>
      <c r="Q179" s="221" t="str">
        <f>INDEX('Policy Characteristics'!K:K,MATCH(PolicyLevers!$C179,'Policy Characteristics'!$C:$C,0))</f>
        <v>electricity-sector-main.html#ban</v>
      </c>
      <c r="R179" s="199" t="str">
        <f>INDEX('Policy Characteristics'!L:L,MATCH(PolicyLevers!$C179,'Policy Characteristics'!$C:$C,0))</f>
        <v>ban-new-capacity.html</v>
      </c>
      <c r="S179" s="251">
        <f>INDEX('Policy Characteristics'!M:M,MATCH(PolicyLevers!$C179,'Policy Characteristics'!$C:$C,0))</f>
        <v>0</v>
      </c>
      <c r="T179" s="221">
        <f>INDEX('Policy Characteristics'!N:N,MATCH(PolicyLevers!$C179,'Policy Characteristics'!$C:$C,0))</f>
        <v>0</v>
      </c>
    </row>
    <row r="180" spans="1:20" s="195" customFormat="1">
      <c r="A180" s="186" t="str">
        <f>INDEX('Policy Characteristics'!A:A,MATCH($C180,'Policy Characteristics'!$C:$C,0))</f>
        <v>Electricity Supply</v>
      </c>
      <c r="B180" s="210" t="str">
        <f>INDEX('Policy Characteristics'!B:B,MATCH($C180,'Policy Characteristics'!$C:$C,0))</f>
        <v>Ban New Power Plants</v>
      </c>
      <c r="C180" s="210" t="str">
        <f t="shared" ref="C180:C187" si="16">C$172</f>
        <v>Boolean Ban New Power Plants</v>
      </c>
      <c r="D180" s="199" t="s">
        <v>752</v>
      </c>
      <c r="E180" s="189"/>
      <c r="F180" s="239" t="s">
        <v>1688</v>
      </c>
      <c r="G180" s="189"/>
      <c r="H180" s="225">
        <v>612</v>
      </c>
      <c r="I180" s="189" t="s">
        <v>47</v>
      </c>
      <c r="J180" s="187" t="str">
        <f>INDEX('Policy Characteristics'!D:D,MATCH(PolicyLevers!$C180,'Policy Characteristics'!$C:$C,0))</f>
        <v>Ban New Power Plants</v>
      </c>
      <c r="K180" s="187" t="str">
        <f>INDEX('Policy Characteristics'!E:E,MATCH(PolicyLevers!$C180,'Policy Characteristics'!$C:$C,0))</f>
        <v>elec ban new power plants</v>
      </c>
      <c r="L180" s="253">
        <f>INDEX('Policy Characteristics'!F:F,MATCH(PolicyLevers!$C180,'Policy Characteristics'!$C:$C,0))</f>
        <v>0</v>
      </c>
      <c r="M180" s="253">
        <f>INDEX('Policy Characteristics'!G:G,MATCH(PolicyLevers!$C180,'Policy Characteristics'!$C:$C,0))</f>
        <v>1</v>
      </c>
      <c r="N180" s="253">
        <f>INDEX('Policy Characteristics'!H:H,MATCH(PolicyLevers!$C180,'Policy Characteristics'!$C:$C,0))</f>
        <v>1</v>
      </c>
      <c r="O180" s="189" t="str">
        <f>INDEX('Policy Characteristics'!I:I,MATCH(PolicyLevers!$C180,'Policy Characteristics'!$C:$C,0))</f>
        <v>on/off</v>
      </c>
      <c r="P180" s="189" t="str">
        <f>INDEX('Policy Characteristics'!J:J,MATCH(PolicyLevers!$C180,'Policy Characteristics'!$C:$C,0))</f>
        <v>**Description:** This policy prevents new capacity of the selected type(s) from being built or deployed.//</v>
      </c>
      <c r="Q180" s="221" t="str">
        <f>INDEX('Policy Characteristics'!K:K,MATCH(PolicyLevers!$C180,'Policy Characteristics'!$C:$C,0))</f>
        <v>electricity-sector-main.html#ban</v>
      </c>
      <c r="R180" s="199" t="str">
        <f>INDEX('Policy Characteristics'!L:L,MATCH(PolicyLevers!$C180,'Policy Characteristics'!$C:$C,0))</f>
        <v>ban-new-capacity.html</v>
      </c>
      <c r="S180" s="251">
        <f>INDEX('Policy Characteristics'!M:M,MATCH(PolicyLevers!$C180,'Policy Characteristics'!$C:$C,0))</f>
        <v>0</v>
      </c>
      <c r="T180" s="221">
        <f>INDEX('Policy Characteristics'!N:N,MATCH(PolicyLevers!$C180,'Policy Characteristics'!$C:$C,0))</f>
        <v>0</v>
      </c>
    </row>
    <row r="181" spans="1:20" s="195" customFormat="1">
      <c r="A181" s="186" t="str">
        <f>INDEX('Policy Characteristics'!A:A,MATCH($C181,'Policy Characteristics'!$C:$C,0))</f>
        <v>Electricity Supply</v>
      </c>
      <c r="B181" s="210" t="str">
        <f>INDEX('Policy Characteristics'!B:B,MATCH($C181,'Policy Characteristics'!$C:$C,0))</f>
        <v>Ban New Power Plants</v>
      </c>
      <c r="C181" s="210" t="str">
        <f t="shared" si="15"/>
        <v>Boolean Ban New Power Plants</v>
      </c>
      <c r="D181" s="199" t="s">
        <v>324</v>
      </c>
      <c r="E181" s="189"/>
      <c r="F181" s="199" t="s">
        <v>326</v>
      </c>
      <c r="G181" s="189"/>
      <c r="H181" s="225">
        <v>613</v>
      </c>
      <c r="I181" s="189" t="s">
        <v>47</v>
      </c>
      <c r="J181" s="187" t="str">
        <f>INDEX('Policy Characteristics'!D:D,MATCH(PolicyLevers!$C181,'Policy Characteristics'!$C:$C,0))</f>
        <v>Ban New Power Plants</v>
      </c>
      <c r="K181" s="187" t="str">
        <f>INDEX('Policy Characteristics'!E:E,MATCH(PolicyLevers!$C181,'Policy Characteristics'!$C:$C,0))</f>
        <v>elec ban new power plants</v>
      </c>
      <c r="L181" s="253">
        <f>INDEX('Policy Characteristics'!F:F,MATCH(PolicyLevers!$C181,'Policy Characteristics'!$C:$C,0))</f>
        <v>0</v>
      </c>
      <c r="M181" s="253">
        <f>INDEX('Policy Characteristics'!G:G,MATCH(PolicyLevers!$C181,'Policy Characteristics'!$C:$C,0))</f>
        <v>1</v>
      </c>
      <c r="N181" s="253">
        <f>INDEX('Policy Characteristics'!H:H,MATCH(PolicyLevers!$C181,'Policy Characteristics'!$C:$C,0))</f>
        <v>1</v>
      </c>
      <c r="O181" s="189" t="str">
        <f>INDEX('Policy Characteristics'!I:I,MATCH(PolicyLevers!$C181,'Policy Characteristics'!$C:$C,0))</f>
        <v>on/off</v>
      </c>
      <c r="P181" s="189" t="str">
        <f>INDEX('Policy Characteristics'!J:J,MATCH(PolicyLevers!$C181,'Policy Characteristics'!$C:$C,0))</f>
        <v>**Description:** This policy prevents new capacity of the selected type(s) from being built or deployed.//</v>
      </c>
      <c r="Q181" s="221" t="str">
        <f>INDEX('Policy Characteristics'!K:K,MATCH(PolicyLevers!$C181,'Policy Characteristics'!$C:$C,0))</f>
        <v>electricity-sector-main.html#ban</v>
      </c>
      <c r="R181" s="199" t="str">
        <f>INDEX('Policy Characteristics'!L:L,MATCH(PolicyLevers!$C181,'Policy Characteristics'!$C:$C,0))</f>
        <v>ban-new-capacity.html</v>
      </c>
      <c r="S181" s="251">
        <f>INDEX('Policy Characteristics'!M:M,MATCH(PolicyLevers!$C181,'Policy Characteristics'!$C:$C,0))</f>
        <v>0</v>
      </c>
      <c r="T181" s="221">
        <f>INDEX('Policy Characteristics'!N:N,MATCH(PolicyLevers!$C181,'Policy Characteristics'!$C:$C,0))</f>
        <v>0</v>
      </c>
    </row>
    <row r="182" spans="1:20" s="195" customFormat="1">
      <c r="A182" s="186" t="str">
        <f>INDEX('Policy Characteristics'!A:A,MATCH($C182,'Policy Characteristics'!$C:$C,0))</f>
        <v>Electricity Supply</v>
      </c>
      <c r="B182" s="210" t="str">
        <f>INDEX('Policy Characteristics'!B:B,MATCH($C182,'Policy Characteristics'!$C:$C,0))</f>
        <v>Ban New Power Plants</v>
      </c>
      <c r="C182" s="210" t="str">
        <f t="shared" si="15"/>
        <v>Boolean Ban New Power Plants</v>
      </c>
      <c r="D182" s="199" t="s">
        <v>325</v>
      </c>
      <c r="E182" s="189"/>
      <c r="F182" s="199" t="s">
        <v>327</v>
      </c>
      <c r="G182" s="189"/>
      <c r="H182" s="225">
        <v>614</v>
      </c>
      <c r="I182" s="189" t="s">
        <v>47</v>
      </c>
      <c r="J182" s="187" t="str">
        <f>INDEX('Policy Characteristics'!D:D,MATCH(PolicyLevers!$C182,'Policy Characteristics'!$C:$C,0))</f>
        <v>Ban New Power Plants</v>
      </c>
      <c r="K182" s="187" t="str">
        <f>INDEX('Policy Characteristics'!E:E,MATCH(PolicyLevers!$C182,'Policy Characteristics'!$C:$C,0))</f>
        <v>elec ban new power plants</v>
      </c>
      <c r="L182" s="253">
        <f>INDEX('Policy Characteristics'!F:F,MATCH(PolicyLevers!$C182,'Policy Characteristics'!$C:$C,0))</f>
        <v>0</v>
      </c>
      <c r="M182" s="253">
        <f>INDEX('Policy Characteristics'!G:G,MATCH(PolicyLevers!$C182,'Policy Characteristics'!$C:$C,0))</f>
        <v>1</v>
      </c>
      <c r="N182" s="253">
        <f>INDEX('Policy Characteristics'!H:H,MATCH(PolicyLevers!$C182,'Policy Characteristics'!$C:$C,0))</f>
        <v>1</v>
      </c>
      <c r="O182" s="189" t="str">
        <f>INDEX('Policy Characteristics'!I:I,MATCH(PolicyLevers!$C182,'Policy Characteristics'!$C:$C,0))</f>
        <v>on/off</v>
      </c>
      <c r="P182" s="189" t="str">
        <f>INDEX('Policy Characteristics'!J:J,MATCH(PolicyLevers!$C182,'Policy Characteristics'!$C:$C,0))</f>
        <v>**Description:** This policy prevents new capacity of the selected type(s) from being built or deployed.//</v>
      </c>
      <c r="Q182" s="221" t="str">
        <f>INDEX('Policy Characteristics'!K:K,MATCH(PolicyLevers!$C182,'Policy Characteristics'!$C:$C,0))</f>
        <v>electricity-sector-main.html#ban</v>
      </c>
      <c r="R182" s="199" t="str">
        <f>INDEX('Policy Characteristics'!L:L,MATCH(PolicyLevers!$C182,'Policy Characteristics'!$C:$C,0))</f>
        <v>ban-new-capacity.html</v>
      </c>
      <c r="S182" s="251">
        <f>INDEX('Policy Characteristics'!M:M,MATCH(PolicyLevers!$C182,'Policy Characteristics'!$C:$C,0))</f>
        <v>0</v>
      </c>
      <c r="T182" s="221">
        <f>INDEX('Policy Characteristics'!N:N,MATCH(PolicyLevers!$C182,'Policy Characteristics'!$C:$C,0))</f>
        <v>0</v>
      </c>
    </row>
    <row r="183" spans="1:20" s="195" customFormat="1">
      <c r="A183" s="186" t="str">
        <f>INDEX('Policy Characteristics'!A:A,MATCH($C183,'Policy Characteristics'!$C:$C,0))</f>
        <v>Electricity Supply</v>
      </c>
      <c r="B183" s="210" t="str">
        <f>INDEX('Policy Characteristics'!B:B,MATCH($C183,'Policy Characteristics'!$C:$C,0))</f>
        <v>Ban New Power Plants</v>
      </c>
      <c r="C183" s="210" t="str">
        <f t="shared" si="15"/>
        <v>Boolean Ban New Power Plants</v>
      </c>
      <c r="D183" s="199" t="s">
        <v>468</v>
      </c>
      <c r="E183" s="189"/>
      <c r="F183" s="199" t="s">
        <v>467</v>
      </c>
      <c r="G183" s="189"/>
      <c r="H183" s="225">
        <v>116</v>
      </c>
      <c r="I183" s="189" t="s">
        <v>46</v>
      </c>
      <c r="J183" s="187" t="str">
        <f>INDEX('Policy Characteristics'!D:D,MATCH(PolicyLevers!$C183,'Policy Characteristics'!$C:$C,0))</f>
        <v>Ban New Power Plants</v>
      </c>
      <c r="K183" s="187" t="str">
        <f>INDEX('Policy Characteristics'!E:E,MATCH(PolicyLevers!$C183,'Policy Characteristics'!$C:$C,0))</f>
        <v>elec ban new power plants</v>
      </c>
      <c r="L183" s="246">
        <f>INDEX('Policy Characteristics'!F:F,MATCH(PolicyLevers!$C183,'Policy Characteristics'!$C:$C,0))</f>
        <v>0</v>
      </c>
      <c r="M183" s="246">
        <f>INDEX('Policy Characteristics'!G:G,MATCH(PolicyLevers!$C183,'Policy Characteristics'!$C:$C,0))</f>
        <v>1</v>
      </c>
      <c r="N183" s="246">
        <f>INDEX('Policy Characteristics'!H:H,MATCH(PolicyLevers!$C183,'Policy Characteristics'!$C:$C,0))</f>
        <v>1</v>
      </c>
      <c r="O183" s="221" t="str">
        <f>INDEX('Policy Characteristics'!I:I,MATCH(PolicyLevers!$C183,'Policy Characteristics'!$C:$C,0))</f>
        <v>on/off</v>
      </c>
      <c r="P183" s="189" t="str">
        <f>INDEX('Policy Characteristics'!J:J,MATCH(PolicyLevers!$C183,'Policy Characteristics'!$C:$C,0))</f>
        <v>**Description:** This policy prevents new capacity of the selected type(s) from being built or deployed.//</v>
      </c>
      <c r="Q183" s="221" t="str">
        <f>INDEX('Policy Characteristics'!K:K,MATCH(PolicyLevers!$C183,'Policy Characteristics'!$C:$C,0))</f>
        <v>electricity-sector-main.html#ban</v>
      </c>
      <c r="R183" s="221" t="str">
        <f>INDEX('Policy Characteristics'!L:L,MATCH(PolicyLevers!$C183,'Policy Characteristics'!$C:$C,0))</f>
        <v>ban-new-capacity.html</v>
      </c>
      <c r="S183" s="251">
        <f>INDEX('Policy Characteristics'!M:M,MATCH(PolicyLevers!$C183,'Policy Characteristics'!$C:$C,0))</f>
        <v>0</v>
      </c>
      <c r="T183" s="221">
        <f>INDEX('Policy Characteristics'!N:N,MATCH(PolicyLevers!$C183,'Policy Characteristics'!$C:$C,0))</f>
        <v>0</v>
      </c>
    </row>
    <row r="184" spans="1:20" s="195" customFormat="1">
      <c r="A184" s="186" t="str">
        <f>INDEX('Policy Characteristics'!A:A,MATCH($C184,'Policy Characteristics'!$C:$C,0))</f>
        <v>Electricity Supply</v>
      </c>
      <c r="B184" s="210" t="str">
        <f>INDEX('Policy Characteristics'!B:B,MATCH($C184,'Policy Characteristics'!$C:$C,0))</f>
        <v>Ban New Power Plants</v>
      </c>
      <c r="C184" s="210" t="str">
        <f t="shared" si="16"/>
        <v>Boolean Ban New Power Plants</v>
      </c>
      <c r="D184" s="199" t="s">
        <v>477</v>
      </c>
      <c r="E184" s="189"/>
      <c r="F184" s="199" t="s">
        <v>478</v>
      </c>
      <c r="G184" s="189"/>
      <c r="H184" s="225">
        <v>615</v>
      </c>
      <c r="I184" s="189" t="s">
        <v>47</v>
      </c>
      <c r="J184" s="187" t="str">
        <f>INDEX('Policy Characteristics'!D:D,MATCH(PolicyLevers!$C184,'Policy Characteristics'!$C:$C,0))</f>
        <v>Ban New Power Plants</v>
      </c>
      <c r="K184" s="187" t="str">
        <f>INDEX('Policy Characteristics'!E:E,MATCH(PolicyLevers!$C184,'Policy Characteristics'!$C:$C,0))</f>
        <v>elec ban new power plants</v>
      </c>
      <c r="L184" s="222">
        <f>INDEX('Policy Characteristics'!F:F,MATCH(PolicyLevers!$C184,'Policy Characteristics'!$C:$C,0))</f>
        <v>0</v>
      </c>
      <c r="M184" s="222">
        <f>INDEX('Policy Characteristics'!G:G,MATCH(PolicyLevers!$C184,'Policy Characteristics'!$C:$C,0))</f>
        <v>1</v>
      </c>
      <c r="N184" s="222">
        <f>INDEX('Policy Characteristics'!H:H,MATCH(PolicyLevers!$C184,'Policy Characteristics'!$C:$C,0))</f>
        <v>1</v>
      </c>
      <c r="O184" s="221" t="str">
        <f>INDEX('Policy Characteristics'!I:I,MATCH(PolicyLevers!$C184,'Policy Characteristics'!$C:$C,0))</f>
        <v>on/off</v>
      </c>
      <c r="P184" s="189" t="str">
        <f>INDEX('Policy Characteristics'!J:J,MATCH(PolicyLevers!$C184,'Policy Characteristics'!$C:$C,0))</f>
        <v>**Description:** This policy prevents new capacity of the selected type(s) from being built or deployed.//</v>
      </c>
      <c r="Q184" s="221" t="str">
        <f>INDEX('Policy Characteristics'!K:K,MATCH(PolicyLevers!$C184,'Policy Characteristics'!$C:$C,0))</f>
        <v>electricity-sector-main.html#ban</v>
      </c>
      <c r="R184" s="199" t="str">
        <f>INDEX('Policy Characteristics'!L:L,MATCH(PolicyLevers!$C184,'Policy Characteristics'!$C:$C,0))</f>
        <v>ban-new-capacity.html</v>
      </c>
      <c r="S184" s="251">
        <f>INDEX('Policy Characteristics'!M:M,MATCH(PolicyLevers!$C184,'Policy Characteristics'!$C:$C,0))</f>
        <v>0</v>
      </c>
      <c r="T184" s="221">
        <f>INDEX('Policy Characteristics'!N:N,MATCH(PolicyLevers!$C184,'Policy Characteristics'!$C:$C,0))</f>
        <v>0</v>
      </c>
    </row>
    <row r="185" spans="1:20" s="195" customFormat="1">
      <c r="A185" s="186" t="str">
        <f>INDEX('Policy Characteristics'!A:A,MATCH($C185,'Policy Characteristics'!$C:$C,0))</f>
        <v>Electricity Supply</v>
      </c>
      <c r="B185" s="210" t="str">
        <f>INDEX('Policy Characteristics'!B:B,MATCH($C185,'Policy Characteristics'!$C:$C,0))</f>
        <v>Ban New Power Plants</v>
      </c>
      <c r="C185" s="210" t="str">
        <f t="shared" si="16"/>
        <v>Boolean Ban New Power Plants</v>
      </c>
      <c r="D185" s="199" t="s">
        <v>1112</v>
      </c>
      <c r="E185" s="189"/>
      <c r="F185" s="199" t="s">
        <v>805</v>
      </c>
      <c r="G185" s="189"/>
      <c r="H185" s="225">
        <v>616</v>
      </c>
      <c r="I185" s="189" t="s">
        <v>47</v>
      </c>
      <c r="J185" s="187" t="str">
        <f>INDEX('Policy Characteristics'!D:D,MATCH(PolicyLevers!$C185,'Policy Characteristics'!$C:$C,0))</f>
        <v>Ban New Power Plants</v>
      </c>
      <c r="K185" s="187" t="str">
        <f>INDEX('Policy Characteristics'!E:E,MATCH(PolicyLevers!$C185,'Policy Characteristics'!$C:$C,0))</f>
        <v>elec ban new power plants</v>
      </c>
      <c r="L185" s="222">
        <f>INDEX('Policy Characteristics'!F:F,MATCH(PolicyLevers!$C185,'Policy Characteristics'!$C:$C,0))</f>
        <v>0</v>
      </c>
      <c r="M185" s="222">
        <f>INDEX('Policy Characteristics'!G:G,MATCH(PolicyLevers!$C185,'Policy Characteristics'!$C:$C,0))</f>
        <v>1</v>
      </c>
      <c r="N185" s="222">
        <f>INDEX('Policy Characteristics'!H:H,MATCH(PolicyLevers!$C185,'Policy Characteristics'!$C:$C,0))</f>
        <v>1</v>
      </c>
      <c r="O185" s="221" t="str">
        <f>INDEX('Policy Characteristics'!I:I,MATCH(PolicyLevers!$C185,'Policy Characteristics'!$C:$C,0))</f>
        <v>on/off</v>
      </c>
      <c r="P185" s="189" t="str">
        <f>INDEX('Policy Characteristics'!J:J,MATCH(PolicyLevers!$C185,'Policy Characteristics'!$C:$C,0))</f>
        <v>**Description:** This policy prevents new capacity of the selected type(s) from being built or deployed.//</v>
      </c>
      <c r="Q185" s="221" t="str">
        <f>INDEX('Policy Characteristics'!K:K,MATCH(PolicyLevers!$C185,'Policy Characteristics'!$C:$C,0))</f>
        <v>electricity-sector-main.html#ban</v>
      </c>
      <c r="R185" s="199" t="str">
        <f>INDEX('Policy Characteristics'!L:L,MATCH(PolicyLevers!$C185,'Policy Characteristics'!$C:$C,0))</f>
        <v>ban-new-capacity.html</v>
      </c>
      <c r="S185" s="251">
        <f>INDEX('Policy Characteristics'!M:M,MATCH(PolicyLevers!$C185,'Policy Characteristics'!$C:$C,0))</f>
        <v>0</v>
      </c>
      <c r="T185" s="221">
        <f>INDEX('Policy Characteristics'!N:N,MATCH(PolicyLevers!$C185,'Policy Characteristics'!$C:$C,0))</f>
        <v>0</v>
      </c>
    </row>
    <row r="186" spans="1:20" s="195" customFormat="1">
      <c r="A186" s="186" t="str">
        <f>INDEX('Policy Characteristics'!A:A,MATCH($C186,'Policy Characteristics'!$C:$C,0))</f>
        <v>Electricity Supply</v>
      </c>
      <c r="B186" s="210" t="str">
        <f>INDEX('Policy Characteristics'!B:B,MATCH($C186,'Policy Characteristics'!$C:$C,0))</f>
        <v>Ban New Power Plants</v>
      </c>
      <c r="C186" s="210" t="str">
        <f t="shared" si="16"/>
        <v>Boolean Ban New Power Plants</v>
      </c>
      <c r="D186" s="199" t="s">
        <v>1113</v>
      </c>
      <c r="E186" s="189"/>
      <c r="F186" s="199" t="s">
        <v>945</v>
      </c>
      <c r="G186" s="189"/>
      <c r="H186" s="225">
        <v>617</v>
      </c>
      <c r="I186" s="189" t="s">
        <v>47</v>
      </c>
      <c r="J186" s="187" t="str">
        <f>INDEX('Policy Characteristics'!D:D,MATCH(PolicyLevers!$C186,'Policy Characteristics'!$C:$C,0))</f>
        <v>Ban New Power Plants</v>
      </c>
      <c r="K186" s="187" t="str">
        <f>INDEX('Policy Characteristics'!E:E,MATCH(PolicyLevers!$C186,'Policy Characteristics'!$C:$C,0))</f>
        <v>elec ban new power plants</v>
      </c>
      <c r="L186" s="222">
        <f>INDEX('Policy Characteristics'!F:F,MATCH(PolicyLevers!$C186,'Policy Characteristics'!$C:$C,0))</f>
        <v>0</v>
      </c>
      <c r="M186" s="222">
        <f>INDEX('Policy Characteristics'!G:G,MATCH(PolicyLevers!$C186,'Policy Characteristics'!$C:$C,0))</f>
        <v>1</v>
      </c>
      <c r="N186" s="222">
        <f>INDEX('Policy Characteristics'!H:H,MATCH(PolicyLevers!$C186,'Policy Characteristics'!$C:$C,0))</f>
        <v>1</v>
      </c>
      <c r="O186" s="221" t="str">
        <f>INDEX('Policy Characteristics'!I:I,MATCH(PolicyLevers!$C186,'Policy Characteristics'!$C:$C,0))</f>
        <v>on/off</v>
      </c>
      <c r="P186" s="189" t="str">
        <f>INDEX('Policy Characteristics'!J:J,MATCH(PolicyLevers!$C186,'Policy Characteristics'!$C:$C,0))</f>
        <v>**Description:** This policy prevents new capacity of the selected type(s) from being built or deployed.//</v>
      </c>
      <c r="Q186" s="221" t="str">
        <f>INDEX('Policy Characteristics'!K:K,MATCH(PolicyLevers!$C186,'Policy Characteristics'!$C:$C,0))</f>
        <v>electricity-sector-main.html#ban</v>
      </c>
      <c r="R186" s="199" t="str">
        <f>INDEX('Policy Characteristics'!L:L,MATCH(PolicyLevers!$C186,'Policy Characteristics'!$C:$C,0))</f>
        <v>ban-new-capacity.html</v>
      </c>
      <c r="S186" s="251">
        <f>INDEX('Policy Characteristics'!M:M,MATCH(PolicyLevers!$C186,'Policy Characteristics'!$C:$C,0))</f>
        <v>0</v>
      </c>
      <c r="T186" s="221">
        <f>INDEX('Policy Characteristics'!N:N,MATCH(PolicyLevers!$C186,'Policy Characteristics'!$C:$C,0))</f>
        <v>0</v>
      </c>
    </row>
    <row r="187" spans="1:20" s="195" customFormat="1">
      <c r="A187" s="186" t="str">
        <f>INDEX('Policy Characteristics'!A:A,MATCH($C187,'Policy Characteristics'!$C:$C,0))</f>
        <v>Electricity Supply</v>
      </c>
      <c r="B187" s="210" t="str">
        <f>INDEX('Policy Characteristics'!B:B,MATCH($C187,'Policy Characteristics'!$C:$C,0))</f>
        <v>Ban New Power Plants</v>
      </c>
      <c r="C187" s="210" t="str">
        <f t="shared" si="16"/>
        <v>Boolean Ban New Power Plants</v>
      </c>
      <c r="D187" s="199" t="s">
        <v>1114</v>
      </c>
      <c r="E187" s="189"/>
      <c r="F187" s="199" t="s">
        <v>807</v>
      </c>
      <c r="G187" s="189"/>
      <c r="H187" s="225">
        <v>618</v>
      </c>
      <c r="I187" s="189" t="s">
        <v>47</v>
      </c>
      <c r="J187" s="187" t="str">
        <f>INDEX('Policy Characteristics'!D:D,MATCH(PolicyLevers!$C187,'Policy Characteristics'!$C:$C,0))</f>
        <v>Ban New Power Plants</v>
      </c>
      <c r="K187" s="187" t="str">
        <f>INDEX('Policy Characteristics'!E:E,MATCH(PolicyLevers!$C187,'Policy Characteristics'!$C:$C,0))</f>
        <v>elec ban new power plants</v>
      </c>
      <c r="L187" s="222">
        <f>INDEX('Policy Characteristics'!F:F,MATCH(PolicyLevers!$C187,'Policy Characteristics'!$C:$C,0))</f>
        <v>0</v>
      </c>
      <c r="M187" s="222">
        <f>INDEX('Policy Characteristics'!G:G,MATCH(PolicyLevers!$C187,'Policy Characteristics'!$C:$C,0))</f>
        <v>1</v>
      </c>
      <c r="N187" s="222">
        <f>INDEX('Policy Characteristics'!H:H,MATCH(PolicyLevers!$C187,'Policy Characteristics'!$C:$C,0))</f>
        <v>1</v>
      </c>
      <c r="O187" s="221" t="str">
        <f>INDEX('Policy Characteristics'!I:I,MATCH(PolicyLevers!$C187,'Policy Characteristics'!$C:$C,0))</f>
        <v>on/off</v>
      </c>
      <c r="P187" s="189" t="str">
        <f>INDEX('Policy Characteristics'!J:J,MATCH(PolicyLevers!$C187,'Policy Characteristics'!$C:$C,0))</f>
        <v>**Description:** This policy prevents new capacity of the selected type(s) from being built or deployed.//</v>
      </c>
      <c r="Q187" s="221" t="str">
        <f>INDEX('Policy Characteristics'!K:K,MATCH(PolicyLevers!$C187,'Policy Characteristics'!$C:$C,0))</f>
        <v>electricity-sector-main.html#ban</v>
      </c>
      <c r="R187" s="199" t="str">
        <f>INDEX('Policy Characteristics'!L:L,MATCH(PolicyLevers!$C187,'Policy Characteristics'!$C:$C,0))</f>
        <v>ban-new-capacity.html</v>
      </c>
      <c r="S187" s="251">
        <f>INDEX('Policy Characteristics'!M:M,MATCH(PolicyLevers!$C187,'Policy Characteristics'!$C:$C,0))</f>
        <v>0</v>
      </c>
      <c r="T187" s="221">
        <f>INDEX('Policy Characteristics'!N:N,MATCH(PolicyLevers!$C187,'Policy Characteristics'!$C:$C,0))</f>
        <v>0</v>
      </c>
    </row>
    <row r="188" spans="1:20" s="187" customFormat="1">
      <c r="A188" s="186" t="str">
        <f>INDEX('Policy Characteristics'!A:A,MATCH($C188,'Policy Characteristics'!$C:$C,0))</f>
        <v>Electricity Supply</v>
      </c>
      <c r="B188" s="200" t="str">
        <f>INDEX('Policy Characteristics'!B:B,MATCH($C188,'Policy Characteristics'!$C:$C,0))</f>
        <v>Carbon Capture and Sequestration</v>
      </c>
      <c r="C188" s="200" t="s">
        <v>1709</v>
      </c>
      <c r="D188" s="189" t="s">
        <v>471</v>
      </c>
      <c r="E188" s="189"/>
      <c r="F188" s="189" t="s">
        <v>470</v>
      </c>
      <c r="G188" s="199"/>
      <c r="H188" s="208">
        <v>876</v>
      </c>
      <c r="I188" s="199" t="s">
        <v>46</v>
      </c>
      <c r="J188" s="187" t="str">
        <f>INDEX('Policy Characteristics'!D:D,MATCH(PolicyLevers!$C188,'Policy Characteristics'!$C:$C,0))</f>
        <v>Electricity Sector CCS</v>
      </c>
      <c r="K188" s="187" t="str">
        <f>INDEX('Policy Characteristics'!E:E,MATCH(PolicyLevers!$C188,'Policy Characteristics'!$C:$C,0))</f>
        <v>elec CCS</v>
      </c>
      <c r="L188" s="206">
        <f>INDEX('Policy Characteristics'!F:F,MATCH(PolicyLevers!$C188,'Policy Characteristics'!$C:$C,0))</f>
        <v>0</v>
      </c>
      <c r="M188" s="206">
        <f>INDEX('Policy Characteristics'!G:G,MATCH(PolicyLevers!$C188,'Policy Characteristics'!$C:$C,0))</f>
        <v>1</v>
      </c>
      <c r="N188" s="206">
        <f>INDEX('Policy Characteristics'!H:H,MATCH(PolicyLevers!$C188,'Policy Characteristics'!$C:$C,0))</f>
        <v>0.01</v>
      </c>
      <c r="O188" s="199" t="str">
        <f>INDEX('Policy Characteristics'!I:I,MATCH(PolicyLevers!$C188,'Policy Characteristics'!$C:$C,0))</f>
        <v>% of CO2 captured</v>
      </c>
      <c r="P188" s="201" t="str">
        <f>INDEX('Policy Characteristics'!J:J,MATCH(PolicyLevers!$C188,'Policy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8" s="189" t="str">
        <f>INDEX('Policy Characteristics'!K:K,MATCH(PolicyLevers!$C188,'Policy Characteristics'!$C:$C,0))</f>
        <v>ccs.html#ccs</v>
      </c>
      <c r="R188" s="199" t="str">
        <f>INDEX('Policy Characteristics'!L:L,MATCH(PolicyLevers!$C188,'Policy Characteristics'!$C:$C,0))</f>
        <v>carbon-capture-and-sequestration.html</v>
      </c>
      <c r="S188" s="212" t="str">
        <f>INDEX('Policy Characteristics'!M:M,MATCH(PolicyLevers!$C188,'Policy Characteristics'!$C:$C,0))</f>
        <v>Calculated from model data; see variable ccs/BFoCPAbS in the InputData folder for source information.</v>
      </c>
      <c r="T188" s="199">
        <f>INDEX('Policy Characteristics'!N:N,MATCH(PolicyLevers!$C188,'Policy Characteristics'!$C:$C,0))</f>
        <v>0</v>
      </c>
    </row>
    <row r="189" spans="1:20" s="195" customFormat="1">
      <c r="A189" s="186" t="str">
        <f>INDEX('Policy Characteristics'!A:A,MATCH($C189,'Policy Characteristics'!$C:$C,0))</f>
        <v>Electricity Supply</v>
      </c>
      <c r="B189" s="210" t="str">
        <f>INDEX('Policy Characteristics'!B:B,MATCH($C189,'Policy Characteristics'!$C:$C,0))</f>
        <v>Carbon Capture and Sequestration</v>
      </c>
      <c r="C189" s="210" t="str">
        <f t="shared" ref="C189:C203" si="17">C$188</f>
        <v>Electricity Sector Fraction of Potential Additional CCS Achieved</v>
      </c>
      <c r="D189" s="199" t="s">
        <v>322</v>
      </c>
      <c r="E189" s="189"/>
      <c r="F189" s="199" t="s">
        <v>323</v>
      </c>
      <c r="G189" s="189"/>
      <c r="H189" s="208">
        <v>877</v>
      </c>
      <c r="I189" s="199" t="s">
        <v>46</v>
      </c>
      <c r="J189" s="187" t="str">
        <f>INDEX('Policy Characteristics'!D:D,MATCH(PolicyLevers!$C189,'Policy Characteristics'!$C:$C,0))</f>
        <v>Electricity Sector CCS</v>
      </c>
      <c r="K189" s="187" t="str">
        <f>INDEX('Policy Characteristics'!E:E,MATCH(PolicyLevers!$C189,'Policy Characteristics'!$C:$C,0))</f>
        <v>elec CCS</v>
      </c>
      <c r="L189" s="222">
        <f>INDEX('Policy Characteristics'!F:F,MATCH(PolicyLevers!$C189,'Policy Characteristics'!$C:$C,0))</f>
        <v>0</v>
      </c>
      <c r="M189" s="222">
        <f>INDEX('Policy Characteristics'!G:G,MATCH(PolicyLevers!$C189,'Policy Characteristics'!$C:$C,0))</f>
        <v>1</v>
      </c>
      <c r="N189" s="222">
        <f>INDEX('Policy Characteristics'!H:H,MATCH(PolicyLevers!$C189,'Policy Characteristics'!$C:$C,0))</f>
        <v>0.01</v>
      </c>
      <c r="O189" s="222" t="str">
        <f>INDEX('Policy Characteristics'!I:I,MATCH(PolicyLevers!$C189,'Policy Characteristics'!$C:$C,0))</f>
        <v>% of CO2 captured</v>
      </c>
      <c r="P189" s="201" t="str">
        <f>INDEX('Policy Characteristics'!J:J,MATCH(PolicyLevers!$C189,'Policy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9" s="222" t="str">
        <f>INDEX('Policy Characteristics'!K:K,MATCH(PolicyLevers!$C189,'Policy Characteristics'!$C:$C,0))</f>
        <v>ccs.html#ccs</v>
      </c>
      <c r="R189" s="222" t="str">
        <f>INDEX('Policy Characteristics'!L:L,MATCH(PolicyLevers!$C189,'Policy Characteristics'!$C:$C,0))</f>
        <v>carbon-capture-and-sequestration.html</v>
      </c>
      <c r="S189" s="212" t="str">
        <f>INDEX('Policy Characteristics'!M:M,MATCH(PolicyLevers!$C189,'Policy Characteristics'!$C:$C,0))</f>
        <v>Calculated from model data; see variable ccs/BFoCPAbS in the InputData folder for source information.</v>
      </c>
      <c r="T189" s="221">
        <f>INDEX('Policy Characteristics'!N:N,MATCH(PolicyLevers!$C189,'Policy Characteristics'!$C:$C,0))</f>
        <v>0</v>
      </c>
    </row>
    <row r="190" spans="1:20" s="195" customFormat="1">
      <c r="A190" s="186" t="str">
        <f>INDEX('Policy Characteristics'!A:A,MATCH($C190,'Policy Characteristics'!$C:$C,0))</f>
        <v>Electricity Supply</v>
      </c>
      <c r="B190" s="210" t="str">
        <f>INDEX('Policy Characteristics'!B:B,MATCH($C190,'Policy Characteristics'!$C:$C,0))</f>
        <v>Carbon Capture and Sequestration</v>
      </c>
      <c r="C190" s="210" t="str">
        <f t="shared" si="17"/>
        <v>Electricity Sector Fraction of Potential Additional CCS Achieved</v>
      </c>
      <c r="D190" s="199" t="s">
        <v>80</v>
      </c>
      <c r="E190" s="189"/>
      <c r="F190" s="199" t="s">
        <v>94</v>
      </c>
      <c r="G190" s="189"/>
      <c r="H190" s="208">
        <v>878</v>
      </c>
      <c r="I190" s="189" t="s">
        <v>47</v>
      </c>
      <c r="J190" s="187" t="str">
        <f>INDEX('Policy Characteristics'!D:D,MATCH(PolicyLevers!$C190,'Policy Characteristics'!$C:$C,0))</f>
        <v>Electricity Sector CCS</v>
      </c>
      <c r="K190" s="187" t="str">
        <f>INDEX('Policy Characteristics'!E:E,MATCH(PolicyLevers!$C190,'Policy Characteristics'!$C:$C,0))</f>
        <v>elec CCS</v>
      </c>
      <c r="L190" s="222">
        <f>INDEX('Policy Characteristics'!F:F,MATCH(PolicyLevers!$C190,'Policy Characteristics'!$C:$C,0))</f>
        <v>0</v>
      </c>
      <c r="M190" s="222">
        <f>INDEX('Policy Characteristics'!G:G,MATCH(PolicyLevers!$C190,'Policy Characteristics'!$C:$C,0))</f>
        <v>1</v>
      </c>
      <c r="N190" s="222">
        <f>INDEX('Policy Characteristics'!H:H,MATCH(PolicyLevers!$C190,'Policy Characteristics'!$C:$C,0))</f>
        <v>0.01</v>
      </c>
      <c r="O190" s="221" t="str">
        <f>INDEX('Policy Characteristics'!I:I,MATCH(PolicyLevers!$C190,'Policy Characteristics'!$C:$C,0))</f>
        <v>% of CO2 captured</v>
      </c>
      <c r="P190" s="189" t="str">
        <f>INDEX('Policy Characteristics'!J:J,MATCH(PolicyLevers!$C190,'Policy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0" s="221" t="str">
        <f>INDEX('Policy Characteristics'!K:K,MATCH(PolicyLevers!$C190,'Policy Characteristics'!$C:$C,0))</f>
        <v>ccs.html#ccs</v>
      </c>
      <c r="R190" s="199" t="str">
        <f>INDEX('Policy Characteristics'!L:L,MATCH(PolicyLevers!$C190,'Policy Characteristics'!$C:$C,0))</f>
        <v>carbon-capture-and-sequestration.html</v>
      </c>
      <c r="S190" s="251" t="str">
        <f>INDEX('Policy Characteristics'!M:M,MATCH(PolicyLevers!$C190,'Policy Characteristics'!$C:$C,0))</f>
        <v>Calculated from model data; see variable ccs/BFoCPAbS in the InputData folder for source information.</v>
      </c>
      <c r="T190" s="221">
        <f>INDEX('Policy Characteristics'!N:N,MATCH(PolicyLevers!$C190,'Policy Characteristics'!$C:$C,0))</f>
        <v>0</v>
      </c>
    </row>
    <row r="191" spans="1:20" s="195" customFormat="1">
      <c r="A191" s="186" t="str">
        <f>INDEX('Policy Characteristics'!A:A,MATCH($C191,'Policy Characteristics'!$C:$C,0))</f>
        <v>Electricity Supply</v>
      </c>
      <c r="B191" s="210" t="str">
        <f>INDEX('Policy Characteristics'!B:B,MATCH($C191,'Policy Characteristics'!$C:$C,0))</f>
        <v>Carbon Capture and Sequestration</v>
      </c>
      <c r="C191" s="210" t="str">
        <f t="shared" si="17"/>
        <v>Electricity Sector Fraction of Potential Additional CCS Achieved</v>
      </c>
      <c r="D191" s="199" t="s">
        <v>81</v>
      </c>
      <c r="E191" s="189"/>
      <c r="F191" s="199" t="s">
        <v>95</v>
      </c>
      <c r="G191" s="189"/>
      <c r="H191" s="208">
        <v>879</v>
      </c>
      <c r="I191" s="189" t="s">
        <v>47</v>
      </c>
      <c r="J191" s="187" t="str">
        <f>INDEX('Policy Characteristics'!D:D,MATCH(PolicyLevers!$C191,'Policy Characteristics'!$C:$C,0))</f>
        <v>Electricity Sector CCS</v>
      </c>
      <c r="K191" s="187" t="str">
        <f>INDEX('Policy Characteristics'!E:E,MATCH(PolicyLevers!$C191,'Policy Characteristics'!$C:$C,0))</f>
        <v>elec CCS</v>
      </c>
      <c r="L191" s="222">
        <f>INDEX('Policy Characteristics'!F:F,MATCH(PolicyLevers!$C191,'Policy Characteristics'!$C:$C,0))</f>
        <v>0</v>
      </c>
      <c r="M191" s="222">
        <f>INDEX('Policy Characteristics'!G:G,MATCH(PolicyLevers!$C191,'Policy Characteristics'!$C:$C,0))</f>
        <v>1</v>
      </c>
      <c r="N191" s="222">
        <f>INDEX('Policy Characteristics'!H:H,MATCH(PolicyLevers!$C191,'Policy Characteristics'!$C:$C,0))</f>
        <v>0.01</v>
      </c>
      <c r="O191" s="221" t="str">
        <f>INDEX('Policy Characteristics'!I:I,MATCH(PolicyLevers!$C191,'Policy Characteristics'!$C:$C,0))</f>
        <v>% of CO2 captured</v>
      </c>
      <c r="P191" s="189" t="str">
        <f>INDEX('Policy Characteristics'!J:J,MATCH(PolicyLevers!$C191,'Policy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1" s="221" t="str">
        <f>INDEX('Policy Characteristics'!K:K,MATCH(PolicyLevers!$C191,'Policy Characteristics'!$C:$C,0))</f>
        <v>ccs.html#ccs</v>
      </c>
      <c r="R191" s="199" t="str">
        <f>INDEX('Policy Characteristics'!L:L,MATCH(PolicyLevers!$C191,'Policy Characteristics'!$C:$C,0))</f>
        <v>carbon-capture-and-sequestration.html</v>
      </c>
      <c r="S191" s="251" t="str">
        <f>INDEX('Policy Characteristics'!M:M,MATCH(PolicyLevers!$C191,'Policy Characteristics'!$C:$C,0))</f>
        <v>Calculated from model data; see variable ccs/BFoCPAbS in the InputData folder for source information.</v>
      </c>
      <c r="T191" s="221">
        <f>INDEX('Policy Characteristics'!N:N,MATCH(PolicyLevers!$C191,'Policy Characteristics'!$C:$C,0))</f>
        <v>0</v>
      </c>
    </row>
    <row r="192" spans="1:20" s="195" customFormat="1">
      <c r="A192" s="186" t="str">
        <f>INDEX('Policy Characteristics'!A:A,MATCH($C192,'Policy Characteristics'!$C:$C,0))</f>
        <v>Electricity Supply</v>
      </c>
      <c r="B192" s="210" t="str">
        <f>INDEX('Policy Characteristics'!B:B,MATCH($C192,'Policy Characteristics'!$C:$C,0))</f>
        <v>Carbon Capture and Sequestration</v>
      </c>
      <c r="C192" s="210" t="str">
        <f t="shared" si="17"/>
        <v>Electricity Sector Fraction of Potential Additional CCS Achieved</v>
      </c>
      <c r="D192" s="199" t="s">
        <v>472</v>
      </c>
      <c r="E192" s="189"/>
      <c r="F192" s="199" t="s">
        <v>475</v>
      </c>
      <c r="G192" s="189"/>
      <c r="H192" s="208">
        <v>880</v>
      </c>
      <c r="I192" s="189" t="s">
        <v>47</v>
      </c>
      <c r="J192" s="187" t="str">
        <f>INDEX('Policy Characteristics'!D:D,MATCH(PolicyLevers!$C192,'Policy Characteristics'!$C:$C,0))</f>
        <v>Electricity Sector CCS</v>
      </c>
      <c r="K192" s="187" t="str">
        <f>INDEX('Policy Characteristics'!E:E,MATCH(PolicyLevers!$C192,'Policy Characteristics'!$C:$C,0))</f>
        <v>elec CCS</v>
      </c>
      <c r="L192" s="222">
        <f>INDEX('Policy Characteristics'!F:F,MATCH(PolicyLevers!$C192,'Policy Characteristics'!$C:$C,0))</f>
        <v>0</v>
      </c>
      <c r="M192" s="222">
        <f>INDEX('Policy Characteristics'!G:G,MATCH(PolicyLevers!$C192,'Policy Characteristics'!$C:$C,0))</f>
        <v>1</v>
      </c>
      <c r="N192" s="222">
        <f>INDEX('Policy Characteristics'!H:H,MATCH(PolicyLevers!$C192,'Policy Characteristics'!$C:$C,0))</f>
        <v>0.01</v>
      </c>
      <c r="O192" s="221" t="str">
        <f>INDEX('Policy Characteristics'!I:I,MATCH(PolicyLevers!$C192,'Policy Characteristics'!$C:$C,0))</f>
        <v>% of CO2 captured</v>
      </c>
      <c r="P192" s="189" t="str">
        <f>INDEX('Policy Characteristics'!J:J,MATCH(PolicyLevers!$C192,'Policy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2" s="221" t="str">
        <f>INDEX('Policy Characteristics'!K:K,MATCH(PolicyLevers!$C192,'Policy Characteristics'!$C:$C,0))</f>
        <v>ccs.html#ccs</v>
      </c>
      <c r="R192" s="199" t="str">
        <f>INDEX('Policy Characteristics'!L:L,MATCH(PolicyLevers!$C192,'Policy Characteristics'!$C:$C,0))</f>
        <v>carbon-capture-and-sequestration.html</v>
      </c>
      <c r="S192" s="251" t="str">
        <f>INDEX('Policy Characteristics'!M:M,MATCH(PolicyLevers!$C192,'Policy Characteristics'!$C:$C,0))</f>
        <v>Calculated from model data; see variable ccs/BFoCPAbS in the InputData folder for source information.</v>
      </c>
      <c r="T192" s="221">
        <f>INDEX('Policy Characteristics'!N:N,MATCH(PolicyLevers!$C192,'Policy Characteristics'!$C:$C,0))</f>
        <v>0</v>
      </c>
    </row>
    <row r="193" spans="1:20" s="195" customFormat="1">
      <c r="A193" s="186" t="str">
        <f>INDEX('Policy Characteristics'!A:A,MATCH($C193,'Policy Characteristics'!$C:$C,0))</f>
        <v>Electricity Supply</v>
      </c>
      <c r="B193" s="210" t="str">
        <f>INDEX('Policy Characteristics'!B:B,MATCH($C193,'Policy Characteristics'!$C:$C,0))</f>
        <v>Carbon Capture and Sequestration</v>
      </c>
      <c r="C193" s="210" t="str">
        <f t="shared" si="17"/>
        <v>Electricity Sector Fraction of Potential Additional CCS Achieved</v>
      </c>
      <c r="D193" s="199" t="s">
        <v>82</v>
      </c>
      <c r="E193" s="189"/>
      <c r="F193" s="199" t="s">
        <v>96</v>
      </c>
      <c r="G193" s="189"/>
      <c r="H193" s="208">
        <v>881</v>
      </c>
      <c r="I193" s="189" t="s">
        <v>47</v>
      </c>
      <c r="J193" s="187" t="str">
        <f>INDEX('Policy Characteristics'!D:D,MATCH(PolicyLevers!$C193,'Policy Characteristics'!$C:$C,0))</f>
        <v>Electricity Sector CCS</v>
      </c>
      <c r="K193" s="187" t="str">
        <f>INDEX('Policy Characteristics'!E:E,MATCH(PolicyLevers!$C193,'Policy Characteristics'!$C:$C,0))</f>
        <v>elec CCS</v>
      </c>
      <c r="L193" s="222">
        <f>INDEX('Policy Characteristics'!F:F,MATCH(PolicyLevers!$C193,'Policy Characteristics'!$C:$C,0))</f>
        <v>0</v>
      </c>
      <c r="M193" s="222">
        <f>INDEX('Policy Characteristics'!G:G,MATCH(PolicyLevers!$C193,'Policy Characteristics'!$C:$C,0))</f>
        <v>1</v>
      </c>
      <c r="N193" s="222">
        <f>INDEX('Policy Characteristics'!H:H,MATCH(PolicyLevers!$C193,'Policy Characteristics'!$C:$C,0))</f>
        <v>0.01</v>
      </c>
      <c r="O193" s="221" t="str">
        <f>INDEX('Policy Characteristics'!I:I,MATCH(PolicyLevers!$C193,'Policy Characteristics'!$C:$C,0))</f>
        <v>% of CO2 captured</v>
      </c>
      <c r="P193" s="189" t="str">
        <f>INDEX('Policy Characteristics'!J:J,MATCH(PolicyLevers!$C193,'Policy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3" s="221" t="str">
        <f>INDEX('Policy Characteristics'!K:K,MATCH(PolicyLevers!$C193,'Policy Characteristics'!$C:$C,0))</f>
        <v>ccs.html#ccs</v>
      </c>
      <c r="R193" s="199" t="str">
        <f>INDEX('Policy Characteristics'!L:L,MATCH(PolicyLevers!$C193,'Policy Characteristics'!$C:$C,0))</f>
        <v>carbon-capture-and-sequestration.html</v>
      </c>
      <c r="S193" s="251" t="str">
        <f>INDEX('Policy Characteristics'!M:M,MATCH(PolicyLevers!$C193,'Policy Characteristics'!$C:$C,0))</f>
        <v>Calculated from model data; see variable ccs/BFoCPAbS in the InputData folder for source information.</v>
      </c>
      <c r="T193" s="221">
        <f>INDEX('Policy Characteristics'!N:N,MATCH(PolicyLevers!$C193,'Policy Characteristics'!$C:$C,0))</f>
        <v>0</v>
      </c>
    </row>
    <row r="194" spans="1:20" s="195" customFormat="1">
      <c r="A194" s="186" t="str">
        <f>INDEX('Policy Characteristics'!A:A,MATCH($C194,'Policy Characteristics'!$C:$C,0))</f>
        <v>Electricity Supply</v>
      </c>
      <c r="B194" s="210" t="str">
        <f>INDEX('Policy Characteristics'!B:B,MATCH($C194,'Policy Characteristics'!$C:$C,0))</f>
        <v>Carbon Capture and Sequestration</v>
      </c>
      <c r="C194" s="210" t="str">
        <f t="shared" si="17"/>
        <v>Electricity Sector Fraction of Potential Additional CCS Achieved</v>
      </c>
      <c r="D194" s="199" t="s">
        <v>83</v>
      </c>
      <c r="E194" s="189"/>
      <c r="F194" s="199" t="s">
        <v>97</v>
      </c>
      <c r="G194" s="189"/>
      <c r="H194" s="208">
        <v>882</v>
      </c>
      <c r="I194" s="189" t="s">
        <v>47</v>
      </c>
      <c r="J194" s="187" t="str">
        <f>INDEX('Policy Characteristics'!D:D,MATCH(PolicyLevers!$C194,'Policy Characteristics'!$C:$C,0))</f>
        <v>Electricity Sector CCS</v>
      </c>
      <c r="K194" s="187" t="str">
        <f>INDEX('Policy Characteristics'!E:E,MATCH(PolicyLevers!$C194,'Policy Characteristics'!$C:$C,0))</f>
        <v>elec CCS</v>
      </c>
      <c r="L194" s="222">
        <f>INDEX('Policy Characteristics'!F:F,MATCH(PolicyLevers!$C194,'Policy Characteristics'!$C:$C,0))</f>
        <v>0</v>
      </c>
      <c r="M194" s="222">
        <f>INDEX('Policy Characteristics'!G:G,MATCH(PolicyLevers!$C194,'Policy Characteristics'!$C:$C,0))</f>
        <v>1</v>
      </c>
      <c r="N194" s="222">
        <f>INDEX('Policy Characteristics'!H:H,MATCH(PolicyLevers!$C194,'Policy Characteristics'!$C:$C,0))</f>
        <v>0.01</v>
      </c>
      <c r="O194" s="221" t="str">
        <f>INDEX('Policy Characteristics'!I:I,MATCH(PolicyLevers!$C194,'Policy Characteristics'!$C:$C,0))</f>
        <v>% of CO2 captured</v>
      </c>
      <c r="P194" s="189" t="str">
        <f>INDEX('Policy Characteristics'!J:J,MATCH(PolicyLevers!$C194,'Policy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4" s="221" t="str">
        <f>INDEX('Policy Characteristics'!K:K,MATCH(PolicyLevers!$C194,'Policy Characteristics'!$C:$C,0))</f>
        <v>ccs.html#ccs</v>
      </c>
      <c r="R194" s="199" t="str">
        <f>INDEX('Policy Characteristics'!L:L,MATCH(PolicyLevers!$C194,'Policy Characteristics'!$C:$C,0))</f>
        <v>carbon-capture-and-sequestration.html</v>
      </c>
      <c r="S194" s="251" t="str">
        <f>INDEX('Policy Characteristics'!M:M,MATCH(PolicyLevers!$C194,'Policy Characteristics'!$C:$C,0))</f>
        <v>Calculated from model data; see variable ccs/BFoCPAbS in the InputData folder for source information.</v>
      </c>
      <c r="T194" s="221">
        <f>INDEX('Policy Characteristics'!N:N,MATCH(PolicyLevers!$C194,'Policy Characteristics'!$C:$C,0))</f>
        <v>0</v>
      </c>
    </row>
    <row r="195" spans="1:20" s="195" customFormat="1">
      <c r="A195" s="186" t="str">
        <f>INDEX('Policy Characteristics'!A:A,MATCH($C195,'Policy Characteristics'!$C:$C,0))</f>
        <v>Electricity Supply</v>
      </c>
      <c r="B195" s="210" t="str">
        <f>INDEX('Policy Characteristics'!B:B,MATCH($C195,'Policy Characteristics'!$C:$C,0))</f>
        <v>Carbon Capture and Sequestration</v>
      </c>
      <c r="C195" s="210" t="str">
        <f t="shared" si="17"/>
        <v>Electricity Sector Fraction of Potential Additional CCS Achieved</v>
      </c>
      <c r="D195" s="199" t="s">
        <v>84</v>
      </c>
      <c r="E195" s="189"/>
      <c r="F195" s="199" t="s">
        <v>98</v>
      </c>
      <c r="G195" s="189"/>
      <c r="H195" s="208">
        <v>883</v>
      </c>
      <c r="I195" s="199" t="s">
        <v>46</v>
      </c>
      <c r="J195" s="187" t="str">
        <f>INDEX('Policy Characteristics'!D:D,MATCH(PolicyLevers!$C195,'Policy Characteristics'!$C:$C,0))</f>
        <v>Electricity Sector CCS</v>
      </c>
      <c r="K195" s="187" t="str">
        <f>INDEX('Policy Characteristics'!E:E,MATCH(PolicyLevers!$C195,'Policy Characteristics'!$C:$C,0))</f>
        <v>elec CCS</v>
      </c>
      <c r="L195" s="222">
        <f>INDEX('Policy Characteristics'!F:F,MATCH(PolicyLevers!$C195,'Policy Characteristics'!$C:$C,0))</f>
        <v>0</v>
      </c>
      <c r="M195" s="222">
        <f>INDEX('Policy Characteristics'!G:G,MATCH(PolicyLevers!$C195,'Policy Characteristics'!$C:$C,0))</f>
        <v>1</v>
      </c>
      <c r="N195" s="222">
        <f>INDEX('Policy Characteristics'!H:H,MATCH(PolicyLevers!$C195,'Policy Characteristics'!$C:$C,0))</f>
        <v>0.01</v>
      </c>
      <c r="O195" s="222" t="str">
        <f>INDEX('Policy Characteristics'!I:I,MATCH(PolicyLevers!$C195,'Policy Characteristics'!$C:$C,0))</f>
        <v>% of CO2 captured</v>
      </c>
      <c r="P195" s="201" t="str">
        <f>INDEX('Policy Characteristics'!J:J,MATCH(PolicyLevers!$C195,'Policy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5" s="222" t="str">
        <f>INDEX('Policy Characteristics'!K:K,MATCH(PolicyLevers!$C195,'Policy Characteristics'!$C:$C,0))</f>
        <v>ccs.html#ccs</v>
      </c>
      <c r="R195" s="222" t="str">
        <f>INDEX('Policy Characteristics'!L:L,MATCH(PolicyLevers!$C195,'Policy Characteristics'!$C:$C,0))</f>
        <v>carbon-capture-and-sequestration.html</v>
      </c>
      <c r="S195" s="212" t="str">
        <f>INDEX('Policy Characteristics'!M:M,MATCH(PolicyLevers!$C195,'Policy Characteristics'!$C:$C,0))</f>
        <v>Calculated from model data; see variable ccs/BFoCPAbS in the InputData folder for source information.</v>
      </c>
      <c r="T195" s="221">
        <f>INDEX('Policy Characteristics'!N:N,MATCH(PolicyLevers!$C195,'Policy Characteristics'!$C:$C,0))</f>
        <v>0</v>
      </c>
    </row>
    <row r="196" spans="1:20" s="195" customFormat="1">
      <c r="A196" s="186" t="str">
        <f>INDEX('Policy Characteristics'!A:A,MATCH($C196,'Policy Characteristics'!$C:$C,0))</f>
        <v>Electricity Supply</v>
      </c>
      <c r="B196" s="210" t="str">
        <f>INDEX('Policy Characteristics'!B:B,MATCH($C196,'Policy Characteristics'!$C:$C,0))</f>
        <v>Carbon Capture and Sequestration</v>
      </c>
      <c r="C196" s="210" t="str">
        <f t="shared" si="17"/>
        <v>Electricity Sector Fraction of Potential Additional CCS Achieved</v>
      </c>
      <c r="D196" s="199" t="s">
        <v>752</v>
      </c>
      <c r="E196" s="189"/>
      <c r="F196" s="199" t="s">
        <v>460</v>
      </c>
      <c r="G196" s="189"/>
      <c r="H196" s="208">
        <v>884</v>
      </c>
      <c r="I196" s="189" t="s">
        <v>47</v>
      </c>
      <c r="J196" s="187" t="str">
        <f>INDEX('Policy Characteristics'!D:D,MATCH(PolicyLevers!$C196,'Policy Characteristics'!$C:$C,0))</f>
        <v>Electricity Sector CCS</v>
      </c>
      <c r="K196" s="187" t="str">
        <f>INDEX('Policy Characteristics'!E:E,MATCH(PolicyLevers!$C196,'Policy Characteristics'!$C:$C,0))</f>
        <v>elec CCS</v>
      </c>
      <c r="L196" s="222">
        <f>INDEX('Policy Characteristics'!F:F,MATCH(PolicyLevers!$C196,'Policy Characteristics'!$C:$C,0))</f>
        <v>0</v>
      </c>
      <c r="M196" s="222">
        <f>INDEX('Policy Characteristics'!G:G,MATCH(PolicyLevers!$C196,'Policy Characteristics'!$C:$C,0))</f>
        <v>1</v>
      </c>
      <c r="N196" s="222">
        <f>INDEX('Policy Characteristics'!H:H,MATCH(PolicyLevers!$C196,'Policy Characteristics'!$C:$C,0))</f>
        <v>0.01</v>
      </c>
      <c r="O196" s="221" t="str">
        <f>INDEX('Policy Characteristics'!I:I,MATCH(PolicyLevers!$C196,'Policy Characteristics'!$C:$C,0))</f>
        <v>% of CO2 captured</v>
      </c>
      <c r="P196" s="189" t="str">
        <f>INDEX('Policy Characteristics'!J:J,MATCH(PolicyLevers!$C196,'Policy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6" s="221" t="str">
        <f>INDEX('Policy Characteristics'!K:K,MATCH(PolicyLevers!$C196,'Policy Characteristics'!$C:$C,0))</f>
        <v>ccs.html#ccs</v>
      </c>
      <c r="R196" s="199" t="str">
        <f>INDEX('Policy Characteristics'!L:L,MATCH(PolicyLevers!$C196,'Policy Characteristics'!$C:$C,0))</f>
        <v>carbon-capture-and-sequestration.html</v>
      </c>
      <c r="S196" s="251" t="str">
        <f>INDEX('Policy Characteristics'!M:M,MATCH(PolicyLevers!$C196,'Policy Characteristics'!$C:$C,0))</f>
        <v>Calculated from model data; see variable ccs/BFoCPAbS in the InputData folder for source information.</v>
      </c>
      <c r="T196" s="221">
        <f>INDEX('Policy Characteristics'!N:N,MATCH(PolicyLevers!$C196,'Policy Characteristics'!$C:$C,0))</f>
        <v>0</v>
      </c>
    </row>
    <row r="197" spans="1:20" s="195" customFormat="1">
      <c r="A197" s="186" t="str">
        <f>INDEX('Policy Characteristics'!A:A,MATCH($C197,'Policy Characteristics'!$C:$C,0))</f>
        <v>Electricity Supply</v>
      </c>
      <c r="B197" s="210" t="str">
        <f>INDEX('Policy Characteristics'!B:B,MATCH($C197,'Policy Characteristics'!$C:$C,0))</f>
        <v>Carbon Capture and Sequestration</v>
      </c>
      <c r="C197" s="210" t="str">
        <f t="shared" si="17"/>
        <v>Electricity Sector Fraction of Potential Additional CCS Achieved</v>
      </c>
      <c r="D197" s="199" t="s">
        <v>324</v>
      </c>
      <c r="E197" s="189"/>
      <c r="F197" s="199" t="s">
        <v>326</v>
      </c>
      <c r="G197" s="189"/>
      <c r="H197" s="208">
        <v>885</v>
      </c>
      <c r="I197" s="199" t="s">
        <v>46</v>
      </c>
      <c r="J197" s="187" t="str">
        <f>INDEX('Policy Characteristics'!D:D,MATCH(PolicyLevers!$C197,'Policy Characteristics'!$C:$C,0))</f>
        <v>Electricity Sector CCS</v>
      </c>
      <c r="K197" s="187" t="str">
        <f>INDEX('Policy Characteristics'!E:E,MATCH(PolicyLevers!$C197,'Policy Characteristics'!$C:$C,0))</f>
        <v>elec CCS</v>
      </c>
      <c r="L197" s="222">
        <f>INDEX('Policy Characteristics'!F:F,MATCH(PolicyLevers!$C197,'Policy Characteristics'!$C:$C,0))</f>
        <v>0</v>
      </c>
      <c r="M197" s="222">
        <f>INDEX('Policy Characteristics'!G:G,MATCH(PolicyLevers!$C197,'Policy Characteristics'!$C:$C,0))</f>
        <v>1</v>
      </c>
      <c r="N197" s="222">
        <f>INDEX('Policy Characteristics'!H:H,MATCH(PolicyLevers!$C197,'Policy Characteristics'!$C:$C,0))</f>
        <v>0.01</v>
      </c>
      <c r="O197" s="222" t="str">
        <f>INDEX('Policy Characteristics'!I:I,MATCH(PolicyLevers!$C197,'Policy Characteristics'!$C:$C,0))</f>
        <v>% of CO2 captured</v>
      </c>
      <c r="P197" s="201" t="str">
        <f>INDEX('Policy Characteristics'!J:J,MATCH(PolicyLevers!$C197,'Policy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7" s="222" t="str">
        <f>INDEX('Policy Characteristics'!K:K,MATCH(PolicyLevers!$C197,'Policy Characteristics'!$C:$C,0))</f>
        <v>ccs.html#ccs</v>
      </c>
      <c r="R197" s="222" t="str">
        <f>INDEX('Policy Characteristics'!L:L,MATCH(PolicyLevers!$C197,'Policy Characteristics'!$C:$C,0))</f>
        <v>carbon-capture-and-sequestration.html</v>
      </c>
      <c r="S197" s="212" t="str">
        <f>INDEX('Policy Characteristics'!M:M,MATCH(PolicyLevers!$C197,'Policy Characteristics'!$C:$C,0))</f>
        <v>Calculated from model data; see variable ccs/BFoCPAbS in the InputData folder for source information.</v>
      </c>
      <c r="T197" s="221">
        <f>INDEX('Policy Characteristics'!N:N,MATCH(PolicyLevers!$C197,'Policy Characteristics'!$C:$C,0))</f>
        <v>0</v>
      </c>
    </row>
    <row r="198" spans="1:20" s="195" customFormat="1">
      <c r="A198" s="186" t="str">
        <f>INDEX('Policy Characteristics'!A:A,MATCH($C198,'Policy Characteristics'!$C:$C,0))</f>
        <v>Electricity Supply</v>
      </c>
      <c r="B198" s="210" t="str">
        <f>INDEX('Policy Characteristics'!B:B,MATCH($C198,'Policy Characteristics'!$C:$C,0))</f>
        <v>Carbon Capture and Sequestration</v>
      </c>
      <c r="C198" s="210" t="str">
        <f t="shared" si="17"/>
        <v>Electricity Sector Fraction of Potential Additional CCS Achieved</v>
      </c>
      <c r="D198" s="199" t="s">
        <v>325</v>
      </c>
      <c r="E198" s="189"/>
      <c r="F198" s="199" t="s">
        <v>327</v>
      </c>
      <c r="G198" s="189"/>
      <c r="H198" s="208">
        <v>886</v>
      </c>
      <c r="I198" s="199" t="s">
        <v>46</v>
      </c>
      <c r="J198" s="187" t="str">
        <f>INDEX('Policy Characteristics'!D:D,MATCH(PolicyLevers!$C198,'Policy Characteristics'!$C:$C,0))</f>
        <v>Electricity Sector CCS</v>
      </c>
      <c r="K198" s="187" t="str">
        <f>INDEX('Policy Characteristics'!E:E,MATCH(PolicyLevers!$C198,'Policy Characteristics'!$C:$C,0))</f>
        <v>elec CCS</v>
      </c>
      <c r="L198" s="222">
        <f>INDEX('Policy Characteristics'!F:F,MATCH(PolicyLevers!$C198,'Policy Characteristics'!$C:$C,0))</f>
        <v>0</v>
      </c>
      <c r="M198" s="222">
        <f>INDEX('Policy Characteristics'!G:G,MATCH(PolicyLevers!$C198,'Policy Characteristics'!$C:$C,0))</f>
        <v>1</v>
      </c>
      <c r="N198" s="222">
        <f>INDEX('Policy Characteristics'!H:H,MATCH(PolicyLevers!$C198,'Policy Characteristics'!$C:$C,0))</f>
        <v>0.01</v>
      </c>
      <c r="O198" s="222" t="str">
        <f>INDEX('Policy Characteristics'!I:I,MATCH(PolicyLevers!$C198,'Policy Characteristics'!$C:$C,0))</f>
        <v>% of CO2 captured</v>
      </c>
      <c r="P198" s="201" t="str">
        <f>INDEX('Policy Characteristics'!J:J,MATCH(PolicyLevers!$C198,'Policy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8" s="222" t="str">
        <f>INDEX('Policy Characteristics'!K:K,MATCH(PolicyLevers!$C198,'Policy Characteristics'!$C:$C,0))</f>
        <v>ccs.html#ccs</v>
      </c>
      <c r="R198" s="222" t="str">
        <f>INDEX('Policy Characteristics'!L:L,MATCH(PolicyLevers!$C198,'Policy Characteristics'!$C:$C,0))</f>
        <v>carbon-capture-and-sequestration.html</v>
      </c>
      <c r="S198" s="212" t="str">
        <f>INDEX('Policy Characteristics'!M:M,MATCH(PolicyLevers!$C198,'Policy Characteristics'!$C:$C,0))</f>
        <v>Calculated from model data; see variable ccs/BFoCPAbS in the InputData folder for source information.</v>
      </c>
      <c r="T198" s="221">
        <f>INDEX('Policy Characteristics'!N:N,MATCH(PolicyLevers!$C198,'Policy Characteristics'!$C:$C,0))</f>
        <v>0</v>
      </c>
    </row>
    <row r="199" spans="1:20" s="195" customFormat="1">
      <c r="A199" s="186" t="str">
        <f>INDEX('Policy Characteristics'!A:A,MATCH($C199,'Policy Characteristics'!$C:$C,0))</f>
        <v>Electricity Supply</v>
      </c>
      <c r="B199" s="210" t="str">
        <f>INDEX('Policy Characteristics'!B:B,MATCH($C199,'Policy Characteristics'!$C:$C,0))</f>
        <v>Carbon Capture and Sequestration</v>
      </c>
      <c r="C199" s="210" t="str">
        <f t="shared" si="17"/>
        <v>Electricity Sector Fraction of Potential Additional CCS Achieved</v>
      </c>
      <c r="D199" s="199" t="s">
        <v>468</v>
      </c>
      <c r="E199" s="189"/>
      <c r="F199" s="199" t="s">
        <v>467</v>
      </c>
      <c r="G199" s="189"/>
      <c r="H199" s="208">
        <v>887</v>
      </c>
      <c r="I199" s="199" t="s">
        <v>46</v>
      </c>
      <c r="J199" s="187" t="str">
        <f>INDEX('Policy Characteristics'!D:D,MATCH(PolicyLevers!$C199,'Policy Characteristics'!$C:$C,0))</f>
        <v>Electricity Sector CCS</v>
      </c>
      <c r="K199" s="187" t="str">
        <f>INDEX('Policy Characteristics'!E:E,MATCH(PolicyLevers!$C199,'Policy Characteristics'!$C:$C,0))</f>
        <v>elec CCS</v>
      </c>
      <c r="L199" s="222">
        <f>INDEX('Policy Characteristics'!F:F,MATCH(PolicyLevers!$C199,'Policy Characteristics'!$C:$C,0))</f>
        <v>0</v>
      </c>
      <c r="M199" s="222">
        <f>INDEX('Policy Characteristics'!G:G,MATCH(PolicyLevers!$C199,'Policy Characteristics'!$C:$C,0))</f>
        <v>1</v>
      </c>
      <c r="N199" s="222">
        <f>INDEX('Policy Characteristics'!H:H,MATCH(PolicyLevers!$C199,'Policy Characteristics'!$C:$C,0))</f>
        <v>0.01</v>
      </c>
      <c r="O199" s="222" t="str">
        <f>INDEX('Policy Characteristics'!I:I,MATCH(PolicyLevers!$C199,'Policy Characteristics'!$C:$C,0))</f>
        <v>% of CO2 captured</v>
      </c>
      <c r="P199" s="201" t="str">
        <f>INDEX('Policy Characteristics'!J:J,MATCH(PolicyLevers!$C199,'Policy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9" s="222" t="str">
        <f>INDEX('Policy Characteristics'!K:K,MATCH(PolicyLevers!$C199,'Policy Characteristics'!$C:$C,0))</f>
        <v>ccs.html#ccs</v>
      </c>
      <c r="R199" s="222" t="str">
        <f>INDEX('Policy Characteristics'!L:L,MATCH(PolicyLevers!$C199,'Policy Characteristics'!$C:$C,0))</f>
        <v>carbon-capture-and-sequestration.html</v>
      </c>
      <c r="S199" s="212" t="str">
        <f>INDEX('Policy Characteristics'!M:M,MATCH(PolicyLevers!$C199,'Policy Characteristics'!$C:$C,0))</f>
        <v>Calculated from model data; see variable ccs/BFoCPAbS in the InputData folder for source information.</v>
      </c>
      <c r="T199" s="221">
        <f>INDEX('Policy Characteristics'!N:N,MATCH(PolicyLevers!$C199,'Policy Characteristics'!$C:$C,0))</f>
        <v>0</v>
      </c>
    </row>
    <row r="200" spans="1:20" s="195" customFormat="1">
      <c r="A200" s="186" t="str">
        <f>INDEX('Policy Characteristics'!A:A,MATCH($C200,'Policy Characteristics'!$C:$C,0))</f>
        <v>Electricity Supply</v>
      </c>
      <c r="B200" s="210" t="str">
        <f>INDEX('Policy Characteristics'!B:B,MATCH($C200,'Policy Characteristics'!$C:$C,0))</f>
        <v>Carbon Capture and Sequestration</v>
      </c>
      <c r="C200" s="210" t="str">
        <f t="shared" si="17"/>
        <v>Electricity Sector Fraction of Potential Additional CCS Achieved</v>
      </c>
      <c r="D200" s="199" t="s">
        <v>477</v>
      </c>
      <c r="E200" s="189"/>
      <c r="F200" s="199" t="s">
        <v>478</v>
      </c>
      <c r="G200" s="189"/>
      <c r="H200" s="208">
        <v>888</v>
      </c>
      <c r="I200" s="189" t="s">
        <v>47</v>
      </c>
      <c r="J200" s="187" t="str">
        <f>INDEX('Policy Characteristics'!D:D,MATCH(PolicyLevers!$C200,'Policy Characteristics'!$C:$C,0))</f>
        <v>Electricity Sector CCS</v>
      </c>
      <c r="K200" s="187" t="str">
        <f>INDEX('Policy Characteristics'!E:E,MATCH(PolicyLevers!$C200,'Policy Characteristics'!$C:$C,0))</f>
        <v>elec CCS</v>
      </c>
      <c r="L200" s="222">
        <f>INDEX('Policy Characteristics'!F:F,MATCH(PolicyLevers!$C200,'Policy Characteristics'!$C:$C,0))</f>
        <v>0</v>
      </c>
      <c r="M200" s="222">
        <f>INDEX('Policy Characteristics'!G:G,MATCH(PolicyLevers!$C200,'Policy Characteristics'!$C:$C,0))</f>
        <v>1</v>
      </c>
      <c r="N200" s="222">
        <f>INDEX('Policy Characteristics'!H:H,MATCH(PolicyLevers!$C200,'Policy Characteristics'!$C:$C,0))</f>
        <v>0.01</v>
      </c>
      <c r="O200" s="221" t="str">
        <f>INDEX('Policy Characteristics'!I:I,MATCH(PolicyLevers!$C200,'Policy Characteristics'!$C:$C,0))</f>
        <v>% of CO2 captured</v>
      </c>
      <c r="P200" s="189" t="str">
        <f>INDEX('Policy Characteristics'!J:J,MATCH(PolicyLevers!$C200,'Policy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0" s="221" t="str">
        <f>INDEX('Policy Characteristics'!K:K,MATCH(PolicyLevers!$C200,'Policy Characteristics'!$C:$C,0))</f>
        <v>ccs.html#ccs</v>
      </c>
      <c r="R200" s="199" t="str">
        <f>INDEX('Policy Characteristics'!L:L,MATCH(PolicyLevers!$C200,'Policy Characteristics'!$C:$C,0))</f>
        <v>carbon-capture-and-sequestration.html</v>
      </c>
      <c r="S200" s="251" t="str">
        <f>INDEX('Policy Characteristics'!M:M,MATCH(PolicyLevers!$C200,'Policy Characteristics'!$C:$C,0))</f>
        <v>Calculated from model data; see variable ccs/BFoCPAbS in the InputData folder for source information.</v>
      </c>
      <c r="T200" s="221">
        <f>INDEX('Policy Characteristics'!N:N,MATCH(PolicyLevers!$C200,'Policy Characteristics'!$C:$C,0))</f>
        <v>0</v>
      </c>
    </row>
    <row r="201" spans="1:20" s="195" customFormat="1">
      <c r="A201" s="186" t="str">
        <f>INDEX('Policy Characteristics'!A:A,MATCH($C201,'Policy Characteristics'!$C:$C,0))</f>
        <v>Electricity Supply</v>
      </c>
      <c r="B201" s="210" t="str">
        <f>INDEX('Policy Characteristics'!B:B,MATCH($C201,'Policy Characteristics'!$C:$C,0))</f>
        <v>Carbon Capture and Sequestration</v>
      </c>
      <c r="C201" s="210" t="str">
        <f t="shared" si="17"/>
        <v>Electricity Sector Fraction of Potential Additional CCS Achieved</v>
      </c>
      <c r="D201" s="199" t="s">
        <v>1112</v>
      </c>
      <c r="E201" s="189"/>
      <c r="F201" s="199" t="s">
        <v>805</v>
      </c>
      <c r="G201" s="189"/>
      <c r="H201" s="208">
        <v>889</v>
      </c>
      <c r="I201" s="189" t="s">
        <v>47</v>
      </c>
      <c r="J201" s="187" t="str">
        <f>INDEX('Policy Characteristics'!D:D,MATCH(PolicyLevers!$C201,'Policy Characteristics'!$C:$C,0))</f>
        <v>Electricity Sector CCS</v>
      </c>
      <c r="K201" s="187" t="str">
        <f>INDEX('Policy Characteristics'!E:E,MATCH(PolicyLevers!$C201,'Policy Characteristics'!$C:$C,0))</f>
        <v>elec CCS</v>
      </c>
      <c r="L201" s="222">
        <f>INDEX('Policy Characteristics'!F:F,MATCH(PolicyLevers!$C201,'Policy Characteristics'!$C:$C,0))</f>
        <v>0</v>
      </c>
      <c r="M201" s="222">
        <f>INDEX('Policy Characteristics'!G:G,MATCH(PolicyLevers!$C201,'Policy Characteristics'!$C:$C,0))</f>
        <v>1</v>
      </c>
      <c r="N201" s="222">
        <f>INDEX('Policy Characteristics'!H:H,MATCH(PolicyLevers!$C201,'Policy Characteristics'!$C:$C,0))</f>
        <v>0.01</v>
      </c>
      <c r="O201" s="221" t="str">
        <f>INDEX('Policy Characteristics'!I:I,MATCH(PolicyLevers!$C201,'Policy Characteristics'!$C:$C,0))</f>
        <v>% of CO2 captured</v>
      </c>
      <c r="P201" s="189" t="str">
        <f>INDEX('Policy Characteristics'!J:J,MATCH(PolicyLevers!$C201,'Policy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1" s="221" t="str">
        <f>INDEX('Policy Characteristics'!K:K,MATCH(PolicyLevers!$C201,'Policy Characteristics'!$C:$C,0))</f>
        <v>ccs.html#ccs</v>
      </c>
      <c r="R201" s="199" t="str">
        <f>INDEX('Policy Characteristics'!L:L,MATCH(PolicyLevers!$C201,'Policy Characteristics'!$C:$C,0))</f>
        <v>carbon-capture-and-sequestration.html</v>
      </c>
      <c r="S201" s="251" t="str">
        <f>INDEX('Policy Characteristics'!M:M,MATCH(PolicyLevers!$C201,'Policy Characteristics'!$C:$C,0))</f>
        <v>Calculated from model data; see variable ccs/BFoCPAbS in the InputData folder for source information.</v>
      </c>
      <c r="T201" s="221">
        <f>INDEX('Policy Characteristics'!N:N,MATCH(PolicyLevers!$C201,'Policy Characteristics'!$C:$C,0))</f>
        <v>0</v>
      </c>
    </row>
    <row r="202" spans="1:20" s="195" customFormat="1">
      <c r="A202" s="186" t="str">
        <f>INDEX('Policy Characteristics'!A:A,MATCH($C202,'Policy Characteristics'!$C:$C,0))</f>
        <v>Electricity Supply</v>
      </c>
      <c r="B202" s="210" t="str">
        <f>INDEX('Policy Characteristics'!B:B,MATCH($C202,'Policy Characteristics'!$C:$C,0))</f>
        <v>Carbon Capture and Sequestration</v>
      </c>
      <c r="C202" s="210" t="str">
        <f t="shared" si="17"/>
        <v>Electricity Sector Fraction of Potential Additional CCS Achieved</v>
      </c>
      <c r="D202" s="199" t="s">
        <v>1113</v>
      </c>
      <c r="E202" s="189"/>
      <c r="F202" s="199" t="s">
        <v>945</v>
      </c>
      <c r="G202" s="189"/>
      <c r="H202" s="208">
        <v>890</v>
      </c>
      <c r="I202" s="189" t="s">
        <v>47</v>
      </c>
      <c r="J202" s="187" t="str">
        <f>INDEX('Policy Characteristics'!D:D,MATCH(PolicyLevers!$C202,'Policy Characteristics'!$C:$C,0))</f>
        <v>Electricity Sector CCS</v>
      </c>
      <c r="K202" s="187" t="str">
        <f>INDEX('Policy Characteristics'!E:E,MATCH(PolicyLevers!$C202,'Policy Characteristics'!$C:$C,0))</f>
        <v>elec CCS</v>
      </c>
      <c r="L202" s="222">
        <f>INDEX('Policy Characteristics'!F:F,MATCH(PolicyLevers!$C202,'Policy Characteristics'!$C:$C,0))</f>
        <v>0</v>
      </c>
      <c r="M202" s="222">
        <f>INDEX('Policy Characteristics'!G:G,MATCH(PolicyLevers!$C202,'Policy Characteristics'!$C:$C,0))</f>
        <v>1</v>
      </c>
      <c r="N202" s="222">
        <f>INDEX('Policy Characteristics'!H:H,MATCH(PolicyLevers!$C202,'Policy Characteristics'!$C:$C,0))</f>
        <v>0.01</v>
      </c>
      <c r="O202" s="221" t="str">
        <f>INDEX('Policy Characteristics'!I:I,MATCH(PolicyLevers!$C202,'Policy Characteristics'!$C:$C,0))</f>
        <v>% of CO2 captured</v>
      </c>
      <c r="P202" s="189" t="str">
        <f>INDEX('Policy Characteristics'!J:J,MATCH(PolicyLevers!$C202,'Policy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2" s="221" t="str">
        <f>INDEX('Policy Characteristics'!K:K,MATCH(PolicyLevers!$C202,'Policy Characteristics'!$C:$C,0))</f>
        <v>ccs.html#ccs</v>
      </c>
      <c r="R202" s="199" t="str">
        <f>INDEX('Policy Characteristics'!L:L,MATCH(PolicyLevers!$C202,'Policy Characteristics'!$C:$C,0))</f>
        <v>carbon-capture-and-sequestration.html</v>
      </c>
      <c r="S202" s="251" t="str">
        <f>INDEX('Policy Characteristics'!M:M,MATCH(PolicyLevers!$C202,'Policy Characteristics'!$C:$C,0))</f>
        <v>Calculated from model data; see variable ccs/BFoCPAbS in the InputData folder for source information.</v>
      </c>
      <c r="T202" s="221">
        <f>INDEX('Policy Characteristics'!N:N,MATCH(PolicyLevers!$C202,'Policy Characteristics'!$C:$C,0))</f>
        <v>0</v>
      </c>
    </row>
    <row r="203" spans="1:20" s="195" customFormat="1">
      <c r="A203" s="186" t="str">
        <f>INDEX('Policy Characteristics'!A:A,MATCH($C203,'Policy Characteristics'!$C:$C,0))</f>
        <v>Electricity Supply</v>
      </c>
      <c r="B203" s="210" t="str">
        <f>INDEX('Policy Characteristics'!B:B,MATCH($C203,'Policy Characteristics'!$C:$C,0))</f>
        <v>Carbon Capture and Sequestration</v>
      </c>
      <c r="C203" s="210" t="str">
        <f t="shared" si="17"/>
        <v>Electricity Sector Fraction of Potential Additional CCS Achieved</v>
      </c>
      <c r="D203" s="199" t="s">
        <v>1114</v>
      </c>
      <c r="E203" s="189"/>
      <c r="F203" s="199" t="s">
        <v>807</v>
      </c>
      <c r="G203" s="189"/>
      <c r="H203" s="208">
        <v>891</v>
      </c>
      <c r="I203" s="199" t="s">
        <v>46</v>
      </c>
      <c r="J203" s="187" t="str">
        <f>INDEX('Policy Characteristics'!D:D,MATCH(PolicyLevers!$C203,'Policy Characteristics'!$C:$C,0))</f>
        <v>Electricity Sector CCS</v>
      </c>
      <c r="K203" s="187" t="str">
        <f>INDEX('Policy Characteristics'!E:E,MATCH(PolicyLevers!$C203,'Policy Characteristics'!$C:$C,0))</f>
        <v>elec CCS</v>
      </c>
      <c r="L203" s="222">
        <f>INDEX('Policy Characteristics'!F:F,MATCH(PolicyLevers!$C203,'Policy Characteristics'!$C:$C,0))</f>
        <v>0</v>
      </c>
      <c r="M203" s="222">
        <f>INDEX('Policy Characteristics'!G:G,MATCH(PolicyLevers!$C203,'Policy Characteristics'!$C:$C,0))</f>
        <v>1</v>
      </c>
      <c r="N203" s="222">
        <f>INDEX('Policy Characteristics'!H:H,MATCH(PolicyLevers!$C203,'Policy Characteristics'!$C:$C,0))</f>
        <v>0.01</v>
      </c>
      <c r="O203" s="222" t="str">
        <f>INDEX('Policy Characteristics'!I:I,MATCH(PolicyLevers!$C203,'Policy Characteristics'!$C:$C,0))</f>
        <v>% of CO2 captured</v>
      </c>
      <c r="P203" s="201" t="str">
        <f>INDEX('Policy Characteristics'!J:J,MATCH(PolicyLevers!$C203,'Policy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3" s="222" t="str">
        <f>INDEX('Policy Characteristics'!K:K,MATCH(PolicyLevers!$C203,'Policy Characteristics'!$C:$C,0))</f>
        <v>ccs.html#ccs</v>
      </c>
      <c r="R203" s="222" t="str">
        <f>INDEX('Policy Characteristics'!L:L,MATCH(PolicyLevers!$C203,'Policy Characteristics'!$C:$C,0))</f>
        <v>carbon-capture-and-sequestration.html</v>
      </c>
      <c r="S203" s="212" t="str">
        <f>INDEX('Policy Characteristics'!M:M,MATCH(PolicyLevers!$C203,'Policy Characteristics'!$C:$C,0))</f>
        <v>Calculated from model data; see variable ccs/BFoCPAbS in the InputData folder for source information.</v>
      </c>
      <c r="T203" s="221">
        <f>INDEX('Policy Characteristics'!N:N,MATCH(PolicyLevers!$C203,'Policy Characteristics'!$C:$C,0))</f>
        <v>0</v>
      </c>
    </row>
    <row r="204" spans="1:20" s="195" customFormat="1">
      <c r="A204" s="186" t="str">
        <f>INDEX('Policy Characteristics'!A:A,MATCH($C204,'Policy Characteristics'!$C:$C,0))</f>
        <v>Electricity Supply</v>
      </c>
      <c r="B204" s="189" t="str">
        <f>INDEX('Policy Characteristics'!B:B,MATCH($C204,'Policy Characteristics'!$C:$C,0))</f>
        <v>Carbon-free Electricity Standard</v>
      </c>
      <c r="C204" s="205" t="s">
        <v>1102</v>
      </c>
      <c r="D204" s="189"/>
      <c r="E204" s="189"/>
      <c r="F204" s="189"/>
      <c r="G204" s="189"/>
      <c r="H204" s="225">
        <v>508</v>
      </c>
      <c r="I204" s="189" t="s">
        <v>46</v>
      </c>
      <c r="J204" s="187" t="str">
        <f>INDEX('Policy Characteristics'!D:D,MATCH(PolicyLevers!$C204,'Policy Characteristics'!$C:$C,0))</f>
        <v>Carbon-free Electricity Standard</v>
      </c>
      <c r="K204" s="187" t="str">
        <f>INDEX('Policy Characteristics'!E:E,MATCH(PolicyLevers!$C204,'Policy Characteristics'!$C:$C,0))</f>
        <v>elec renewable portfolio standards</v>
      </c>
      <c r="L204" s="228">
        <f>INDEX('Policy Characteristics'!F:F,MATCH(PolicyLevers!$C204,'Policy Characteristics'!$C:$C,0))</f>
        <v>0</v>
      </c>
      <c r="M204" s="229">
        <f>INDEX('Policy Characteristics'!G:G,MATCH(PolicyLevers!$C204,'Policy Characteristics'!$C:$C,0))</f>
        <v>1</v>
      </c>
      <c r="N204" s="229">
        <f>INDEX('Policy Characteristics'!H:H,MATCH(PolicyLevers!$C204,'Policy Characteristics'!$C:$C,0))</f>
        <v>0.01</v>
      </c>
      <c r="O204" s="189" t="str">
        <f>INDEX('Policy Characteristics'!I:I,MATCH(PolicyLevers!$C204,'Policy Characteristics'!$C:$C,0))</f>
        <v>% of electricity generation</v>
      </c>
      <c r="P204" s="257" t="str">
        <f>INDEX('Policy Characteristics'!J:J,MATCH(PolicyLevers!$C204,'Policy Characteristics'!$C:$C,0))</f>
        <v>**Description:**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c r="Q204" s="189" t="str">
        <f>INDEX('Policy Characteristics'!K:K,MATCH(PolicyLevers!$C204,'Policy Characteristics'!$C:$C,0))</f>
        <v>electricity-sector-main.html#ces</v>
      </c>
      <c r="R204" s="199" t="str">
        <f>INDEX('Policy Characteristics'!L:L,MATCH(PolicyLevers!$C204,'Policy Characteristics'!$C:$C,0))</f>
        <v>clean-energy-standard.html</v>
      </c>
      <c r="S204" s="257" t="str">
        <f>INDEX('Policy Characteristics'!M:M,MATCH(PolicyLevers!$C204,'Policy Characteristics'!$C:$C,0))</f>
        <v>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v>
      </c>
      <c r="T204" s="189">
        <f>INDEX('Policy Characteristics'!N:N,MATCH(PolicyLevers!$C204,'Policy Characteristics'!$C:$C,0))</f>
        <v>0</v>
      </c>
    </row>
    <row r="205" spans="1:20" s="187" customFormat="1">
      <c r="A205" s="186" t="str">
        <f>INDEX('Policy Characteristics'!A:A,MATCH($C205,'Policy Characteristics'!$C:$C,0))</f>
        <v>Electricity Supply</v>
      </c>
      <c r="B205" s="200" t="str">
        <f>INDEX('Policy Characteristics'!B:B,MATCH($C205,'Policy Characteristics'!$C:$C,0))</f>
        <v>Change Electricity Exports</v>
      </c>
      <c r="C205" s="200" t="s">
        <v>285</v>
      </c>
      <c r="D205" s="199"/>
      <c r="E205" s="199"/>
      <c r="F205" s="199"/>
      <c r="G205" s="199"/>
      <c r="H205" s="208">
        <v>148</v>
      </c>
      <c r="I205" s="189" t="s">
        <v>46</v>
      </c>
      <c r="J205" s="187" t="str">
        <f>INDEX('Policy Characteristics'!D:D,MATCH(PolicyLevers!$C205,'Policy Characteristics'!$C:$C,0))</f>
        <v>Electricity Imports and Exports</v>
      </c>
      <c r="K205" s="187" t="str">
        <f>INDEX('Policy Characteristics'!E:E,MATCH(PolicyLevers!$C205,'Policy Characteristics'!$C:$C,0))</f>
        <v>elec change exports</v>
      </c>
      <c r="L205" s="237">
        <f>INDEX('Policy Characteristics'!F:F,MATCH(PolicyLevers!$C205,'Policy Characteristics'!$C:$C,0))</f>
        <v>-0.5</v>
      </c>
      <c r="M205" s="237">
        <f>INDEX('Policy Characteristics'!G:G,MATCH(PolicyLevers!$C205,'Policy Characteristics'!$C:$C,0))</f>
        <v>1</v>
      </c>
      <c r="N205" s="237">
        <f>INDEX('Policy Characteristics'!H:H,MATCH(PolicyLevers!$C205,'Policy Characteristics'!$C:$C,0))</f>
        <v>0.02</v>
      </c>
      <c r="O205" s="199" t="str">
        <f>INDEX('Policy Characteristics'!I:I,MATCH(PolicyLevers!$C205,'Policy Characteristics'!$C:$C,0))</f>
        <v>% change in exports</v>
      </c>
      <c r="P205" s="212" t="str">
        <f>INDEX('Policy Characteristics'!J:J,MATCH(PolicyLevers!$C205,'Policy Characteristics'!$C:$C,0))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Q205" s="189" t="str">
        <f>INDEX('Policy Characteristics'!K:K,MATCH(PolicyLevers!$C205,'Policy Characteristics'!$C:$C,0))</f>
        <v>electricity-sector-main.html#elec-exports</v>
      </c>
      <c r="R205" s="199" t="str">
        <f>INDEX('Policy Characteristics'!L:L,MATCH(PolicyLevers!$C205,'Policy Characteristics'!$C:$C,0))</f>
        <v>electricity-imports-exports.html</v>
      </c>
      <c r="S205" s="257" t="str">
        <f>INDEX('Policy Characteristics'!M:M,MATCH(PolicyLevers!$C205,'Policy Characteristics'!$C:$C,0))</f>
        <v>Energy Statistics 2019: http://www.mospi.gov.in/sites/default/files/publication_reports/Energy%20Statistics%202019-finall.pdf</v>
      </c>
      <c r="T205" s="199">
        <f>INDEX('Policy Characteristics'!N:N,MATCH(PolicyLevers!$C205,'Policy Characteristics'!$C:$C,0))</f>
        <v>0</v>
      </c>
    </row>
    <row r="206" spans="1:20" s="187" customFormat="1">
      <c r="A206" s="186" t="str">
        <f>INDEX('Policy Characteristics'!A:A,MATCH($C206,'Policy Characteristics'!$C:$C,0))</f>
        <v>Electricity Supply</v>
      </c>
      <c r="B206" s="200" t="str">
        <f>INDEX('Policy Characteristics'!B:B,MATCH($C206,'Policy Characteristics'!$C:$C,0))</f>
        <v>Change Electricity Imports</v>
      </c>
      <c r="C206" s="200" t="s">
        <v>284</v>
      </c>
      <c r="D206" s="189" t="s">
        <v>471</v>
      </c>
      <c r="E206" s="189"/>
      <c r="F206" s="189" t="s">
        <v>470</v>
      </c>
      <c r="G206" s="199"/>
      <c r="H206" s="215">
        <v>149</v>
      </c>
      <c r="I206" s="189" t="s">
        <v>47</v>
      </c>
      <c r="J206" s="187" t="str">
        <f>INDEX('Policy Characteristics'!D:D,MATCH(PolicyLevers!$C206,'Policy Characteristics'!$C:$C,0))</f>
        <v>Electricity Imports and Exports</v>
      </c>
      <c r="K206" s="187" t="str">
        <f>INDEX('Policy Characteristics'!E:E,MATCH(PolicyLevers!$C206,'Policy Characteristics'!$C:$C,0))</f>
        <v>elec change imports</v>
      </c>
      <c r="L206" s="237">
        <f>INDEX('Policy Characteristics'!F:F,MATCH(PolicyLevers!$C206,'Policy Characteristics'!$C:$C,0))</f>
        <v>-0.5</v>
      </c>
      <c r="M206" s="237">
        <f>INDEX('Policy Characteristics'!G:G,MATCH(PolicyLevers!$C206,'Policy Characteristics'!$C:$C,0))</f>
        <v>1</v>
      </c>
      <c r="N206" s="237">
        <f>INDEX('Policy Characteristics'!H:H,MATCH(PolicyLevers!$C206,'Policy Characteristics'!$C:$C,0))</f>
        <v>0.02</v>
      </c>
      <c r="O206" s="199" t="str">
        <f>INDEX('Policy Characteristics'!I:I,MATCH(PolicyLevers!$C206,'Policy Characteristics'!$C:$C,0))</f>
        <v>% change in imports</v>
      </c>
      <c r="P206" s="212" t="str">
        <f>INDEX('Policy Characteristics'!J:J,MATCH(PolicyLevers!$C206,'Policy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6" s="189" t="str">
        <f>INDEX('Policy Characteristics'!K:K,MATCH(PolicyLevers!$C206,'Policy Characteristics'!$C:$C,0))</f>
        <v>electricity-sector-main.html#elec-imports</v>
      </c>
      <c r="R206" s="199" t="str">
        <f>INDEX('Policy Characteristics'!L:L,MATCH(PolicyLevers!$C206,'Policy Characteristics'!$C:$C,0))</f>
        <v>electricity-imports-exports.html</v>
      </c>
      <c r="S206" s="257" t="str">
        <f>INDEX('Policy Characteristics'!M:M,MATCH(PolicyLevers!$C206,'Policy Characteristics'!$C:$C,0))</f>
        <v>Energy Statistics 2019: http://www.mospi.gov.in/sites/default/files/publication_reports/Energy%20Statistics%202019-finall.pdf</v>
      </c>
      <c r="T206" s="199">
        <f>INDEX('Policy Characteristics'!N:N,MATCH(PolicyLevers!$C206,'Policy Characteristics'!$C:$C,0))</f>
        <v>0</v>
      </c>
    </row>
    <row r="207" spans="1:20" s="187" customFormat="1">
      <c r="A207" s="186" t="str">
        <f>INDEX('Policy Characteristics'!A:A,MATCH($C207,'Policy Characteristics'!$C:$C,0))</f>
        <v>Electricity Supply</v>
      </c>
      <c r="B207" s="210" t="str">
        <f>INDEX('Policy Characteristics'!B:B,MATCH($C207,'Policy Characteristics'!$C:$C,0))</f>
        <v>Change Electricity Imports</v>
      </c>
      <c r="C207" s="210" t="str">
        <f t="shared" ref="C207:C221" si="18">C$206</f>
        <v>Percent Change in Electricity Imports</v>
      </c>
      <c r="D207" s="199" t="s">
        <v>322</v>
      </c>
      <c r="E207" s="189"/>
      <c r="F207" s="199" t="s">
        <v>323</v>
      </c>
      <c r="G207" s="199"/>
      <c r="H207" s="215">
        <v>526</v>
      </c>
      <c r="I207" s="189" t="s">
        <v>47</v>
      </c>
      <c r="J207" s="187" t="str">
        <f>INDEX('Policy Characteristics'!D:D,MATCH(PolicyLevers!$C207,'Policy Characteristics'!$C:$C,0))</f>
        <v>Electricity Imports and Exports</v>
      </c>
      <c r="K207" s="187" t="str">
        <f>INDEX('Policy Characteristics'!E:E,MATCH(PolicyLevers!$C207,'Policy Characteristics'!$C:$C,0))</f>
        <v>elec change imports</v>
      </c>
      <c r="L207" s="233">
        <f>INDEX('Policy Characteristics'!F:F,MATCH(PolicyLevers!$C207,'Policy Characteristics'!$C:$C,0))</f>
        <v>-0.5</v>
      </c>
      <c r="M207" s="233">
        <f>INDEX('Policy Characteristics'!G:G,MATCH(PolicyLevers!$C207,'Policy Characteristics'!$C:$C,0))</f>
        <v>1</v>
      </c>
      <c r="N207" s="233">
        <f>INDEX('Policy Characteristics'!H:H,MATCH(PolicyLevers!$C207,'Policy Characteristics'!$C:$C,0))</f>
        <v>0.02</v>
      </c>
      <c r="O207" s="210" t="str">
        <f>INDEX('Policy Characteristics'!I:I,MATCH(PolicyLevers!$C207,'Policy Characteristics'!$C:$C,0))</f>
        <v>% change in imports</v>
      </c>
      <c r="P207" s="210" t="str">
        <f>INDEX('Policy Characteristics'!J:J,MATCH(PolicyLevers!$C207,'Policy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7" s="210" t="str">
        <f>INDEX('Policy Characteristics'!K:K,MATCH(PolicyLevers!$C207,'Policy Characteristics'!$C:$C,0))</f>
        <v>electricity-sector-main.html#elec-imports</v>
      </c>
      <c r="R207" s="210" t="str">
        <f>INDEX('Policy Characteristics'!L:L,MATCH(PolicyLevers!$C207,'Policy Characteristics'!$C:$C,0))</f>
        <v>electricity-imports-exports.html</v>
      </c>
      <c r="S207" s="259" t="str">
        <f>INDEX('Policy Characteristics'!M:M,MATCH(PolicyLevers!$C207,'Policy Characteristics'!$C:$C,0))</f>
        <v>Energy Statistics 2019: http://www.mospi.gov.in/sites/default/files/publication_reports/Energy%20Statistics%202019-finall.pdf</v>
      </c>
      <c r="T207" s="199">
        <f>INDEX('Policy Characteristics'!N:N,MATCH(PolicyLevers!$C207,'Policy Characteristics'!$C:$C,0))</f>
        <v>0</v>
      </c>
    </row>
    <row r="208" spans="1:20" s="187" customFormat="1">
      <c r="A208" s="186" t="str">
        <f>INDEX('Policy Characteristics'!A:A,MATCH($C208,'Policy Characteristics'!$C:$C,0))</f>
        <v>Electricity Supply</v>
      </c>
      <c r="B208" s="210" t="str">
        <f>INDEX('Policy Characteristics'!B:B,MATCH($C208,'Policy Characteristics'!$C:$C,0))</f>
        <v>Change Electricity Imports</v>
      </c>
      <c r="C208" s="210" t="str">
        <f t="shared" si="18"/>
        <v>Percent Change in Electricity Imports</v>
      </c>
      <c r="D208" s="199" t="s">
        <v>80</v>
      </c>
      <c r="E208" s="189"/>
      <c r="F208" s="199" t="s">
        <v>94</v>
      </c>
      <c r="G208" s="199"/>
      <c r="H208" s="215">
        <v>527</v>
      </c>
      <c r="I208" s="189" t="s">
        <v>47</v>
      </c>
      <c r="J208" s="187" t="str">
        <f>INDEX('Policy Characteristics'!D:D,MATCH(PolicyLevers!$C208,'Policy Characteristics'!$C:$C,0))</f>
        <v>Electricity Imports and Exports</v>
      </c>
      <c r="K208" s="187" t="str">
        <f>INDEX('Policy Characteristics'!E:E,MATCH(PolicyLevers!$C208,'Policy Characteristics'!$C:$C,0))</f>
        <v>elec change imports</v>
      </c>
      <c r="L208" s="233">
        <f>INDEX('Policy Characteristics'!F:F,MATCH(PolicyLevers!$C208,'Policy Characteristics'!$C:$C,0))</f>
        <v>-0.5</v>
      </c>
      <c r="M208" s="233">
        <f>INDEX('Policy Characteristics'!G:G,MATCH(PolicyLevers!$C208,'Policy Characteristics'!$C:$C,0))</f>
        <v>1</v>
      </c>
      <c r="N208" s="233">
        <f>INDEX('Policy Characteristics'!H:H,MATCH(PolicyLevers!$C208,'Policy Characteristics'!$C:$C,0))</f>
        <v>0.02</v>
      </c>
      <c r="O208" s="210" t="str">
        <f>INDEX('Policy Characteristics'!I:I,MATCH(PolicyLevers!$C208,'Policy Characteristics'!$C:$C,0))</f>
        <v>% change in imports</v>
      </c>
      <c r="P208" s="210" t="str">
        <f>INDEX('Policy Characteristics'!J:J,MATCH(PolicyLevers!$C208,'Policy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8" s="210" t="str">
        <f>INDEX('Policy Characteristics'!K:K,MATCH(PolicyLevers!$C208,'Policy Characteristics'!$C:$C,0))</f>
        <v>electricity-sector-main.html#elec-imports</v>
      </c>
      <c r="R208" s="210" t="str">
        <f>INDEX('Policy Characteristics'!L:L,MATCH(PolicyLevers!$C208,'Policy Characteristics'!$C:$C,0))</f>
        <v>electricity-imports-exports.html</v>
      </c>
      <c r="S208" s="259" t="str">
        <f>INDEX('Policy Characteristics'!M:M,MATCH(PolicyLevers!$C208,'Policy Characteristics'!$C:$C,0))</f>
        <v>Energy Statistics 2019: http://www.mospi.gov.in/sites/default/files/publication_reports/Energy%20Statistics%202019-finall.pdf</v>
      </c>
      <c r="T208" s="199">
        <f>INDEX('Policy Characteristics'!N:N,MATCH(PolicyLevers!$C208,'Policy Characteristics'!$C:$C,0))</f>
        <v>0</v>
      </c>
    </row>
    <row r="209" spans="1:20" s="187" customFormat="1">
      <c r="A209" s="186" t="str">
        <f>INDEX('Policy Characteristics'!A:A,MATCH($C209,'Policy Characteristics'!$C:$C,0))</f>
        <v>Electricity Supply</v>
      </c>
      <c r="B209" s="210" t="str">
        <f>INDEX('Policy Characteristics'!B:B,MATCH($C209,'Policy Characteristics'!$C:$C,0))</f>
        <v>Change Electricity Imports</v>
      </c>
      <c r="C209" s="210" t="str">
        <f t="shared" si="18"/>
        <v>Percent Change in Electricity Imports</v>
      </c>
      <c r="D209" s="199" t="s">
        <v>81</v>
      </c>
      <c r="E209" s="189"/>
      <c r="F209" s="199" t="s">
        <v>95</v>
      </c>
      <c r="G209" s="199"/>
      <c r="H209" s="208">
        <v>528</v>
      </c>
      <c r="I209" s="189" t="s">
        <v>46</v>
      </c>
      <c r="J209" s="187" t="str">
        <f>INDEX('Policy Characteristics'!D:D,MATCH(PolicyLevers!$C209,'Policy Characteristics'!$C:$C,0))</f>
        <v>Electricity Imports and Exports</v>
      </c>
      <c r="K209" s="187" t="str">
        <f>INDEX('Policy Characteristics'!E:E,MATCH(PolicyLevers!$C209,'Policy Characteristics'!$C:$C,0))</f>
        <v>elec change imports</v>
      </c>
      <c r="L209" s="233">
        <f>INDEX('Policy Characteristics'!F:F,MATCH(PolicyLevers!$C209,'Policy Characteristics'!$C:$C,0))</f>
        <v>-0.5</v>
      </c>
      <c r="M209" s="233">
        <f>INDEX('Policy Characteristics'!G:G,MATCH(PolicyLevers!$C209,'Policy Characteristics'!$C:$C,0))</f>
        <v>1</v>
      </c>
      <c r="N209" s="233">
        <f>INDEX('Policy Characteristics'!H:H,MATCH(PolicyLevers!$C209,'Policy Characteristics'!$C:$C,0))</f>
        <v>0.02</v>
      </c>
      <c r="O209" s="210" t="str">
        <f>INDEX('Policy Characteristics'!I:I,MATCH(PolicyLevers!$C209,'Policy Characteristics'!$C:$C,0))</f>
        <v>% change in imports</v>
      </c>
      <c r="P209" s="212" t="str">
        <f>INDEX('Policy Characteristics'!J:J,MATCH(PolicyLevers!$C209,'Policy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9" s="210" t="str">
        <f>INDEX('Policy Characteristics'!K:K,MATCH(PolicyLevers!$C209,'Policy Characteristics'!$C:$C,0))</f>
        <v>electricity-sector-main.html#elec-imports</v>
      </c>
      <c r="R209" s="210" t="str">
        <f>INDEX('Policy Characteristics'!L:L,MATCH(PolicyLevers!$C209,'Policy Characteristics'!$C:$C,0))</f>
        <v>electricity-imports-exports.html</v>
      </c>
      <c r="S209" s="257" t="str">
        <f>INDEX('Policy Characteristics'!M:M,MATCH(PolicyLevers!$C209,'Policy Characteristics'!$C:$C,0))</f>
        <v>Energy Statistics 2019: http://www.mospi.gov.in/sites/default/files/publication_reports/Energy%20Statistics%202019-finall.pdf</v>
      </c>
      <c r="T209" s="199">
        <f>INDEX('Policy Characteristics'!N:N,MATCH(PolicyLevers!$C209,'Policy Characteristics'!$C:$C,0))</f>
        <v>0</v>
      </c>
    </row>
    <row r="210" spans="1:20" s="187" customFormat="1">
      <c r="A210" s="186" t="str">
        <f>INDEX('Policy Characteristics'!A:A,MATCH($C210,'Policy Characteristics'!$C:$C,0))</f>
        <v>Electricity Supply</v>
      </c>
      <c r="B210" s="210" t="str">
        <f>INDEX('Policy Characteristics'!B:B,MATCH($C210,'Policy Characteristics'!$C:$C,0))</f>
        <v>Change Electricity Imports</v>
      </c>
      <c r="C210" s="210" t="str">
        <f t="shared" si="18"/>
        <v>Percent Change in Electricity Imports</v>
      </c>
      <c r="D210" s="199" t="s">
        <v>472</v>
      </c>
      <c r="E210" s="189"/>
      <c r="F210" s="199" t="s">
        <v>475</v>
      </c>
      <c r="G210" s="199"/>
      <c r="H210" s="215">
        <v>529</v>
      </c>
      <c r="I210" s="189" t="s">
        <v>47</v>
      </c>
      <c r="J210" s="187" t="str">
        <f>INDEX('Policy Characteristics'!D:D,MATCH(PolicyLevers!$C210,'Policy Characteristics'!$C:$C,0))</f>
        <v>Electricity Imports and Exports</v>
      </c>
      <c r="K210" s="187" t="str">
        <f>INDEX('Policy Characteristics'!E:E,MATCH(PolicyLevers!$C210,'Policy Characteristics'!$C:$C,0))</f>
        <v>elec change imports</v>
      </c>
      <c r="L210" s="233">
        <f>INDEX('Policy Characteristics'!F:F,MATCH(PolicyLevers!$C210,'Policy Characteristics'!$C:$C,0))</f>
        <v>-0.5</v>
      </c>
      <c r="M210" s="233">
        <f>INDEX('Policy Characteristics'!G:G,MATCH(PolicyLevers!$C210,'Policy Characteristics'!$C:$C,0))</f>
        <v>1</v>
      </c>
      <c r="N210" s="233">
        <f>INDEX('Policy Characteristics'!H:H,MATCH(PolicyLevers!$C210,'Policy Characteristics'!$C:$C,0))</f>
        <v>0.02</v>
      </c>
      <c r="O210" s="210" t="str">
        <f>INDEX('Policy Characteristics'!I:I,MATCH(PolicyLevers!$C210,'Policy Characteristics'!$C:$C,0))</f>
        <v>% change in imports</v>
      </c>
      <c r="P210" s="210" t="str">
        <f>INDEX('Policy Characteristics'!J:J,MATCH(PolicyLevers!$C210,'Policy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0" s="210" t="str">
        <f>INDEX('Policy Characteristics'!K:K,MATCH(PolicyLevers!$C210,'Policy Characteristics'!$C:$C,0))</f>
        <v>electricity-sector-main.html#elec-imports</v>
      </c>
      <c r="R210" s="210" t="str">
        <f>INDEX('Policy Characteristics'!L:L,MATCH(PolicyLevers!$C210,'Policy Characteristics'!$C:$C,0))</f>
        <v>electricity-imports-exports.html</v>
      </c>
      <c r="S210" s="259" t="str">
        <f>INDEX('Policy Characteristics'!M:M,MATCH(PolicyLevers!$C210,'Policy Characteristics'!$C:$C,0))</f>
        <v>Energy Statistics 2019: http://www.mospi.gov.in/sites/default/files/publication_reports/Energy%20Statistics%202019-finall.pdf</v>
      </c>
      <c r="T210" s="199">
        <f>INDEX('Policy Characteristics'!N:N,MATCH(PolicyLevers!$C210,'Policy Characteristics'!$C:$C,0))</f>
        <v>0</v>
      </c>
    </row>
    <row r="211" spans="1:20" s="187" customFormat="1">
      <c r="A211" s="186" t="str">
        <f>INDEX('Policy Characteristics'!A:A,MATCH($C211,'Policy Characteristics'!$C:$C,0))</f>
        <v>Electricity Supply</v>
      </c>
      <c r="B211" s="210" t="str">
        <f>INDEX('Policy Characteristics'!B:B,MATCH($C211,'Policy Characteristics'!$C:$C,0))</f>
        <v>Change Electricity Imports</v>
      </c>
      <c r="C211" s="210" t="str">
        <f t="shared" si="18"/>
        <v>Percent Change in Electricity Imports</v>
      </c>
      <c r="D211" s="199" t="s">
        <v>82</v>
      </c>
      <c r="E211" s="189"/>
      <c r="F211" s="199" t="s">
        <v>96</v>
      </c>
      <c r="G211" s="199"/>
      <c r="H211" s="215">
        <v>530</v>
      </c>
      <c r="I211" s="189" t="s">
        <v>47</v>
      </c>
      <c r="J211" s="187" t="str">
        <f>INDEX('Policy Characteristics'!D:D,MATCH(PolicyLevers!$C211,'Policy Characteristics'!$C:$C,0))</f>
        <v>Electricity Imports and Exports</v>
      </c>
      <c r="K211" s="187" t="str">
        <f>INDEX('Policy Characteristics'!E:E,MATCH(PolicyLevers!$C211,'Policy Characteristics'!$C:$C,0))</f>
        <v>elec change imports</v>
      </c>
      <c r="L211" s="233">
        <f>INDEX('Policy Characteristics'!F:F,MATCH(PolicyLevers!$C211,'Policy Characteristics'!$C:$C,0))</f>
        <v>-0.5</v>
      </c>
      <c r="M211" s="233">
        <f>INDEX('Policy Characteristics'!G:G,MATCH(PolicyLevers!$C211,'Policy Characteristics'!$C:$C,0))</f>
        <v>1</v>
      </c>
      <c r="N211" s="233">
        <f>INDEX('Policy Characteristics'!H:H,MATCH(PolicyLevers!$C211,'Policy Characteristics'!$C:$C,0))</f>
        <v>0.02</v>
      </c>
      <c r="O211" s="210" t="str">
        <f>INDEX('Policy Characteristics'!I:I,MATCH(PolicyLevers!$C211,'Policy Characteristics'!$C:$C,0))</f>
        <v>% change in imports</v>
      </c>
      <c r="P211" s="210" t="str">
        <f>INDEX('Policy Characteristics'!J:J,MATCH(PolicyLevers!$C211,'Policy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1" s="210" t="str">
        <f>INDEX('Policy Characteristics'!K:K,MATCH(PolicyLevers!$C211,'Policy Characteristics'!$C:$C,0))</f>
        <v>electricity-sector-main.html#elec-imports</v>
      </c>
      <c r="R211" s="210" t="str">
        <f>INDEX('Policy Characteristics'!L:L,MATCH(PolicyLevers!$C211,'Policy Characteristics'!$C:$C,0))</f>
        <v>electricity-imports-exports.html</v>
      </c>
      <c r="S211" s="259" t="str">
        <f>INDEX('Policy Characteristics'!M:M,MATCH(PolicyLevers!$C211,'Policy Characteristics'!$C:$C,0))</f>
        <v>Energy Statistics 2019: http://www.mospi.gov.in/sites/default/files/publication_reports/Energy%20Statistics%202019-finall.pdf</v>
      </c>
      <c r="T211" s="199">
        <f>INDEX('Policy Characteristics'!N:N,MATCH(PolicyLevers!$C211,'Policy Characteristics'!$C:$C,0))</f>
        <v>0</v>
      </c>
    </row>
    <row r="212" spans="1:20" s="187" customFormat="1">
      <c r="A212" s="186" t="str">
        <f>INDEX('Policy Characteristics'!A:A,MATCH($C212,'Policy Characteristics'!$C:$C,0))</f>
        <v>Electricity Supply</v>
      </c>
      <c r="B212" s="210" t="str">
        <f>INDEX('Policy Characteristics'!B:B,MATCH($C212,'Policy Characteristics'!$C:$C,0))</f>
        <v>Change Electricity Imports</v>
      </c>
      <c r="C212" s="210" t="str">
        <f t="shared" si="18"/>
        <v>Percent Change in Electricity Imports</v>
      </c>
      <c r="D212" s="199" t="s">
        <v>83</v>
      </c>
      <c r="E212" s="189"/>
      <c r="F212" s="199" t="s">
        <v>97</v>
      </c>
      <c r="G212" s="199"/>
      <c r="H212" s="208">
        <v>531</v>
      </c>
      <c r="I212" s="189" t="s">
        <v>47</v>
      </c>
      <c r="J212" s="187" t="str">
        <f>INDEX('Policy Characteristics'!D:D,MATCH(PolicyLevers!$C212,'Policy Characteristics'!$C:$C,0))</f>
        <v>Electricity Imports and Exports</v>
      </c>
      <c r="K212" s="187" t="str">
        <f>INDEX('Policy Characteristics'!E:E,MATCH(PolicyLevers!$C212,'Policy Characteristics'!$C:$C,0))</f>
        <v>elec change imports</v>
      </c>
      <c r="L212" s="233">
        <f>INDEX('Policy Characteristics'!F:F,MATCH(PolicyLevers!$C212,'Policy Characteristics'!$C:$C,0))</f>
        <v>-0.5</v>
      </c>
      <c r="M212" s="233">
        <f>INDEX('Policy Characteristics'!G:G,MATCH(PolicyLevers!$C212,'Policy Characteristics'!$C:$C,0))</f>
        <v>1</v>
      </c>
      <c r="N212" s="233">
        <f>INDEX('Policy Characteristics'!H:H,MATCH(PolicyLevers!$C212,'Policy Characteristics'!$C:$C,0))</f>
        <v>0.02</v>
      </c>
      <c r="O212" s="210" t="str">
        <f>INDEX('Policy Characteristics'!I:I,MATCH(PolicyLevers!$C212,'Policy Characteristics'!$C:$C,0))</f>
        <v>% change in imports</v>
      </c>
      <c r="P212" s="189" t="str">
        <f>INDEX('Policy Characteristics'!J:J,MATCH(PolicyLevers!$C212,'Policy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2" s="210" t="str">
        <f>INDEX('Policy Characteristics'!K:K,MATCH(PolicyLevers!$C212,'Policy Characteristics'!$C:$C,0))</f>
        <v>electricity-sector-main.html#elec-imports</v>
      </c>
      <c r="R212" s="210" t="str">
        <f>INDEX('Policy Characteristics'!L:L,MATCH(PolicyLevers!$C212,'Policy Characteristics'!$C:$C,0))</f>
        <v>electricity-imports-exports.html</v>
      </c>
      <c r="S212" s="259" t="str">
        <f>INDEX('Policy Characteristics'!M:M,MATCH(PolicyLevers!$C212,'Policy Characteristics'!$C:$C,0))</f>
        <v>Energy Statistics 2019: http://www.mospi.gov.in/sites/default/files/publication_reports/Energy%20Statistics%202019-finall.pdf</v>
      </c>
      <c r="T212" s="199">
        <f>INDEX('Policy Characteristics'!N:N,MATCH(PolicyLevers!$C212,'Policy Characteristics'!$C:$C,0))</f>
        <v>0</v>
      </c>
    </row>
    <row r="213" spans="1:20" s="187" customFormat="1">
      <c r="A213" s="186" t="str">
        <f>INDEX('Policy Characteristics'!A:A,MATCH($C213,'Policy Characteristics'!$C:$C,0))</f>
        <v>Electricity Supply</v>
      </c>
      <c r="B213" s="210" t="str">
        <f>INDEX('Policy Characteristics'!B:B,MATCH($C213,'Policy Characteristics'!$C:$C,0))</f>
        <v>Change Electricity Imports</v>
      </c>
      <c r="C213" s="210" t="str">
        <f t="shared" si="18"/>
        <v>Percent Change in Electricity Imports</v>
      </c>
      <c r="D213" s="199" t="s">
        <v>84</v>
      </c>
      <c r="E213" s="189"/>
      <c r="F213" s="199" t="s">
        <v>98</v>
      </c>
      <c r="G213" s="199"/>
      <c r="H213" s="215">
        <v>532</v>
      </c>
      <c r="I213" s="189" t="s">
        <v>47</v>
      </c>
      <c r="J213" s="187" t="str">
        <f>INDEX('Policy Characteristics'!D:D,MATCH(PolicyLevers!$C213,'Policy Characteristics'!$C:$C,0))</f>
        <v>Electricity Imports and Exports</v>
      </c>
      <c r="K213" s="187" t="str">
        <f>INDEX('Policy Characteristics'!E:E,MATCH(PolicyLevers!$C213,'Policy Characteristics'!$C:$C,0))</f>
        <v>elec change imports</v>
      </c>
      <c r="L213" s="233">
        <f>INDEX('Policy Characteristics'!F:F,MATCH(PolicyLevers!$C213,'Policy Characteristics'!$C:$C,0))</f>
        <v>-0.5</v>
      </c>
      <c r="M213" s="233">
        <f>INDEX('Policy Characteristics'!G:G,MATCH(PolicyLevers!$C213,'Policy Characteristics'!$C:$C,0))</f>
        <v>1</v>
      </c>
      <c r="N213" s="233">
        <f>INDEX('Policy Characteristics'!H:H,MATCH(PolicyLevers!$C213,'Policy Characteristics'!$C:$C,0))</f>
        <v>0.02</v>
      </c>
      <c r="O213" s="210" t="str">
        <f>INDEX('Policy Characteristics'!I:I,MATCH(PolicyLevers!$C213,'Policy Characteristics'!$C:$C,0))</f>
        <v>% change in imports</v>
      </c>
      <c r="P213" s="210" t="str">
        <f>INDEX('Policy Characteristics'!J:J,MATCH(PolicyLevers!$C213,'Policy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3" s="210" t="str">
        <f>INDEX('Policy Characteristics'!K:K,MATCH(PolicyLevers!$C213,'Policy Characteristics'!$C:$C,0))</f>
        <v>electricity-sector-main.html#elec-imports</v>
      </c>
      <c r="R213" s="210" t="str">
        <f>INDEX('Policy Characteristics'!L:L,MATCH(PolicyLevers!$C213,'Policy Characteristics'!$C:$C,0))</f>
        <v>electricity-imports-exports.html</v>
      </c>
      <c r="S213" s="259" t="str">
        <f>INDEX('Policy Characteristics'!M:M,MATCH(PolicyLevers!$C213,'Policy Characteristics'!$C:$C,0))</f>
        <v>Energy Statistics 2019: http://www.mospi.gov.in/sites/default/files/publication_reports/Energy%20Statistics%202019-finall.pdf</v>
      </c>
      <c r="T213" s="199">
        <f>INDEX('Policy Characteristics'!N:N,MATCH(PolicyLevers!$C213,'Policy Characteristics'!$C:$C,0))</f>
        <v>0</v>
      </c>
    </row>
    <row r="214" spans="1:20" s="187" customFormat="1">
      <c r="A214" s="186" t="str">
        <f>INDEX('Policy Characteristics'!A:A,MATCH($C214,'Policy Characteristics'!$C:$C,0))</f>
        <v>Electricity Supply</v>
      </c>
      <c r="B214" s="210" t="str">
        <f>INDEX('Policy Characteristics'!B:B,MATCH($C214,'Policy Characteristics'!$C:$C,0))</f>
        <v>Change Electricity Imports</v>
      </c>
      <c r="C214" s="210" t="str">
        <f t="shared" si="18"/>
        <v>Percent Change in Electricity Imports</v>
      </c>
      <c r="D214" s="199" t="s">
        <v>752</v>
      </c>
      <c r="E214" s="189"/>
      <c r="F214" s="239" t="s">
        <v>1688</v>
      </c>
      <c r="G214" s="199"/>
      <c r="H214" s="208">
        <v>533</v>
      </c>
      <c r="I214" s="189" t="s">
        <v>47</v>
      </c>
      <c r="J214" s="187" t="str">
        <f>INDEX('Policy Characteristics'!D:D,MATCH(PolicyLevers!$C214,'Policy Characteristics'!$C:$C,0))</f>
        <v>Electricity Imports and Exports</v>
      </c>
      <c r="K214" s="187" t="str">
        <f>INDEX('Policy Characteristics'!E:E,MATCH(PolicyLevers!$C214,'Policy Characteristics'!$C:$C,0))</f>
        <v>elec change imports</v>
      </c>
      <c r="L214" s="233">
        <f>INDEX('Policy Characteristics'!F:F,MATCH(PolicyLevers!$C214,'Policy Characteristics'!$C:$C,0))</f>
        <v>-0.5</v>
      </c>
      <c r="M214" s="233">
        <f>INDEX('Policy Characteristics'!G:G,MATCH(PolicyLevers!$C214,'Policy Characteristics'!$C:$C,0))</f>
        <v>1</v>
      </c>
      <c r="N214" s="233">
        <f>INDEX('Policy Characteristics'!H:H,MATCH(PolicyLevers!$C214,'Policy Characteristics'!$C:$C,0))</f>
        <v>0.02</v>
      </c>
      <c r="O214" s="210" t="str">
        <f>INDEX('Policy Characteristics'!I:I,MATCH(PolicyLevers!$C214,'Policy Characteristics'!$C:$C,0))</f>
        <v>% change in imports</v>
      </c>
      <c r="P214" s="189" t="str">
        <f>INDEX('Policy Characteristics'!J:J,MATCH(PolicyLevers!$C214,'Policy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4" s="210" t="str">
        <f>INDEX('Policy Characteristics'!K:K,MATCH(PolicyLevers!$C214,'Policy Characteristics'!$C:$C,0))</f>
        <v>electricity-sector-main.html#elec-imports</v>
      </c>
      <c r="R214" s="210" t="str">
        <f>INDEX('Policy Characteristics'!L:L,MATCH(PolicyLevers!$C214,'Policy Characteristics'!$C:$C,0))</f>
        <v>electricity-imports-exports.html</v>
      </c>
      <c r="S214" s="259" t="str">
        <f>INDEX('Policy Characteristics'!M:M,MATCH(PolicyLevers!$C214,'Policy Characteristics'!$C:$C,0))</f>
        <v>Energy Statistics 2019: http://www.mospi.gov.in/sites/default/files/publication_reports/Energy%20Statistics%202019-finall.pdf</v>
      </c>
      <c r="T214" s="199">
        <f>INDEX('Policy Characteristics'!N:N,MATCH(PolicyLevers!$C214,'Policy Characteristics'!$C:$C,0))</f>
        <v>0</v>
      </c>
    </row>
    <row r="215" spans="1:20" s="187" customFormat="1">
      <c r="A215" s="186" t="str">
        <f>INDEX('Policy Characteristics'!A:A,MATCH($C215,'Policy Characteristics'!$C:$C,0))</f>
        <v>Electricity Supply</v>
      </c>
      <c r="B215" s="210" t="str">
        <f>INDEX('Policy Characteristics'!B:B,MATCH($C215,'Policy Characteristics'!$C:$C,0))</f>
        <v>Change Electricity Imports</v>
      </c>
      <c r="C215" s="210" t="str">
        <f t="shared" si="18"/>
        <v>Percent Change in Electricity Imports</v>
      </c>
      <c r="D215" s="199" t="s">
        <v>324</v>
      </c>
      <c r="E215" s="189"/>
      <c r="F215" s="199" t="s">
        <v>326</v>
      </c>
      <c r="G215" s="199"/>
      <c r="H215" s="215">
        <v>534</v>
      </c>
      <c r="I215" s="189" t="s">
        <v>47</v>
      </c>
      <c r="J215" s="187" t="str">
        <f>INDEX('Policy Characteristics'!D:D,MATCH(PolicyLevers!$C215,'Policy Characteristics'!$C:$C,0))</f>
        <v>Electricity Imports and Exports</v>
      </c>
      <c r="K215" s="187" t="str">
        <f>INDEX('Policy Characteristics'!E:E,MATCH(PolicyLevers!$C215,'Policy Characteristics'!$C:$C,0))</f>
        <v>elec change imports</v>
      </c>
      <c r="L215" s="233">
        <f>INDEX('Policy Characteristics'!F:F,MATCH(PolicyLevers!$C215,'Policy Characteristics'!$C:$C,0))</f>
        <v>-0.5</v>
      </c>
      <c r="M215" s="233">
        <f>INDEX('Policy Characteristics'!G:G,MATCH(PolicyLevers!$C215,'Policy Characteristics'!$C:$C,0))</f>
        <v>1</v>
      </c>
      <c r="N215" s="233">
        <f>INDEX('Policy Characteristics'!H:H,MATCH(PolicyLevers!$C215,'Policy Characteristics'!$C:$C,0))</f>
        <v>0.02</v>
      </c>
      <c r="O215" s="210" t="str">
        <f>INDEX('Policy Characteristics'!I:I,MATCH(PolicyLevers!$C215,'Policy Characteristics'!$C:$C,0))</f>
        <v>% change in imports</v>
      </c>
      <c r="P215" s="210" t="str">
        <f>INDEX('Policy Characteristics'!J:J,MATCH(PolicyLevers!$C215,'Policy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5" s="210" t="str">
        <f>INDEX('Policy Characteristics'!K:K,MATCH(PolicyLevers!$C215,'Policy Characteristics'!$C:$C,0))</f>
        <v>electricity-sector-main.html#elec-imports</v>
      </c>
      <c r="R215" s="210" t="str">
        <f>INDEX('Policy Characteristics'!L:L,MATCH(PolicyLevers!$C215,'Policy Characteristics'!$C:$C,0))</f>
        <v>electricity-imports-exports.html</v>
      </c>
      <c r="S215" s="259" t="str">
        <f>INDEX('Policy Characteristics'!M:M,MATCH(PolicyLevers!$C215,'Policy Characteristics'!$C:$C,0))</f>
        <v>Energy Statistics 2019: http://www.mospi.gov.in/sites/default/files/publication_reports/Energy%20Statistics%202019-finall.pdf</v>
      </c>
      <c r="T215" s="199">
        <f>INDEX('Policy Characteristics'!N:N,MATCH(PolicyLevers!$C215,'Policy Characteristics'!$C:$C,0))</f>
        <v>0</v>
      </c>
    </row>
    <row r="216" spans="1:20" s="187" customFormat="1">
      <c r="A216" s="186" t="str">
        <f>INDEX('Policy Characteristics'!A:A,MATCH($C216,'Policy Characteristics'!$C:$C,0))</f>
        <v>Electricity Supply</v>
      </c>
      <c r="B216" s="210" t="str">
        <f>INDEX('Policy Characteristics'!B:B,MATCH($C216,'Policy Characteristics'!$C:$C,0))</f>
        <v>Change Electricity Imports</v>
      </c>
      <c r="C216" s="210" t="str">
        <f t="shared" si="18"/>
        <v>Percent Change in Electricity Imports</v>
      </c>
      <c r="D216" s="199" t="s">
        <v>325</v>
      </c>
      <c r="E216" s="189"/>
      <c r="F216" s="199" t="s">
        <v>327</v>
      </c>
      <c r="G216" s="199"/>
      <c r="H216" s="208">
        <v>535</v>
      </c>
      <c r="I216" s="189" t="s">
        <v>47</v>
      </c>
      <c r="J216" s="187" t="str">
        <f>INDEX('Policy Characteristics'!D:D,MATCH(PolicyLevers!$C216,'Policy Characteristics'!$C:$C,0))</f>
        <v>Electricity Imports and Exports</v>
      </c>
      <c r="K216" s="187" t="str">
        <f>INDEX('Policy Characteristics'!E:E,MATCH(PolicyLevers!$C216,'Policy Characteristics'!$C:$C,0))</f>
        <v>elec change imports</v>
      </c>
      <c r="L216" s="233">
        <f>INDEX('Policy Characteristics'!F:F,MATCH(PolicyLevers!$C216,'Policy Characteristics'!$C:$C,0))</f>
        <v>-0.5</v>
      </c>
      <c r="M216" s="233">
        <f>INDEX('Policy Characteristics'!G:G,MATCH(PolicyLevers!$C216,'Policy Characteristics'!$C:$C,0))</f>
        <v>1</v>
      </c>
      <c r="N216" s="233">
        <f>INDEX('Policy Characteristics'!H:H,MATCH(PolicyLevers!$C216,'Policy Characteristics'!$C:$C,0))</f>
        <v>0.02</v>
      </c>
      <c r="O216" s="210" t="str">
        <f>INDEX('Policy Characteristics'!I:I,MATCH(PolicyLevers!$C216,'Policy Characteristics'!$C:$C,0))</f>
        <v>% change in imports</v>
      </c>
      <c r="P216" s="189" t="str">
        <f>INDEX('Policy Characteristics'!J:J,MATCH(PolicyLevers!$C216,'Policy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6" s="210" t="str">
        <f>INDEX('Policy Characteristics'!K:K,MATCH(PolicyLevers!$C216,'Policy Characteristics'!$C:$C,0))</f>
        <v>electricity-sector-main.html#elec-imports</v>
      </c>
      <c r="R216" s="210" t="str">
        <f>INDEX('Policy Characteristics'!L:L,MATCH(PolicyLevers!$C216,'Policy Characteristics'!$C:$C,0))</f>
        <v>electricity-imports-exports.html</v>
      </c>
      <c r="S216" s="259" t="str">
        <f>INDEX('Policy Characteristics'!M:M,MATCH(PolicyLevers!$C216,'Policy Characteristics'!$C:$C,0))</f>
        <v>Energy Statistics 2019: http://www.mospi.gov.in/sites/default/files/publication_reports/Energy%20Statistics%202019-finall.pdf</v>
      </c>
      <c r="T216" s="199">
        <f>INDEX('Policy Characteristics'!N:N,MATCH(PolicyLevers!$C216,'Policy Characteristics'!$C:$C,0))</f>
        <v>0</v>
      </c>
    </row>
    <row r="217" spans="1:20" s="187" customFormat="1">
      <c r="A217" s="186" t="str">
        <f>INDEX('Policy Characteristics'!A:A,MATCH($C217,'Policy Characteristics'!$C:$C,0))</f>
        <v>Electricity Supply</v>
      </c>
      <c r="B217" s="210" t="str">
        <f>INDEX('Policy Characteristics'!B:B,MATCH($C217,'Policy Characteristics'!$C:$C,0))</f>
        <v>Change Electricity Imports</v>
      </c>
      <c r="C217" s="210" t="str">
        <f t="shared" si="18"/>
        <v>Percent Change in Electricity Imports</v>
      </c>
      <c r="D217" s="199" t="s">
        <v>468</v>
      </c>
      <c r="E217" s="189"/>
      <c r="F217" s="199" t="s">
        <v>467</v>
      </c>
      <c r="G217" s="199"/>
      <c r="H217" s="208">
        <v>536</v>
      </c>
      <c r="I217" s="189" t="s">
        <v>47</v>
      </c>
      <c r="J217" s="187" t="str">
        <f>INDEX('Policy Characteristics'!D:D,MATCH(PolicyLevers!$C217,'Policy Characteristics'!$C:$C,0))</f>
        <v>Electricity Imports and Exports</v>
      </c>
      <c r="K217" s="187" t="str">
        <f>INDEX('Policy Characteristics'!E:E,MATCH(PolicyLevers!$C217,'Policy Characteristics'!$C:$C,0))</f>
        <v>elec change imports</v>
      </c>
      <c r="L217" s="233">
        <f>INDEX('Policy Characteristics'!F:F,MATCH(PolicyLevers!$C217,'Policy Characteristics'!$C:$C,0))</f>
        <v>-0.5</v>
      </c>
      <c r="M217" s="233">
        <f>INDEX('Policy Characteristics'!G:G,MATCH(PolicyLevers!$C217,'Policy Characteristics'!$C:$C,0))</f>
        <v>1</v>
      </c>
      <c r="N217" s="233">
        <f>INDEX('Policy Characteristics'!H:H,MATCH(PolicyLevers!$C217,'Policy Characteristics'!$C:$C,0))</f>
        <v>0.02</v>
      </c>
      <c r="O217" s="210" t="str">
        <f>INDEX('Policy Characteristics'!I:I,MATCH(PolicyLevers!$C217,'Policy Characteristics'!$C:$C,0))</f>
        <v>% change in imports</v>
      </c>
      <c r="P217" s="189" t="str">
        <f>INDEX('Policy Characteristics'!J:J,MATCH(PolicyLevers!$C217,'Policy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7" s="210" t="str">
        <f>INDEX('Policy Characteristics'!K:K,MATCH(PolicyLevers!$C217,'Policy Characteristics'!$C:$C,0))</f>
        <v>electricity-sector-main.html#elec-imports</v>
      </c>
      <c r="R217" s="210" t="str">
        <f>INDEX('Policy Characteristics'!L:L,MATCH(PolicyLevers!$C217,'Policy Characteristics'!$C:$C,0))</f>
        <v>electricity-imports-exports.html</v>
      </c>
      <c r="S217" s="259" t="str">
        <f>INDEX('Policy Characteristics'!M:M,MATCH(PolicyLevers!$C217,'Policy Characteristics'!$C:$C,0))</f>
        <v>Energy Statistics 2019: http://www.mospi.gov.in/sites/default/files/publication_reports/Energy%20Statistics%202019-finall.pdf</v>
      </c>
      <c r="T217" s="199">
        <f>INDEX('Policy Characteristics'!N:N,MATCH(PolicyLevers!$C217,'Policy Characteristics'!$C:$C,0))</f>
        <v>0</v>
      </c>
    </row>
    <row r="218" spans="1:20" s="187" customFormat="1">
      <c r="A218" s="186" t="str">
        <f>INDEX('Policy Characteristics'!A:A,MATCH($C218,'Policy Characteristics'!$C:$C,0))</f>
        <v>Electricity Supply</v>
      </c>
      <c r="B218" s="210" t="str">
        <f>INDEX('Policy Characteristics'!B:B,MATCH($C218,'Policy Characteristics'!$C:$C,0))</f>
        <v>Change Electricity Imports</v>
      </c>
      <c r="C218" s="210" t="str">
        <f t="shared" si="18"/>
        <v>Percent Change in Electricity Imports</v>
      </c>
      <c r="D218" s="199" t="s">
        <v>477</v>
      </c>
      <c r="E218" s="189"/>
      <c r="F218" s="199" t="s">
        <v>478</v>
      </c>
      <c r="G218" s="199"/>
      <c r="H218" s="208">
        <v>537</v>
      </c>
      <c r="I218" s="189" t="s">
        <v>47</v>
      </c>
      <c r="J218" s="187" t="str">
        <f>INDEX('Policy Characteristics'!D:D,MATCH(PolicyLevers!$C218,'Policy Characteristics'!$C:$C,0))</f>
        <v>Electricity Imports and Exports</v>
      </c>
      <c r="K218" s="187" t="str">
        <f>INDEX('Policy Characteristics'!E:E,MATCH(PolicyLevers!$C218,'Policy Characteristics'!$C:$C,0))</f>
        <v>elec change imports</v>
      </c>
      <c r="L218" s="233">
        <f>INDEX('Policy Characteristics'!F:F,MATCH(PolicyLevers!$C218,'Policy Characteristics'!$C:$C,0))</f>
        <v>-0.5</v>
      </c>
      <c r="M218" s="233">
        <f>INDEX('Policy Characteristics'!G:G,MATCH(PolicyLevers!$C218,'Policy Characteristics'!$C:$C,0))</f>
        <v>1</v>
      </c>
      <c r="N218" s="233">
        <f>INDEX('Policy Characteristics'!H:H,MATCH(PolicyLevers!$C218,'Policy Characteristics'!$C:$C,0))</f>
        <v>0.02</v>
      </c>
      <c r="O218" s="210" t="str">
        <f>INDEX('Policy Characteristics'!I:I,MATCH(PolicyLevers!$C218,'Policy Characteristics'!$C:$C,0))</f>
        <v>% change in imports</v>
      </c>
      <c r="P218" s="189" t="str">
        <f>INDEX('Policy Characteristics'!J:J,MATCH(PolicyLevers!$C218,'Policy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8" s="210" t="str">
        <f>INDEX('Policy Characteristics'!K:K,MATCH(PolicyLevers!$C218,'Policy Characteristics'!$C:$C,0))</f>
        <v>electricity-sector-main.html#elec-imports</v>
      </c>
      <c r="R218" s="210" t="str">
        <f>INDEX('Policy Characteristics'!L:L,MATCH(PolicyLevers!$C218,'Policy Characteristics'!$C:$C,0))</f>
        <v>electricity-imports-exports.html</v>
      </c>
      <c r="S218" s="259" t="str">
        <f>INDEX('Policy Characteristics'!M:M,MATCH(PolicyLevers!$C218,'Policy Characteristics'!$C:$C,0))</f>
        <v>Energy Statistics 2019: http://www.mospi.gov.in/sites/default/files/publication_reports/Energy%20Statistics%202019-finall.pdf</v>
      </c>
      <c r="T218" s="199">
        <f>INDEX('Policy Characteristics'!N:N,MATCH(PolicyLevers!$C218,'Policy Characteristics'!$C:$C,0))</f>
        <v>0</v>
      </c>
    </row>
    <row r="219" spans="1:20" s="187" customFormat="1">
      <c r="A219" s="186" t="str">
        <f>INDEX('Policy Characteristics'!A:A,MATCH($C219,'Policy Characteristics'!$C:$C,0))</f>
        <v>Electricity Supply</v>
      </c>
      <c r="B219" s="210" t="str">
        <f>INDEX('Policy Characteristics'!B:B,MATCH($C219,'Policy Characteristics'!$C:$C,0))</f>
        <v>Change Electricity Imports</v>
      </c>
      <c r="C219" s="210" t="str">
        <f t="shared" si="18"/>
        <v>Percent Change in Electricity Imports</v>
      </c>
      <c r="D219" s="199" t="s">
        <v>1112</v>
      </c>
      <c r="E219" s="189"/>
      <c r="F219" s="199" t="s">
        <v>805</v>
      </c>
      <c r="G219" s="199"/>
      <c r="H219" s="208">
        <v>538</v>
      </c>
      <c r="I219" s="189" t="s">
        <v>47</v>
      </c>
      <c r="J219" s="187" t="str">
        <f>INDEX('Policy Characteristics'!D:D,MATCH(PolicyLevers!$C219,'Policy Characteristics'!$C:$C,0))</f>
        <v>Electricity Imports and Exports</v>
      </c>
      <c r="K219" s="187" t="str">
        <f>INDEX('Policy Characteristics'!E:E,MATCH(PolicyLevers!$C219,'Policy Characteristics'!$C:$C,0))</f>
        <v>elec change imports</v>
      </c>
      <c r="L219" s="233">
        <f>INDEX('Policy Characteristics'!F:F,MATCH(PolicyLevers!$C219,'Policy Characteristics'!$C:$C,0))</f>
        <v>-0.5</v>
      </c>
      <c r="M219" s="233">
        <f>INDEX('Policy Characteristics'!G:G,MATCH(PolicyLevers!$C219,'Policy Characteristics'!$C:$C,0))</f>
        <v>1</v>
      </c>
      <c r="N219" s="233">
        <f>INDEX('Policy Characteristics'!H:H,MATCH(PolicyLevers!$C219,'Policy Characteristics'!$C:$C,0))</f>
        <v>0.02</v>
      </c>
      <c r="O219" s="210" t="str">
        <f>INDEX('Policy Characteristics'!I:I,MATCH(PolicyLevers!$C219,'Policy Characteristics'!$C:$C,0))</f>
        <v>% change in imports</v>
      </c>
      <c r="P219" s="189" t="str">
        <f>INDEX('Policy Characteristics'!J:J,MATCH(PolicyLevers!$C219,'Policy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9" s="210" t="str">
        <f>INDEX('Policy Characteristics'!K:K,MATCH(PolicyLevers!$C219,'Policy Characteristics'!$C:$C,0))</f>
        <v>electricity-sector-main.html#elec-imports</v>
      </c>
      <c r="R219" s="210" t="str">
        <f>INDEX('Policy Characteristics'!L:L,MATCH(PolicyLevers!$C219,'Policy Characteristics'!$C:$C,0))</f>
        <v>electricity-imports-exports.html</v>
      </c>
      <c r="S219" s="259" t="str">
        <f>INDEX('Policy Characteristics'!M:M,MATCH(PolicyLevers!$C219,'Policy Characteristics'!$C:$C,0))</f>
        <v>Energy Statistics 2019: http://www.mospi.gov.in/sites/default/files/publication_reports/Energy%20Statistics%202019-finall.pdf</v>
      </c>
      <c r="T219" s="199">
        <f>INDEX('Policy Characteristics'!N:N,MATCH(PolicyLevers!$C219,'Policy Characteristics'!$C:$C,0))</f>
        <v>0</v>
      </c>
    </row>
    <row r="220" spans="1:20" s="187" customFormat="1">
      <c r="A220" s="186" t="str">
        <f>INDEX('Policy Characteristics'!A:A,MATCH($C220,'Policy Characteristics'!$C:$C,0))</f>
        <v>Electricity Supply</v>
      </c>
      <c r="B220" s="210" t="str">
        <f>INDEX('Policy Characteristics'!B:B,MATCH($C220,'Policy Characteristics'!$C:$C,0))</f>
        <v>Change Electricity Imports</v>
      </c>
      <c r="C220" s="210" t="str">
        <f t="shared" si="18"/>
        <v>Percent Change in Electricity Imports</v>
      </c>
      <c r="D220" s="199" t="s">
        <v>1113</v>
      </c>
      <c r="E220" s="189"/>
      <c r="F220" s="199" t="s">
        <v>945</v>
      </c>
      <c r="G220" s="199"/>
      <c r="H220" s="208">
        <v>539</v>
      </c>
      <c r="I220" s="189" t="s">
        <v>47</v>
      </c>
      <c r="J220" s="187" t="str">
        <f>INDEX('Policy Characteristics'!D:D,MATCH(PolicyLevers!$C220,'Policy Characteristics'!$C:$C,0))</f>
        <v>Electricity Imports and Exports</v>
      </c>
      <c r="K220" s="187" t="str">
        <f>INDEX('Policy Characteristics'!E:E,MATCH(PolicyLevers!$C220,'Policy Characteristics'!$C:$C,0))</f>
        <v>elec change imports</v>
      </c>
      <c r="L220" s="233">
        <f>INDEX('Policy Characteristics'!F:F,MATCH(PolicyLevers!$C220,'Policy Characteristics'!$C:$C,0))</f>
        <v>-0.5</v>
      </c>
      <c r="M220" s="233">
        <f>INDEX('Policy Characteristics'!G:G,MATCH(PolicyLevers!$C220,'Policy Characteristics'!$C:$C,0))</f>
        <v>1</v>
      </c>
      <c r="N220" s="233">
        <f>INDEX('Policy Characteristics'!H:H,MATCH(PolicyLevers!$C220,'Policy Characteristics'!$C:$C,0))</f>
        <v>0.02</v>
      </c>
      <c r="O220" s="210" t="str">
        <f>INDEX('Policy Characteristics'!I:I,MATCH(PolicyLevers!$C220,'Policy Characteristics'!$C:$C,0))</f>
        <v>% change in imports</v>
      </c>
      <c r="P220" s="189" t="str">
        <f>INDEX('Policy Characteristics'!J:J,MATCH(PolicyLevers!$C220,'Policy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0" s="210" t="str">
        <f>INDEX('Policy Characteristics'!K:K,MATCH(PolicyLevers!$C220,'Policy Characteristics'!$C:$C,0))</f>
        <v>electricity-sector-main.html#elec-imports</v>
      </c>
      <c r="R220" s="210" t="str">
        <f>INDEX('Policy Characteristics'!L:L,MATCH(PolicyLevers!$C220,'Policy Characteristics'!$C:$C,0))</f>
        <v>electricity-imports-exports.html</v>
      </c>
      <c r="S220" s="259" t="str">
        <f>INDEX('Policy Characteristics'!M:M,MATCH(PolicyLevers!$C220,'Policy Characteristics'!$C:$C,0))</f>
        <v>Energy Statistics 2019: http://www.mospi.gov.in/sites/default/files/publication_reports/Energy%20Statistics%202019-finall.pdf</v>
      </c>
      <c r="T220" s="199">
        <f>INDEX('Policy Characteristics'!N:N,MATCH(PolicyLevers!$C220,'Policy Characteristics'!$C:$C,0))</f>
        <v>0</v>
      </c>
    </row>
    <row r="221" spans="1:20" s="187" customFormat="1">
      <c r="A221" s="186" t="str">
        <f>INDEX('Policy Characteristics'!A:A,MATCH($C221,'Policy Characteristics'!$C:$C,0))</f>
        <v>Electricity Supply</v>
      </c>
      <c r="B221" s="210" t="str">
        <f>INDEX('Policy Characteristics'!B:B,MATCH($C221,'Policy Characteristics'!$C:$C,0))</f>
        <v>Change Electricity Imports</v>
      </c>
      <c r="C221" s="210" t="str">
        <f t="shared" si="18"/>
        <v>Percent Change in Electricity Imports</v>
      </c>
      <c r="D221" s="199" t="s">
        <v>1114</v>
      </c>
      <c r="E221" s="189"/>
      <c r="F221" s="199" t="s">
        <v>807</v>
      </c>
      <c r="G221" s="199"/>
      <c r="H221" s="208">
        <v>540</v>
      </c>
      <c r="I221" s="189" t="s">
        <v>47</v>
      </c>
      <c r="J221" s="187" t="str">
        <f>INDEX('Policy Characteristics'!D:D,MATCH(PolicyLevers!$C221,'Policy Characteristics'!$C:$C,0))</f>
        <v>Electricity Imports and Exports</v>
      </c>
      <c r="K221" s="187" t="str">
        <f>INDEX('Policy Characteristics'!E:E,MATCH(PolicyLevers!$C221,'Policy Characteristics'!$C:$C,0))</f>
        <v>elec change imports</v>
      </c>
      <c r="L221" s="233">
        <f>INDEX('Policy Characteristics'!F:F,MATCH(PolicyLevers!$C221,'Policy Characteristics'!$C:$C,0))</f>
        <v>-0.5</v>
      </c>
      <c r="M221" s="233">
        <f>INDEX('Policy Characteristics'!G:G,MATCH(PolicyLevers!$C221,'Policy Characteristics'!$C:$C,0))</f>
        <v>1</v>
      </c>
      <c r="N221" s="233">
        <f>INDEX('Policy Characteristics'!H:H,MATCH(PolicyLevers!$C221,'Policy Characteristics'!$C:$C,0))</f>
        <v>0.02</v>
      </c>
      <c r="O221" s="210" t="str">
        <f>INDEX('Policy Characteristics'!I:I,MATCH(PolicyLevers!$C221,'Policy Characteristics'!$C:$C,0))</f>
        <v>% change in imports</v>
      </c>
      <c r="P221" s="189" t="str">
        <f>INDEX('Policy Characteristics'!J:J,MATCH(PolicyLevers!$C221,'Policy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1" s="210" t="str">
        <f>INDEX('Policy Characteristics'!K:K,MATCH(PolicyLevers!$C221,'Policy Characteristics'!$C:$C,0))</f>
        <v>electricity-sector-main.html#elec-imports</v>
      </c>
      <c r="R221" s="210" t="str">
        <f>INDEX('Policy Characteristics'!L:L,MATCH(PolicyLevers!$C221,'Policy Characteristics'!$C:$C,0))</f>
        <v>electricity-imports-exports.html</v>
      </c>
      <c r="S221" s="259" t="str">
        <f>INDEX('Policy Characteristics'!M:M,MATCH(PolicyLevers!$C221,'Policy Characteristics'!$C:$C,0))</f>
        <v>Energy Statistics 2019: http://www.mospi.gov.in/sites/default/files/publication_reports/Energy%20Statistics%202019-finall.pdf</v>
      </c>
      <c r="T221" s="199">
        <f>INDEX('Policy Characteristics'!N:N,MATCH(PolicyLevers!$C221,'Policy Characteristics'!$C:$C,0))</f>
        <v>0</v>
      </c>
    </row>
    <row r="222" spans="1:20">
      <c r="A222" s="186" t="str">
        <f>INDEX('Policy Characteristics'!A:A,MATCH($C222,'Policy Characteristics'!$C:$C,0))</f>
        <v>Electricity Supply</v>
      </c>
      <c r="B222" s="205" t="str">
        <f>INDEX('Policy Characteristics'!B:B,MATCH($C222,'Policy Characteristics'!$C:$C,0))</f>
        <v>Non BAU Guaranteed Dispatch</v>
      </c>
      <c r="C222" s="205" t="s">
        <v>318</v>
      </c>
      <c r="D222" s="189"/>
      <c r="E222" s="189"/>
      <c r="F222" s="189"/>
      <c r="G222" s="189"/>
      <c r="H222" s="225">
        <v>619</v>
      </c>
      <c r="I222" s="189" t="s">
        <v>47</v>
      </c>
      <c r="J222" s="187" t="str">
        <f>INDEX('Policy Characteristics'!D:D,MATCH(PolicyLevers!$C222,'Policy Characteristics'!$C:$C,0))</f>
        <v>Non BAU Guaranteed Dispatch</v>
      </c>
      <c r="K222" s="187" t="str">
        <f>INDEX('Policy Characteristics'!E:E,MATCH(PolicyLevers!$C222,'Policy Characteristics'!$C:$C,0))</f>
        <v>elec non BAU guaranteed dispatch</v>
      </c>
      <c r="L222" s="253">
        <f>INDEX('Policy Characteristics'!F:F,MATCH(PolicyLevers!$C222,'Policy Characteristics'!$C:$C,0))</f>
        <v>0</v>
      </c>
      <c r="M222" s="253">
        <f>INDEX('Policy Characteristics'!G:G,MATCH(PolicyLevers!$C222,'Policy Characteristics'!$C:$C,0))</f>
        <v>0</v>
      </c>
      <c r="N222" s="253">
        <f>INDEX('Policy Characteristics'!H:H,MATCH(PolicyLevers!$C222,'Policy Characteristics'!$C:$C,0))</f>
        <v>0</v>
      </c>
      <c r="O222" s="189">
        <f>INDEX('Policy Characteristics'!I:I,MATCH(PolicyLevers!$C222,'Policy Characteristics'!$C:$C,0))</f>
        <v>0</v>
      </c>
      <c r="P222" s="189" t="str">
        <f>INDEX('Policy Characteristics'!J:J,MATCH(PolicyLevers!$C222,'Policy Characteristics'!$C:$C,0))</f>
        <v>**Description:**0</v>
      </c>
      <c r="Q222" s="189">
        <f>INDEX('Policy Characteristics'!K:K,MATCH(PolicyLevers!$C222,'Policy Characteristics'!$C:$C,0))</f>
        <v>0</v>
      </c>
      <c r="R222" s="199">
        <f>INDEX('Policy Characteristics'!L:L,MATCH(PolicyLevers!$C222,'Policy Characteristics'!$C:$C,0))</f>
        <v>0</v>
      </c>
      <c r="S222" s="230">
        <f>INDEX('Policy Characteristics'!M:M,MATCH(PolicyLevers!$C222,'Policy Characteristics'!$C:$C,0))</f>
        <v>0</v>
      </c>
      <c r="T222" s="189">
        <f>INDEX('Policy Characteristics'!N:N,MATCH(PolicyLevers!$C222,'Policy Characteristics'!$C:$C,0))</f>
        <v>0</v>
      </c>
    </row>
    <row r="223" spans="1:20">
      <c r="A223" s="186" t="str">
        <f>INDEX('Policy Characteristics'!A:A,MATCH($C223,'Policy Characteristics'!$C:$C,0))</f>
        <v>Electricity Supply</v>
      </c>
      <c r="B223" s="205" t="str">
        <f>INDEX('Policy Characteristics'!B:B,MATCH($C223,'Policy Characteristics'!$C:$C,0))</f>
        <v>Demand Response</v>
      </c>
      <c r="C223" s="205" t="s">
        <v>30</v>
      </c>
      <c r="D223" s="189"/>
      <c r="E223" s="189"/>
      <c r="F223" s="189"/>
      <c r="G223" s="189"/>
      <c r="H223" s="225">
        <v>30</v>
      </c>
      <c r="I223" s="189" t="s">
        <v>46</v>
      </c>
      <c r="J223" s="187" t="str">
        <f>INDEX('Policy Characteristics'!D:D,MATCH(PolicyLevers!$C223,'Policy Characteristics'!$C:$C,0))</f>
        <v>Demand Response</v>
      </c>
      <c r="K223" s="187" t="str">
        <f>INDEX('Policy Characteristics'!E:E,MATCH(PolicyLevers!$C223,'Policy Characteristics'!$C:$C,0))</f>
        <v>elec demand response</v>
      </c>
      <c r="L223" s="228">
        <f>INDEX('Policy Characteristics'!F:F,MATCH(PolicyLevers!$C223,'Policy Characteristics'!$C:$C,0))</f>
        <v>0</v>
      </c>
      <c r="M223" s="229">
        <f>INDEX('Policy Characteristics'!G:G,MATCH(PolicyLevers!$C223,'Policy Characteristics'!$C:$C,0))</f>
        <v>1</v>
      </c>
      <c r="N223" s="229">
        <f>INDEX('Policy Characteristics'!H:H,MATCH(PolicyLevers!$C223,'Policy Characteristics'!$C:$C,0))</f>
        <v>0.01</v>
      </c>
      <c r="O223" s="189" t="str">
        <f>INDEX('Policy Characteristics'!I:I,MATCH(PolicyLevers!$C223,'Policy Characteristics'!$C:$C,0))</f>
        <v>% of potential achieved</v>
      </c>
      <c r="P223" s="201"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213 GW of demand response capacity in 2050 (on top of a BAU quantity of 3 GW).</v>
      </c>
      <c r="Q223" s="189" t="str">
        <f>INDEX('Policy Characteristics'!K:K,MATCH(PolicyLevers!$C223,'Policy Characteristics'!$C:$C,0))</f>
        <v>electricity-sector-main.html#dr</v>
      </c>
      <c r="R223" s="199" t="str">
        <f>INDEX('Policy Characteristics'!L:L,MATCH(PolicyLevers!$C223,'Policy Characteristics'!$C:$C,0))</f>
        <v>demand-response.html</v>
      </c>
      <c r="S223" s="212" t="str">
        <f>INDEX('Policy Characteristics'!M:M,MATCH(PolicyLevers!$C223,'Policy Characteristics'!$C:$C,0))</f>
        <v>Calculated from model data; see variable elec/DRC in the InputData folder for source information.</v>
      </c>
      <c r="T223" s="189">
        <f>INDEX('Policy Characteristics'!N:N,MATCH(PolicyLevers!$C223,'Policy Characteristics'!$C:$C,0))</f>
        <v>0</v>
      </c>
    </row>
    <row r="224" spans="1:20" ht="78" customHeight="1">
      <c r="A224" s="186" t="str">
        <f>INDEX('Policy Characteristics'!A:A,MATCH($C224,'Policy Characteristics'!$C:$C,0))</f>
        <v>Electricity Supply</v>
      </c>
      <c r="B224" s="205" t="str">
        <f>INDEX('Policy Characteristics'!B:B,MATCH($C224,'Policy Characteristics'!$C:$C,0))</f>
        <v>Early Retirement of Power Plants</v>
      </c>
      <c r="C224" s="205" t="s">
        <v>133</v>
      </c>
      <c r="D224" s="189" t="s">
        <v>471</v>
      </c>
      <c r="E224" s="189"/>
      <c r="F224" s="189" t="s">
        <v>470</v>
      </c>
      <c r="G224" s="189"/>
      <c r="H224" s="225">
        <v>31</v>
      </c>
      <c r="I224" s="189" t="s">
        <v>46</v>
      </c>
      <c r="J224" s="187" t="str">
        <f>INDEX('Policy Characteristics'!D:D,MATCH(PolicyLevers!$C224,'Policy Characteristics'!$C:$C,0))</f>
        <v>Early Retirement of Power Plants</v>
      </c>
      <c r="K224" s="187" t="str">
        <f>INDEX('Policy Characteristics'!E:E,MATCH(PolicyLevers!$C224,'Policy Characteristics'!$C:$C,0))</f>
        <v>elec early retirement</v>
      </c>
      <c r="L224" s="260">
        <f>INDEX('Policy Characteristics'!F:F,MATCH(PolicyLevers!$C224,'Policy Characteristics'!$C:$C,0))</f>
        <v>0</v>
      </c>
      <c r="M224" s="260">
        <f>INDEX('Policy Characteristics'!G:G,MATCH(PolicyLevers!$C224,'Policy Characteristics'!$C:$C,0))</f>
        <v>25000</v>
      </c>
      <c r="N224" s="260">
        <f>INDEX('Policy Characteristics'!H:H,MATCH(PolicyLevers!$C224,'Policy Characteristics'!$C:$C,0))</f>
        <v>25</v>
      </c>
      <c r="O224" s="189" t="str">
        <f>INDEX('Policy Characteristics'!I:I,MATCH(PolicyLevers!$C224,'Policy Characteristics'!$C:$C,0))</f>
        <v>MW/year</v>
      </c>
      <c r="P224" s="212" t="str">
        <f>INDEX('Policy Characteristics'!J:J,MATCH(PolicyLevers!$C224,'Policy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4" s="189" t="str">
        <f>INDEX('Policy Characteristics'!K:K,MATCH(PolicyLevers!$C224,'Policy Characteristics'!$C:$C,0))</f>
        <v>electricity-sector-main.html#early-ret</v>
      </c>
      <c r="R224" s="199" t="str">
        <f>INDEX('Policy Characteristics'!L:L,MATCH(PolicyLevers!$C224,'Policy Characteristics'!$C:$C,0))</f>
        <v>early-retirement-of-power-plants.html</v>
      </c>
      <c r="S224" s="212" t="str">
        <f>INDEX('Policy Characteristics'!M:M,MATCH(PolicyLevers!$C224,'Policy Characteristics'!$C:$C,0))</f>
        <v>Calculated from model data; see variables elec/BCRbQ and elec/SYC in the InputData folder for source information.</v>
      </c>
      <c r="T224" s="189">
        <f>INDEX('Policy Characteristics'!N:N,MATCH(PolicyLevers!$C224,'Policy Characteristics'!$C:$C,0))</f>
        <v>0</v>
      </c>
    </row>
    <row r="225" spans="1:20">
      <c r="A225" s="186" t="str">
        <f>INDEX('Policy Characteristics'!A:A,MATCH($C225,'Policy Characteristics'!$C:$C,0))</f>
        <v>Electricity Supply</v>
      </c>
      <c r="B225" s="210" t="str">
        <f>INDEX('Policy Characteristics'!B:B,MATCH($C225,'Policy Characteristics'!$C:$C,0))</f>
        <v>Early Retirement of Power Plants</v>
      </c>
      <c r="C225" s="210" t="str">
        <f t="shared" ref="C225:C239" si="19">C$224</f>
        <v>Annual Additional Capacity Retired due to Early Retirement Policy</v>
      </c>
      <c r="D225" s="199" t="s">
        <v>322</v>
      </c>
      <c r="E225" s="189"/>
      <c r="F225" s="199" t="s">
        <v>323</v>
      </c>
      <c r="G225" s="189"/>
      <c r="H225" s="220">
        <v>620</v>
      </c>
      <c r="I225" s="189" t="s">
        <v>47</v>
      </c>
      <c r="J225" s="187" t="str">
        <f>INDEX('Policy Characteristics'!D:D,MATCH(PolicyLevers!$C225,'Policy Characteristics'!$C:$C,0))</f>
        <v>Early Retirement of Power Plants</v>
      </c>
      <c r="K225" s="187" t="str">
        <f>INDEX('Policy Characteristics'!E:E,MATCH(PolicyLevers!$C225,'Policy Characteristics'!$C:$C,0))</f>
        <v>elec early retirement</v>
      </c>
      <c r="L225" s="261">
        <f>INDEX('Policy Characteristics'!F:F,MATCH(PolicyLevers!$C225,'Policy Characteristics'!$C:$C,0))</f>
        <v>0</v>
      </c>
      <c r="M225" s="261">
        <f>INDEX('Policy Characteristics'!G:G,MATCH(PolicyLevers!$C225,'Policy Characteristics'!$C:$C,0))</f>
        <v>25000</v>
      </c>
      <c r="N225" s="261">
        <f>INDEX('Policy Characteristics'!H:H,MATCH(PolicyLevers!$C225,'Policy Characteristics'!$C:$C,0))</f>
        <v>25</v>
      </c>
      <c r="O225" s="261" t="str">
        <f>INDEX('Policy Characteristics'!I:I,MATCH(PolicyLevers!$C225,'Policy Characteristics'!$C:$C,0))</f>
        <v>MW/year</v>
      </c>
      <c r="P225" s="189" t="str">
        <f>INDEX('Policy Characteristics'!J:J,MATCH(PolicyLevers!$C225,'Policy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5" s="189" t="str">
        <f>INDEX('Policy Characteristics'!K:K,MATCH(PolicyLevers!$C225,'Policy Characteristics'!$C:$C,0))</f>
        <v>electricity-sector-main.html#early-ret</v>
      </c>
      <c r="R225" s="199" t="str">
        <f>INDEX('Policy Characteristics'!L:L,MATCH(PolicyLevers!$C225,'Policy Characteristics'!$C:$C,0))</f>
        <v>early-retirement-of-power-plants.html</v>
      </c>
      <c r="S225" s="230" t="str">
        <f>INDEX('Policy Characteristics'!M:M,MATCH(PolicyLevers!$C225,'Policy Characteristics'!$C:$C,0))</f>
        <v>Calculated from model data; see variables elec/BCRbQ and elec/SYC in the InputData folder for source information.</v>
      </c>
      <c r="T225" s="189">
        <f>INDEX('Policy Characteristics'!N:N,MATCH(PolicyLevers!$C225,'Policy Characteristics'!$C:$C,0))</f>
        <v>0</v>
      </c>
    </row>
    <row r="226" spans="1:20">
      <c r="A226" s="186" t="str">
        <f>INDEX('Policy Characteristics'!A:A,MATCH($C226,'Policy Characteristics'!$C:$C,0))</f>
        <v>Electricity Supply</v>
      </c>
      <c r="B226" s="210" t="str">
        <f>INDEX('Policy Characteristics'!B:B,MATCH($C226,'Policy Characteristics'!$C:$C,0))</f>
        <v>Early Retirement of Power Plants</v>
      </c>
      <c r="C226" s="210" t="str">
        <f t="shared" si="19"/>
        <v>Annual Additional Capacity Retired due to Early Retirement Policy</v>
      </c>
      <c r="D226" s="199" t="s">
        <v>80</v>
      </c>
      <c r="E226" s="189"/>
      <c r="F226" s="199" t="s">
        <v>94</v>
      </c>
      <c r="G226" s="189"/>
      <c r="H226" s="225">
        <v>32</v>
      </c>
      <c r="I226" s="189" t="s">
        <v>46</v>
      </c>
      <c r="J226" s="187" t="str">
        <f>INDEX('Policy Characteristics'!D:D,MATCH(PolicyLevers!$C226,'Policy Characteristics'!$C:$C,0))</f>
        <v>Early Retirement of Power Plants</v>
      </c>
      <c r="K226" s="187" t="str">
        <f>INDEX('Policy Characteristics'!E:E,MATCH(PolicyLevers!$C226,'Policy Characteristics'!$C:$C,0))</f>
        <v>elec early retirement</v>
      </c>
      <c r="L226" s="246">
        <f>INDEX('Policy Characteristics'!F:F,MATCH(PolicyLevers!$C226,'Policy Characteristics'!$C:$C,0))</f>
        <v>0</v>
      </c>
      <c r="M226" s="262">
        <f>INDEX('Policy Characteristics'!G:G,MATCH(PolicyLevers!$C226,'Policy Characteristics'!$C:$C,0))</f>
        <v>25000</v>
      </c>
      <c r="N226" s="262">
        <f>INDEX('Policy Characteristics'!H:H,MATCH(PolicyLevers!$C226,'Policy Characteristics'!$C:$C,0))</f>
        <v>25</v>
      </c>
      <c r="O226" s="221" t="str">
        <f>INDEX('Policy Characteristics'!I:I,MATCH(PolicyLevers!$C226,'Policy Characteristics'!$C:$C,0))</f>
        <v>MW/year</v>
      </c>
      <c r="P226" s="201" t="str">
        <f>INDEX('Policy Characteristics'!J:J,MATCH(PolicyLevers!$C226,'Policy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6" s="221" t="str">
        <f>INDEX('Policy Characteristics'!K:K,MATCH(PolicyLevers!$C226,'Policy Characteristics'!$C:$C,0))</f>
        <v>electricity-sector-main.html#early-ret</v>
      </c>
      <c r="R226" s="221" t="str">
        <f>INDEX('Policy Characteristics'!L:L,MATCH(PolicyLevers!$C226,'Policy Characteristics'!$C:$C,0))</f>
        <v>early-retirement-of-power-plants.html</v>
      </c>
      <c r="S226" s="212" t="str">
        <f>INDEX('Policy Characteristics'!M:M,MATCH(PolicyLevers!$C226,'Policy Characteristics'!$C:$C,0))</f>
        <v>Calculated from model data; see variables elec/BCRbQ and elec/SYC in the InputData folder for source information.</v>
      </c>
      <c r="T226" s="189">
        <f>INDEX('Policy Characteristics'!N:N,MATCH(PolicyLevers!$C226,'Policy Characteristics'!$C:$C,0))</f>
        <v>0</v>
      </c>
    </row>
    <row r="227" spans="1:20">
      <c r="A227" s="186" t="str">
        <f>INDEX('Policy Characteristics'!A:A,MATCH($C227,'Policy Characteristics'!$C:$C,0))</f>
        <v>Electricity Supply</v>
      </c>
      <c r="B227" s="210" t="str">
        <f>INDEX('Policy Characteristics'!B:B,MATCH($C227,'Policy Characteristics'!$C:$C,0))</f>
        <v>Early Retirement of Power Plants</v>
      </c>
      <c r="C227" s="210" t="str">
        <f t="shared" si="19"/>
        <v>Annual Additional Capacity Retired due to Early Retirement Policy</v>
      </c>
      <c r="D227" s="199" t="s">
        <v>81</v>
      </c>
      <c r="E227" s="189"/>
      <c r="F227" s="199" t="s">
        <v>95</v>
      </c>
      <c r="G227" s="189"/>
      <c r="H227" s="225">
        <v>621</v>
      </c>
      <c r="I227" s="189" t="s">
        <v>47</v>
      </c>
      <c r="J227" s="187" t="str">
        <f>INDEX('Policy Characteristics'!D:D,MATCH(PolicyLevers!$C227,'Policy Characteristics'!$C:$C,0))</f>
        <v>Early Retirement of Power Plants</v>
      </c>
      <c r="K227" s="187" t="str">
        <f>INDEX('Policy Characteristics'!E:E,MATCH(PolicyLevers!$C227,'Policy Characteristics'!$C:$C,0))</f>
        <v>elec early retirement</v>
      </c>
      <c r="L227" s="260">
        <f>INDEX('Policy Characteristics'!F:F,MATCH(PolicyLevers!$C227,'Policy Characteristics'!$C:$C,0))</f>
        <v>0</v>
      </c>
      <c r="M227" s="260">
        <f>INDEX('Policy Characteristics'!G:G,MATCH(PolicyLevers!$C227,'Policy Characteristics'!$C:$C,0))</f>
        <v>25000</v>
      </c>
      <c r="N227" s="260">
        <f>INDEX('Policy Characteristics'!H:H,MATCH(PolicyLevers!$C227,'Policy Characteristics'!$C:$C,0))</f>
        <v>25</v>
      </c>
      <c r="O227" s="189" t="str">
        <f>INDEX('Policy Characteristics'!I:I,MATCH(PolicyLevers!$C227,'Policy Characteristics'!$C:$C,0))</f>
        <v>MW/year</v>
      </c>
      <c r="P227" s="189" t="str">
        <f>INDEX('Policy Characteristics'!J:J,MATCH(PolicyLevers!$C227,'Policy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7" s="189" t="str">
        <f>INDEX('Policy Characteristics'!K:K,MATCH(PolicyLevers!$C227,'Policy Characteristics'!$C:$C,0))</f>
        <v>electricity-sector-main.html#early-ret</v>
      </c>
      <c r="R227" s="199" t="str">
        <f>INDEX('Policy Characteristics'!L:L,MATCH(PolicyLevers!$C227,'Policy Characteristics'!$C:$C,0))</f>
        <v>early-retirement-of-power-plants.html</v>
      </c>
      <c r="S227" s="230" t="str">
        <f>INDEX('Policy Characteristics'!M:M,MATCH(PolicyLevers!$C227,'Policy Characteristics'!$C:$C,0))</f>
        <v>Calculated from model data; see variables elec/BCRbQ and elec/SYC in the InputData folder for source information.</v>
      </c>
      <c r="T227" s="189">
        <f>INDEX('Policy Characteristics'!N:N,MATCH(PolicyLevers!$C227,'Policy Characteristics'!$C:$C,0))</f>
        <v>0</v>
      </c>
    </row>
    <row r="228" spans="1:20">
      <c r="A228" s="186" t="str">
        <f>INDEX('Policy Characteristics'!A:A,MATCH($C228,'Policy Characteristics'!$C:$C,0))</f>
        <v>Electricity Supply</v>
      </c>
      <c r="B228" s="210" t="str">
        <f>INDEX('Policy Characteristics'!B:B,MATCH($C228,'Policy Characteristics'!$C:$C,0))</f>
        <v>Early Retirement of Power Plants</v>
      </c>
      <c r="C228" s="210" t="str">
        <f t="shared" si="19"/>
        <v>Annual Additional Capacity Retired due to Early Retirement Policy</v>
      </c>
      <c r="D228" s="199" t="s">
        <v>472</v>
      </c>
      <c r="E228" s="189"/>
      <c r="F228" s="199" t="s">
        <v>475</v>
      </c>
      <c r="G228" s="189"/>
      <c r="H228" s="225">
        <v>622</v>
      </c>
      <c r="I228" s="189" t="s">
        <v>47</v>
      </c>
      <c r="J228" s="187" t="str">
        <f>INDEX('Policy Characteristics'!D:D,MATCH(PolicyLevers!$C228,'Policy Characteristics'!$C:$C,0))</f>
        <v>Early Retirement of Power Plants</v>
      </c>
      <c r="K228" s="187" t="str">
        <f>INDEX('Policy Characteristics'!E:E,MATCH(PolicyLevers!$C228,'Policy Characteristics'!$C:$C,0))</f>
        <v>elec early retirement</v>
      </c>
      <c r="L228" s="260">
        <f>INDEX('Policy Characteristics'!F:F,MATCH(PolicyLevers!$C228,'Policy Characteristics'!$C:$C,0))</f>
        <v>0</v>
      </c>
      <c r="M228" s="260">
        <f>INDEX('Policy Characteristics'!G:G,MATCH(PolicyLevers!$C228,'Policy Characteristics'!$C:$C,0))</f>
        <v>25000</v>
      </c>
      <c r="N228" s="260">
        <f>INDEX('Policy Characteristics'!H:H,MATCH(PolicyLevers!$C228,'Policy Characteristics'!$C:$C,0))</f>
        <v>25</v>
      </c>
      <c r="O228" s="189" t="str">
        <f>INDEX('Policy Characteristics'!I:I,MATCH(PolicyLevers!$C228,'Policy Characteristics'!$C:$C,0))</f>
        <v>MW/year</v>
      </c>
      <c r="P228" s="189" t="str">
        <f>INDEX('Policy Characteristics'!J:J,MATCH(PolicyLevers!$C228,'Policy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8" s="189" t="str">
        <f>INDEX('Policy Characteristics'!K:K,MATCH(PolicyLevers!$C228,'Policy Characteristics'!$C:$C,0))</f>
        <v>electricity-sector-main.html#early-ret</v>
      </c>
      <c r="R228" s="199" t="str">
        <f>INDEX('Policy Characteristics'!L:L,MATCH(PolicyLevers!$C228,'Policy Characteristics'!$C:$C,0))</f>
        <v>early-retirement-of-power-plants.html</v>
      </c>
      <c r="S228" s="230" t="str">
        <f>INDEX('Policy Characteristics'!M:M,MATCH(PolicyLevers!$C228,'Policy Characteristics'!$C:$C,0))</f>
        <v>Calculated from model data; see variables elec/BCRbQ and elec/SYC in the InputData folder for source information.</v>
      </c>
      <c r="T228" s="189">
        <f>INDEX('Policy Characteristics'!N:N,MATCH(PolicyLevers!$C228,'Policy Characteristics'!$C:$C,0))</f>
        <v>0</v>
      </c>
    </row>
    <row r="229" spans="1:20">
      <c r="A229" s="186" t="str">
        <f>INDEX('Policy Characteristics'!A:A,MATCH($C229,'Policy Characteristics'!$C:$C,0))</f>
        <v>Electricity Supply</v>
      </c>
      <c r="B229" s="210" t="str">
        <f>INDEX('Policy Characteristics'!B:B,MATCH($C229,'Policy Characteristics'!$C:$C,0))</f>
        <v>Early Retirement of Power Plants</v>
      </c>
      <c r="C229" s="210" t="str">
        <f t="shared" si="19"/>
        <v>Annual Additional Capacity Retired due to Early Retirement Policy</v>
      </c>
      <c r="D229" s="199" t="s">
        <v>82</v>
      </c>
      <c r="E229" s="189"/>
      <c r="F229" s="199" t="s">
        <v>96</v>
      </c>
      <c r="G229" s="189"/>
      <c r="H229" s="225">
        <v>623</v>
      </c>
      <c r="I229" s="189" t="s">
        <v>47</v>
      </c>
      <c r="J229" s="187" t="str">
        <f>INDEX('Policy Characteristics'!D:D,MATCH(PolicyLevers!$C229,'Policy Characteristics'!$C:$C,0))</f>
        <v>Early Retirement of Power Plants</v>
      </c>
      <c r="K229" s="187" t="str">
        <f>INDEX('Policy Characteristics'!E:E,MATCH(PolicyLevers!$C229,'Policy Characteristics'!$C:$C,0))</f>
        <v>elec early retirement</v>
      </c>
      <c r="L229" s="260">
        <f>INDEX('Policy Characteristics'!F:F,MATCH(PolicyLevers!$C229,'Policy Characteristics'!$C:$C,0))</f>
        <v>0</v>
      </c>
      <c r="M229" s="260">
        <f>INDEX('Policy Characteristics'!G:G,MATCH(PolicyLevers!$C229,'Policy Characteristics'!$C:$C,0))</f>
        <v>25000</v>
      </c>
      <c r="N229" s="260">
        <f>INDEX('Policy Characteristics'!H:H,MATCH(PolicyLevers!$C229,'Policy Characteristics'!$C:$C,0))</f>
        <v>25</v>
      </c>
      <c r="O229" s="189" t="str">
        <f>INDEX('Policy Characteristics'!I:I,MATCH(PolicyLevers!$C229,'Policy Characteristics'!$C:$C,0))</f>
        <v>MW/year</v>
      </c>
      <c r="P229" s="189" t="str">
        <f>INDEX('Policy Characteristics'!J:J,MATCH(PolicyLevers!$C229,'Policy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9" s="189" t="str">
        <f>INDEX('Policy Characteristics'!K:K,MATCH(PolicyLevers!$C229,'Policy Characteristics'!$C:$C,0))</f>
        <v>electricity-sector-main.html#early-ret</v>
      </c>
      <c r="R229" s="199" t="str">
        <f>INDEX('Policy Characteristics'!L:L,MATCH(PolicyLevers!$C229,'Policy Characteristics'!$C:$C,0))</f>
        <v>early-retirement-of-power-plants.html</v>
      </c>
      <c r="S229" s="230" t="str">
        <f>INDEX('Policy Characteristics'!M:M,MATCH(PolicyLevers!$C229,'Policy Characteristics'!$C:$C,0))</f>
        <v>Calculated from model data; see variables elec/BCRbQ and elec/SYC in the InputData folder for source information.</v>
      </c>
      <c r="T229" s="189">
        <f>INDEX('Policy Characteristics'!N:N,MATCH(PolicyLevers!$C229,'Policy Characteristics'!$C:$C,0))</f>
        <v>0</v>
      </c>
    </row>
    <row r="230" spans="1:20">
      <c r="A230" s="186" t="str">
        <f>INDEX('Policy Characteristics'!A:A,MATCH($C230,'Policy Characteristics'!$C:$C,0))</f>
        <v>Electricity Supply</v>
      </c>
      <c r="B230" s="210" t="str">
        <f>INDEX('Policy Characteristics'!B:B,MATCH($C230,'Policy Characteristics'!$C:$C,0))</f>
        <v>Early Retirement of Power Plants</v>
      </c>
      <c r="C230" s="210" t="str">
        <f t="shared" si="19"/>
        <v>Annual Additional Capacity Retired due to Early Retirement Policy</v>
      </c>
      <c r="D230" s="199" t="s">
        <v>83</v>
      </c>
      <c r="E230" s="189"/>
      <c r="F230" s="199" t="s">
        <v>97</v>
      </c>
      <c r="G230" s="189"/>
      <c r="H230" s="225">
        <v>624</v>
      </c>
      <c r="I230" s="189" t="s">
        <v>47</v>
      </c>
      <c r="J230" s="187" t="str">
        <f>INDEX('Policy Characteristics'!D:D,MATCH(PolicyLevers!$C230,'Policy Characteristics'!$C:$C,0))</f>
        <v>Early Retirement of Power Plants</v>
      </c>
      <c r="K230" s="187" t="str">
        <f>INDEX('Policy Characteristics'!E:E,MATCH(PolicyLevers!$C230,'Policy Characteristics'!$C:$C,0))</f>
        <v>elec early retirement</v>
      </c>
      <c r="L230" s="260">
        <f>INDEX('Policy Characteristics'!F:F,MATCH(PolicyLevers!$C230,'Policy Characteristics'!$C:$C,0))</f>
        <v>0</v>
      </c>
      <c r="M230" s="260">
        <f>INDEX('Policy Characteristics'!G:G,MATCH(PolicyLevers!$C230,'Policy Characteristics'!$C:$C,0))</f>
        <v>25000</v>
      </c>
      <c r="N230" s="260">
        <f>INDEX('Policy Characteristics'!H:H,MATCH(PolicyLevers!$C230,'Policy Characteristics'!$C:$C,0))</f>
        <v>25</v>
      </c>
      <c r="O230" s="189" t="str">
        <f>INDEX('Policy Characteristics'!I:I,MATCH(PolicyLevers!$C230,'Policy Characteristics'!$C:$C,0))</f>
        <v>MW/year</v>
      </c>
      <c r="P230" s="189" t="str">
        <f>INDEX('Policy Characteristics'!J:J,MATCH(PolicyLevers!$C230,'Policy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0" s="189" t="str">
        <f>INDEX('Policy Characteristics'!K:K,MATCH(PolicyLevers!$C230,'Policy Characteristics'!$C:$C,0))</f>
        <v>electricity-sector-main.html#early-ret</v>
      </c>
      <c r="R230" s="199" t="str">
        <f>INDEX('Policy Characteristics'!L:L,MATCH(PolicyLevers!$C230,'Policy Characteristics'!$C:$C,0))</f>
        <v>early-retirement-of-power-plants.html</v>
      </c>
      <c r="S230" s="230" t="str">
        <f>INDEX('Policy Characteristics'!M:M,MATCH(PolicyLevers!$C230,'Policy Characteristics'!$C:$C,0))</f>
        <v>Calculated from model data; see variables elec/BCRbQ and elec/SYC in the InputData folder for source information.</v>
      </c>
      <c r="T230" s="189">
        <f>INDEX('Policy Characteristics'!N:N,MATCH(PolicyLevers!$C230,'Policy Characteristics'!$C:$C,0))</f>
        <v>0</v>
      </c>
    </row>
    <row r="231" spans="1:20">
      <c r="A231" s="186" t="str">
        <f>INDEX('Policy Characteristics'!A:A,MATCH($C231,'Policy Characteristics'!$C:$C,0))</f>
        <v>Electricity Supply</v>
      </c>
      <c r="B231" s="210" t="str">
        <f>INDEX('Policy Characteristics'!B:B,MATCH($C231,'Policy Characteristics'!$C:$C,0))</f>
        <v>Early Retirement of Power Plants</v>
      </c>
      <c r="C231" s="210" t="str">
        <f t="shared" si="19"/>
        <v>Annual Additional Capacity Retired due to Early Retirement Policy</v>
      </c>
      <c r="D231" s="199" t="s">
        <v>84</v>
      </c>
      <c r="E231" s="189"/>
      <c r="F231" s="199" t="s">
        <v>98</v>
      </c>
      <c r="G231" s="189"/>
      <c r="H231" s="225">
        <v>625</v>
      </c>
      <c r="I231" s="189" t="s">
        <v>47</v>
      </c>
      <c r="J231" s="187" t="str">
        <f>INDEX('Policy Characteristics'!D:D,MATCH(PolicyLevers!$C231,'Policy Characteristics'!$C:$C,0))</f>
        <v>Early Retirement of Power Plants</v>
      </c>
      <c r="K231" s="187" t="str">
        <f>INDEX('Policy Characteristics'!E:E,MATCH(PolicyLevers!$C231,'Policy Characteristics'!$C:$C,0))</f>
        <v>elec early retirement</v>
      </c>
      <c r="L231" s="260">
        <f>INDEX('Policy Characteristics'!F:F,MATCH(PolicyLevers!$C231,'Policy Characteristics'!$C:$C,0))</f>
        <v>0</v>
      </c>
      <c r="M231" s="260">
        <f>INDEX('Policy Characteristics'!G:G,MATCH(PolicyLevers!$C231,'Policy Characteristics'!$C:$C,0))</f>
        <v>25000</v>
      </c>
      <c r="N231" s="260">
        <f>INDEX('Policy Characteristics'!H:H,MATCH(PolicyLevers!$C231,'Policy Characteristics'!$C:$C,0))</f>
        <v>25</v>
      </c>
      <c r="O231" s="189" t="str">
        <f>INDEX('Policy Characteristics'!I:I,MATCH(PolicyLevers!$C231,'Policy Characteristics'!$C:$C,0))</f>
        <v>MW/year</v>
      </c>
      <c r="P231" s="189" t="str">
        <f>INDEX('Policy Characteristics'!J:J,MATCH(PolicyLevers!$C231,'Policy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1" s="189" t="str">
        <f>INDEX('Policy Characteristics'!K:K,MATCH(PolicyLevers!$C231,'Policy Characteristics'!$C:$C,0))</f>
        <v>electricity-sector-main.html#early-ret</v>
      </c>
      <c r="R231" s="199" t="str">
        <f>INDEX('Policy Characteristics'!L:L,MATCH(PolicyLevers!$C231,'Policy Characteristics'!$C:$C,0))</f>
        <v>early-retirement-of-power-plants.html</v>
      </c>
      <c r="S231" s="230" t="str">
        <f>INDEX('Policy Characteristics'!M:M,MATCH(PolicyLevers!$C231,'Policy Characteristics'!$C:$C,0))</f>
        <v>Calculated from model data; see variables elec/BCRbQ and elec/SYC in the InputData folder for source information.</v>
      </c>
      <c r="T231" s="189">
        <f>INDEX('Policy Characteristics'!N:N,MATCH(PolicyLevers!$C231,'Policy Characteristics'!$C:$C,0))</f>
        <v>0</v>
      </c>
    </row>
    <row r="232" spans="1:20">
      <c r="A232" s="186" t="str">
        <f>INDEX('Policy Characteristics'!A:A,MATCH($C232,'Policy Characteristics'!$C:$C,0))</f>
        <v>Electricity Supply</v>
      </c>
      <c r="B232" s="210" t="str">
        <f>INDEX('Policy Characteristics'!B:B,MATCH($C232,'Policy Characteristics'!$C:$C,0))</f>
        <v>Early Retirement of Power Plants</v>
      </c>
      <c r="C232" s="210" t="str">
        <f t="shared" si="19"/>
        <v>Annual Additional Capacity Retired due to Early Retirement Policy</v>
      </c>
      <c r="D232" s="199" t="s">
        <v>752</v>
      </c>
      <c r="E232" s="189"/>
      <c r="F232" s="239" t="s">
        <v>1688</v>
      </c>
      <c r="G232" s="189"/>
      <c r="H232" s="225">
        <v>626</v>
      </c>
      <c r="I232" s="189" t="s">
        <v>47</v>
      </c>
      <c r="J232" s="187" t="str">
        <f>INDEX('Policy Characteristics'!D:D,MATCH(PolicyLevers!$C232,'Policy Characteristics'!$C:$C,0))</f>
        <v>Early Retirement of Power Plants</v>
      </c>
      <c r="K232" s="187" t="str">
        <f>INDEX('Policy Characteristics'!E:E,MATCH(PolicyLevers!$C232,'Policy Characteristics'!$C:$C,0))</f>
        <v>elec early retirement</v>
      </c>
      <c r="L232" s="260">
        <f>INDEX('Policy Characteristics'!F:F,MATCH(PolicyLevers!$C232,'Policy Characteristics'!$C:$C,0))</f>
        <v>0</v>
      </c>
      <c r="M232" s="260">
        <f>INDEX('Policy Characteristics'!G:G,MATCH(PolicyLevers!$C232,'Policy Characteristics'!$C:$C,0))</f>
        <v>25000</v>
      </c>
      <c r="N232" s="260">
        <f>INDEX('Policy Characteristics'!H:H,MATCH(PolicyLevers!$C232,'Policy Characteristics'!$C:$C,0))</f>
        <v>25</v>
      </c>
      <c r="O232" s="189" t="str">
        <f>INDEX('Policy Characteristics'!I:I,MATCH(PolicyLevers!$C232,'Policy Characteristics'!$C:$C,0))</f>
        <v>MW/year</v>
      </c>
      <c r="P232" s="189" t="str">
        <f>INDEX('Policy Characteristics'!J:J,MATCH(PolicyLevers!$C232,'Policy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2" s="189" t="str">
        <f>INDEX('Policy Characteristics'!K:K,MATCH(PolicyLevers!$C232,'Policy Characteristics'!$C:$C,0))</f>
        <v>electricity-sector-main.html#early-ret</v>
      </c>
      <c r="R232" s="199" t="str">
        <f>INDEX('Policy Characteristics'!L:L,MATCH(PolicyLevers!$C232,'Policy Characteristics'!$C:$C,0))</f>
        <v>early-retirement-of-power-plants.html</v>
      </c>
      <c r="S232" s="230" t="str">
        <f>INDEX('Policy Characteristics'!M:M,MATCH(PolicyLevers!$C232,'Policy Characteristics'!$C:$C,0))</f>
        <v>Calculated from model data; see variables elec/BCRbQ and elec/SYC in the InputData folder for source information.</v>
      </c>
      <c r="T232" s="189">
        <f>INDEX('Policy Characteristics'!N:N,MATCH(PolicyLevers!$C232,'Policy Characteristics'!$C:$C,0))</f>
        <v>0</v>
      </c>
    </row>
    <row r="233" spans="1:20">
      <c r="A233" s="186" t="str">
        <f>INDEX('Policy Characteristics'!A:A,MATCH($C233,'Policy Characteristics'!$C:$C,0))</f>
        <v>Electricity Supply</v>
      </c>
      <c r="B233" s="210" t="str">
        <f>INDEX('Policy Characteristics'!B:B,MATCH($C233,'Policy Characteristics'!$C:$C,0))</f>
        <v>Early Retirement of Power Plants</v>
      </c>
      <c r="C233" s="210" t="str">
        <f t="shared" si="19"/>
        <v>Annual Additional Capacity Retired due to Early Retirement Policy</v>
      </c>
      <c r="D233" s="199" t="s">
        <v>324</v>
      </c>
      <c r="E233" s="189"/>
      <c r="F233" s="199" t="s">
        <v>326</v>
      </c>
      <c r="G233" s="189"/>
      <c r="H233" s="225">
        <v>627</v>
      </c>
      <c r="I233" s="189" t="s">
        <v>47</v>
      </c>
      <c r="J233" s="187" t="str">
        <f>INDEX('Policy Characteristics'!D:D,MATCH(PolicyLevers!$C233,'Policy Characteristics'!$C:$C,0))</f>
        <v>Early Retirement of Power Plants</v>
      </c>
      <c r="K233" s="187" t="str">
        <f>INDEX('Policy Characteristics'!E:E,MATCH(PolicyLevers!$C233,'Policy Characteristics'!$C:$C,0))</f>
        <v>elec early retirement</v>
      </c>
      <c r="L233" s="260">
        <f>INDEX('Policy Characteristics'!F:F,MATCH(PolicyLevers!$C233,'Policy Characteristics'!$C:$C,0))</f>
        <v>0</v>
      </c>
      <c r="M233" s="260">
        <f>INDEX('Policy Characteristics'!G:G,MATCH(PolicyLevers!$C233,'Policy Characteristics'!$C:$C,0))</f>
        <v>25000</v>
      </c>
      <c r="N233" s="260">
        <f>INDEX('Policy Characteristics'!H:H,MATCH(PolicyLevers!$C233,'Policy Characteristics'!$C:$C,0))</f>
        <v>25</v>
      </c>
      <c r="O233" s="189" t="str">
        <f>INDEX('Policy Characteristics'!I:I,MATCH(PolicyLevers!$C233,'Policy Characteristics'!$C:$C,0))</f>
        <v>MW/year</v>
      </c>
      <c r="P233" s="189" t="str">
        <f>INDEX('Policy Characteristics'!J:J,MATCH(PolicyLevers!$C233,'Policy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3" s="189" t="str">
        <f>INDEX('Policy Characteristics'!K:K,MATCH(PolicyLevers!$C233,'Policy Characteristics'!$C:$C,0))</f>
        <v>electricity-sector-main.html#early-ret</v>
      </c>
      <c r="R233" s="199" t="str">
        <f>INDEX('Policy Characteristics'!L:L,MATCH(PolicyLevers!$C233,'Policy Characteristics'!$C:$C,0))</f>
        <v>early-retirement-of-power-plants.html</v>
      </c>
      <c r="S233" s="230" t="str">
        <f>INDEX('Policy Characteristics'!M:M,MATCH(PolicyLevers!$C233,'Policy Characteristics'!$C:$C,0))</f>
        <v>Calculated from model data; see variables elec/BCRbQ and elec/SYC in the InputData folder for source information.</v>
      </c>
      <c r="T233" s="189">
        <f>INDEX('Policy Characteristics'!N:N,MATCH(PolicyLevers!$C233,'Policy Characteristics'!$C:$C,0))</f>
        <v>0</v>
      </c>
    </row>
    <row r="234" spans="1:20">
      <c r="A234" s="186" t="str">
        <f>INDEX('Policy Characteristics'!A:A,MATCH($C234,'Policy Characteristics'!$C:$C,0))</f>
        <v>Electricity Supply</v>
      </c>
      <c r="B234" s="210" t="str">
        <f>INDEX('Policy Characteristics'!B:B,MATCH($C234,'Policy Characteristics'!$C:$C,0))</f>
        <v>Early Retirement of Power Plants</v>
      </c>
      <c r="C234" s="210" t="str">
        <f t="shared" si="19"/>
        <v>Annual Additional Capacity Retired due to Early Retirement Policy</v>
      </c>
      <c r="D234" s="199" t="s">
        <v>325</v>
      </c>
      <c r="E234" s="189"/>
      <c r="F234" s="199" t="s">
        <v>327</v>
      </c>
      <c r="G234" s="189"/>
      <c r="H234" s="225">
        <v>628</v>
      </c>
      <c r="I234" s="189" t="s">
        <v>47</v>
      </c>
      <c r="J234" s="187" t="str">
        <f>INDEX('Policy Characteristics'!D:D,MATCH(PolicyLevers!$C234,'Policy Characteristics'!$C:$C,0))</f>
        <v>Early Retirement of Power Plants</v>
      </c>
      <c r="K234" s="187" t="str">
        <f>INDEX('Policy Characteristics'!E:E,MATCH(PolicyLevers!$C234,'Policy Characteristics'!$C:$C,0))</f>
        <v>elec early retirement</v>
      </c>
      <c r="L234" s="261">
        <f>INDEX('Policy Characteristics'!F:F,MATCH(PolicyLevers!$C234,'Policy Characteristics'!$C:$C,0))</f>
        <v>0</v>
      </c>
      <c r="M234" s="261">
        <f>INDEX('Policy Characteristics'!G:G,MATCH(PolicyLevers!$C234,'Policy Characteristics'!$C:$C,0))</f>
        <v>25000</v>
      </c>
      <c r="N234" s="261">
        <f>INDEX('Policy Characteristics'!H:H,MATCH(PolicyLevers!$C234,'Policy Characteristics'!$C:$C,0))</f>
        <v>25</v>
      </c>
      <c r="O234" s="261" t="str">
        <f>INDEX('Policy Characteristics'!I:I,MATCH(PolicyLevers!$C234,'Policy Characteristics'!$C:$C,0))</f>
        <v>MW/year</v>
      </c>
      <c r="P234" s="189" t="str">
        <f>INDEX('Policy Characteristics'!J:J,MATCH(PolicyLevers!$C234,'Policy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4" s="189" t="str">
        <f>INDEX('Policy Characteristics'!K:K,MATCH(PolicyLevers!$C234,'Policy Characteristics'!$C:$C,0))</f>
        <v>electricity-sector-main.html#early-ret</v>
      </c>
      <c r="R234" s="199" t="str">
        <f>INDEX('Policy Characteristics'!L:L,MATCH(PolicyLevers!$C234,'Policy Characteristics'!$C:$C,0))</f>
        <v>early-retirement-of-power-plants.html</v>
      </c>
      <c r="S234" s="230" t="str">
        <f>INDEX('Policy Characteristics'!M:M,MATCH(PolicyLevers!$C234,'Policy Characteristics'!$C:$C,0))</f>
        <v>Calculated from model data; see variables elec/BCRbQ and elec/SYC in the InputData folder for source information.</v>
      </c>
      <c r="T234" s="189">
        <f>INDEX('Policy Characteristics'!N:N,MATCH(PolicyLevers!$C234,'Policy Characteristics'!$C:$C,0))</f>
        <v>0</v>
      </c>
    </row>
    <row r="235" spans="1:20">
      <c r="A235" s="186" t="str">
        <f>INDEX('Policy Characteristics'!A:A,MATCH($C235,'Policy Characteristics'!$C:$C,0))</f>
        <v>Electricity Supply</v>
      </c>
      <c r="B235" s="210" t="str">
        <f>INDEX('Policy Characteristics'!B:B,MATCH($C235,'Policy Characteristics'!$C:$C,0))</f>
        <v>Early Retirement of Power Plants</v>
      </c>
      <c r="C235" s="210" t="str">
        <f t="shared" si="19"/>
        <v>Annual Additional Capacity Retired due to Early Retirement Policy</v>
      </c>
      <c r="D235" s="199" t="s">
        <v>468</v>
      </c>
      <c r="E235" s="189"/>
      <c r="F235" s="199" t="s">
        <v>467</v>
      </c>
      <c r="G235" s="189"/>
      <c r="H235" s="225">
        <v>590</v>
      </c>
      <c r="I235" s="189" t="s">
        <v>47</v>
      </c>
      <c r="J235" s="187" t="str">
        <f>INDEX('Policy Characteristics'!D:D,MATCH(PolicyLevers!$C235,'Policy Characteristics'!$C:$C,0))</f>
        <v>Early Retirement of Power Plants</v>
      </c>
      <c r="K235" s="187" t="str">
        <f>INDEX('Policy Characteristics'!E:E,MATCH(PolicyLevers!$C235,'Policy Characteristics'!$C:$C,0))</f>
        <v>elec early retirement</v>
      </c>
      <c r="L235" s="258">
        <f>INDEX('Policy Characteristics'!F:F,MATCH(PolicyLevers!$C235,'Policy Characteristics'!$C:$C,0))</f>
        <v>0</v>
      </c>
      <c r="M235" s="258">
        <f>INDEX('Policy Characteristics'!G:G,MATCH(PolicyLevers!$C235,'Policy Characteristics'!$C:$C,0))</f>
        <v>25000</v>
      </c>
      <c r="N235" s="258">
        <f>INDEX('Policy Characteristics'!H:H,MATCH(PolicyLevers!$C235,'Policy Characteristics'!$C:$C,0))</f>
        <v>25</v>
      </c>
      <c r="O235" s="221" t="str">
        <f>INDEX('Policy Characteristics'!I:I,MATCH(PolicyLevers!$C235,'Policy Characteristics'!$C:$C,0))</f>
        <v>MW/year</v>
      </c>
      <c r="P235" s="189" t="str">
        <f>INDEX('Policy Characteristics'!J:J,MATCH(PolicyLevers!$C235,'Policy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5" s="221" t="str">
        <f>INDEX('Policy Characteristics'!K:K,MATCH(PolicyLevers!$C235,'Policy Characteristics'!$C:$C,0))</f>
        <v>electricity-sector-main.html#early-ret</v>
      </c>
      <c r="R235" s="221" t="str">
        <f>INDEX('Policy Characteristics'!L:L,MATCH(PolicyLevers!$C235,'Policy Characteristics'!$C:$C,0))</f>
        <v>early-retirement-of-power-plants.html</v>
      </c>
      <c r="S235" s="230" t="str">
        <f>INDEX('Policy Characteristics'!M:M,MATCH(PolicyLevers!$C235,'Policy Characteristics'!$C:$C,0))</f>
        <v>Calculated from model data; see variables elec/BCRbQ and elec/SYC in the InputData folder for source information.</v>
      </c>
      <c r="T235" s="189">
        <f>INDEX('Policy Characteristics'!N:N,MATCH(PolicyLevers!$C235,'Policy Characteristics'!$C:$C,0))</f>
        <v>0</v>
      </c>
    </row>
    <row r="236" spans="1:20">
      <c r="A236" s="186" t="str">
        <f>INDEX('Policy Characteristics'!A:A,MATCH($C236,'Policy Characteristics'!$C:$C,0))</f>
        <v>Electricity Supply</v>
      </c>
      <c r="B236" s="210" t="str">
        <f>INDEX('Policy Characteristics'!B:B,MATCH($C236,'Policy Characteristics'!$C:$C,0))</f>
        <v>Early Retirement of Power Plants</v>
      </c>
      <c r="C236" s="210" t="str">
        <f t="shared" si="19"/>
        <v>Annual Additional Capacity Retired due to Early Retirement Policy</v>
      </c>
      <c r="D236" s="199" t="s">
        <v>477</v>
      </c>
      <c r="E236" s="189"/>
      <c r="F236" s="199" t="s">
        <v>478</v>
      </c>
      <c r="G236" s="189"/>
      <c r="H236" s="225">
        <v>629</v>
      </c>
      <c r="I236" s="189" t="s">
        <v>47</v>
      </c>
      <c r="J236" s="187" t="str">
        <f>INDEX('Policy Characteristics'!D:D,MATCH(PolicyLevers!$C236,'Policy Characteristics'!$C:$C,0))</f>
        <v>Early Retirement of Power Plants</v>
      </c>
      <c r="K236" s="187" t="str">
        <f>INDEX('Policy Characteristics'!E:E,MATCH(PolicyLevers!$C236,'Policy Characteristics'!$C:$C,0))</f>
        <v>elec early retirement</v>
      </c>
      <c r="L236" s="222">
        <f>INDEX('Policy Characteristics'!F:F,MATCH(PolicyLevers!$C236,'Policy Characteristics'!$C:$C,0))</f>
        <v>0</v>
      </c>
      <c r="M236" s="222">
        <f>INDEX('Policy Characteristics'!G:G,MATCH(PolicyLevers!$C236,'Policy Characteristics'!$C:$C,0))</f>
        <v>25000</v>
      </c>
      <c r="N236" s="222">
        <f>INDEX('Policy Characteristics'!H:H,MATCH(PolicyLevers!$C236,'Policy Characteristics'!$C:$C,0))</f>
        <v>25</v>
      </c>
      <c r="O236" s="221" t="str">
        <f>INDEX('Policy Characteristics'!I:I,MATCH(PolicyLevers!$C236,'Policy Characteristics'!$C:$C,0))</f>
        <v>MW/year</v>
      </c>
      <c r="P236" s="189" t="str">
        <f>INDEX('Policy Characteristics'!J:J,MATCH(PolicyLevers!$C236,'Policy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6" s="189" t="str">
        <f>INDEX('Policy Characteristics'!K:K,MATCH(PolicyLevers!$C236,'Policy Characteristics'!$C:$C,0))</f>
        <v>electricity-sector-main.html#early-ret</v>
      </c>
      <c r="R236" s="199" t="str">
        <f>INDEX('Policy Characteristics'!L:L,MATCH(PolicyLevers!$C236,'Policy Characteristics'!$C:$C,0))</f>
        <v>early-retirement-of-power-plants.html</v>
      </c>
      <c r="S236" s="230" t="str">
        <f>INDEX('Policy Characteristics'!M:M,MATCH(PolicyLevers!$C236,'Policy Characteristics'!$C:$C,0))</f>
        <v>Calculated from model data; see variables elec/BCRbQ and elec/SYC in the InputData folder for source information.</v>
      </c>
      <c r="T236" s="189">
        <f>INDEX('Policy Characteristics'!N:N,MATCH(PolicyLevers!$C236,'Policy Characteristics'!$C:$C,0))</f>
        <v>0</v>
      </c>
    </row>
    <row r="237" spans="1:20">
      <c r="A237" s="186" t="str">
        <f>INDEX('Policy Characteristics'!A:A,MATCH($C237,'Policy Characteristics'!$C:$C,0))</f>
        <v>Electricity Supply</v>
      </c>
      <c r="B237" s="210" t="str">
        <f>INDEX('Policy Characteristics'!B:B,MATCH($C237,'Policy Characteristics'!$C:$C,0))</f>
        <v>Early Retirement of Power Plants</v>
      </c>
      <c r="C237" s="210" t="str">
        <f t="shared" si="19"/>
        <v>Annual Additional Capacity Retired due to Early Retirement Policy</v>
      </c>
      <c r="D237" s="199" t="s">
        <v>1112</v>
      </c>
      <c r="E237" s="189"/>
      <c r="F237" s="199" t="s">
        <v>805</v>
      </c>
      <c r="G237" s="189"/>
      <c r="H237" s="225">
        <v>630</v>
      </c>
      <c r="I237" s="189" t="s">
        <v>47</v>
      </c>
      <c r="J237" s="187" t="str">
        <f>INDEX('Policy Characteristics'!D:D,MATCH(PolicyLevers!$C237,'Policy Characteristics'!$C:$C,0))</f>
        <v>Early Retirement of Power Plants</v>
      </c>
      <c r="K237" s="187" t="str">
        <f>INDEX('Policy Characteristics'!E:E,MATCH(PolicyLevers!$C237,'Policy Characteristics'!$C:$C,0))</f>
        <v>elec early retirement</v>
      </c>
      <c r="L237" s="222">
        <f>INDEX('Policy Characteristics'!F:F,MATCH(PolicyLevers!$C237,'Policy Characteristics'!$C:$C,0))</f>
        <v>0</v>
      </c>
      <c r="M237" s="222">
        <f>INDEX('Policy Characteristics'!G:G,MATCH(PolicyLevers!$C237,'Policy Characteristics'!$C:$C,0))</f>
        <v>25000</v>
      </c>
      <c r="N237" s="222">
        <f>INDEX('Policy Characteristics'!H:H,MATCH(PolicyLevers!$C237,'Policy Characteristics'!$C:$C,0))</f>
        <v>25</v>
      </c>
      <c r="O237" s="221" t="str">
        <f>INDEX('Policy Characteristics'!I:I,MATCH(PolicyLevers!$C237,'Policy Characteristics'!$C:$C,0))</f>
        <v>MW/year</v>
      </c>
      <c r="P237" s="189" t="str">
        <f>INDEX('Policy Characteristics'!J:J,MATCH(PolicyLevers!$C237,'Policy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7" s="189" t="str">
        <f>INDEX('Policy Characteristics'!K:K,MATCH(PolicyLevers!$C237,'Policy Characteristics'!$C:$C,0))</f>
        <v>electricity-sector-main.html#early-ret</v>
      </c>
      <c r="R237" s="199" t="str">
        <f>INDEX('Policy Characteristics'!L:L,MATCH(PolicyLevers!$C237,'Policy Characteristics'!$C:$C,0))</f>
        <v>early-retirement-of-power-plants.html</v>
      </c>
      <c r="S237" s="230" t="str">
        <f>INDEX('Policy Characteristics'!M:M,MATCH(PolicyLevers!$C237,'Policy Characteristics'!$C:$C,0))</f>
        <v>Calculated from model data; see variables elec/BCRbQ and elec/SYC in the InputData folder for source information.</v>
      </c>
      <c r="T237" s="189">
        <f>INDEX('Policy Characteristics'!N:N,MATCH(PolicyLevers!$C237,'Policy Characteristics'!$C:$C,0))</f>
        <v>0</v>
      </c>
    </row>
    <row r="238" spans="1:20">
      <c r="A238" s="186" t="str">
        <f>INDEX('Policy Characteristics'!A:A,MATCH($C238,'Policy Characteristics'!$C:$C,0))</f>
        <v>Electricity Supply</v>
      </c>
      <c r="B238" s="210" t="str">
        <f>INDEX('Policy Characteristics'!B:B,MATCH($C238,'Policy Characteristics'!$C:$C,0))</f>
        <v>Early Retirement of Power Plants</v>
      </c>
      <c r="C238" s="210" t="str">
        <f t="shared" si="19"/>
        <v>Annual Additional Capacity Retired due to Early Retirement Policy</v>
      </c>
      <c r="D238" s="199" t="s">
        <v>1113</v>
      </c>
      <c r="E238" s="189"/>
      <c r="F238" s="199" t="s">
        <v>945</v>
      </c>
      <c r="G238" s="189"/>
      <c r="H238" s="225">
        <v>631</v>
      </c>
      <c r="I238" s="189" t="s">
        <v>47</v>
      </c>
      <c r="J238" s="187" t="str">
        <f>INDEX('Policy Characteristics'!D:D,MATCH(PolicyLevers!$C238,'Policy Characteristics'!$C:$C,0))</f>
        <v>Early Retirement of Power Plants</v>
      </c>
      <c r="K238" s="187" t="str">
        <f>INDEX('Policy Characteristics'!E:E,MATCH(PolicyLevers!$C238,'Policy Characteristics'!$C:$C,0))</f>
        <v>elec early retirement</v>
      </c>
      <c r="L238" s="222">
        <f>INDEX('Policy Characteristics'!F:F,MATCH(PolicyLevers!$C238,'Policy Characteristics'!$C:$C,0))</f>
        <v>0</v>
      </c>
      <c r="M238" s="222">
        <f>INDEX('Policy Characteristics'!G:G,MATCH(PolicyLevers!$C238,'Policy Characteristics'!$C:$C,0))</f>
        <v>25000</v>
      </c>
      <c r="N238" s="222">
        <f>INDEX('Policy Characteristics'!H:H,MATCH(PolicyLevers!$C238,'Policy Characteristics'!$C:$C,0))</f>
        <v>25</v>
      </c>
      <c r="O238" s="221" t="str">
        <f>INDEX('Policy Characteristics'!I:I,MATCH(PolicyLevers!$C238,'Policy Characteristics'!$C:$C,0))</f>
        <v>MW/year</v>
      </c>
      <c r="P238" s="189" t="str">
        <f>INDEX('Policy Characteristics'!J:J,MATCH(PolicyLevers!$C238,'Policy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8" s="189" t="str">
        <f>INDEX('Policy Characteristics'!K:K,MATCH(PolicyLevers!$C238,'Policy Characteristics'!$C:$C,0))</f>
        <v>electricity-sector-main.html#early-ret</v>
      </c>
      <c r="R238" s="199" t="str">
        <f>INDEX('Policy Characteristics'!L:L,MATCH(PolicyLevers!$C238,'Policy Characteristics'!$C:$C,0))</f>
        <v>early-retirement-of-power-plants.html</v>
      </c>
      <c r="S238" s="230" t="str">
        <f>INDEX('Policy Characteristics'!M:M,MATCH(PolicyLevers!$C238,'Policy Characteristics'!$C:$C,0))</f>
        <v>Calculated from model data; see variables elec/BCRbQ and elec/SYC in the InputData folder for source information.</v>
      </c>
      <c r="T238" s="189">
        <f>INDEX('Policy Characteristics'!N:N,MATCH(PolicyLevers!$C238,'Policy Characteristics'!$C:$C,0))</f>
        <v>0</v>
      </c>
    </row>
    <row r="239" spans="1:20">
      <c r="A239" s="186" t="str">
        <f>INDEX('Policy Characteristics'!A:A,MATCH($C239,'Policy Characteristics'!$C:$C,0))</f>
        <v>Electricity Supply</v>
      </c>
      <c r="B239" s="210" t="str">
        <f>INDEX('Policy Characteristics'!B:B,MATCH($C239,'Policy Characteristics'!$C:$C,0))</f>
        <v>Early Retirement of Power Plants</v>
      </c>
      <c r="C239" s="210" t="str">
        <f t="shared" si="19"/>
        <v>Annual Additional Capacity Retired due to Early Retirement Policy</v>
      </c>
      <c r="D239" s="199" t="s">
        <v>1114</v>
      </c>
      <c r="E239" s="189"/>
      <c r="F239" s="199" t="s">
        <v>807</v>
      </c>
      <c r="G239" s="189"/>
      <c r="H239" s="225">
        <v>632</v>
      </c>
      <c r="I239" s="189" t="s">
        <v>47</v>
      </c>
      <c r="J239" s="187" t="str">
        <f>INDEX('Policy Characteristics'!D:D,MATCH(PolicyLevers!$C239,'Policy Characteristics'!$C:$C,0))</f>
        <v>Early Retirement of Power Plants</v>
      </c>
      <c r="K239" s="187" t="str">
        <f>INDEX('Policy Characteristics'!E:E,MATCH(PolicyLevers!$C239,'Policy Characteristics'!$C:$C,0))</f>
        <v>elec early retirement</v>
      </c>
      <c r="L239" s="222">
        <f>INDEX('Policy Characteristics'!F:F,MATCH(PolicyLevers!$C239,'Policy Characteristics'!$C:$C,0))</f>
        <v>0</v>
      </c>
      <c r="M239" s="222">
        <f>INDEX('Policy Characteristics'!G:G,MATCH(PolicyLevers!$C239,'Policy Characteristics'!$C:$C,0))</f>
        <v>25000</v>
      </c>
      <c r="N239" s="222">
        <f>INDEX('Policy Characteristics'!H:H,MATCH(PolicyLevers!$C239,'Policy Characteristics'!$C:$C,0))</f>
        <v>25</v>
      </c>
      <c r="O239" s="221" t="str">
        <f>INDEX('Policy Characteristics'!I:I,MATCH(PolicyLevers!$C239,'Policy Characteristics'!$C:$C,0))</f>
        <v>MW/year</v>
      </c>
      <c r="P239" s="189" t="str">
        <f>INDEX('Policy Characteristics'!J:J,MATCH(PolicyLevers!$C239,'Policy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9" s="189" t="str">
        <f>INDEX('Policy Characteristics'!K:K,MATCH(PolicyLevers!$C239,'Policy Characteristics'!$C:$C,0))</f>
        <v>electricity-sector-main.html#early-ret</v>
      </c>
      <c r="R239" s="199" t="str">
        <f>INDEX('Policy Characteristics'!L:L,MATCH(PolicyLevers!$C239,'Policy Characteristics'!$C:$C,0))</f>
        <v>early-retirement-of-power-plants.html</v>
      </c>
      <c r="S239" s="230" t="str">
        <f>INDEX('Policy Characteristics'!M:M,MATCH(PolicyLevers!$C239,'Policy Characteristics'!$C:$C,0))</f>
        <v>Calculated from model data; see variables elec/BCRbQ and elec/SYC in the InputData folder for source information.</v>
      </c>
      <c r="T239" s="189">
        <f>INDEX('Policy Characteristics'!N:N,MATCH(PolicyLevers!$C239,'Policy Characteristics'!$C:$C,0))</f>
        <v>0</v>
      </c>
    </row>
    <row r="240" spans="1:20">
      <c r="A240" s="186" t="str">
        <f>INDEX('Policy Characteristics'!A:A,MATCH($C240,'Policy Characteristics'!$C:$C,0))</f>
        <v>Electricity Supply</v>
      </c>
      <c r="B240" s="205" t="str">
        <f>INDEX('Policy Characteristics'!B:B,MATCH($C240,'Policy Characteristics'!$C:$C,0))</f>
        <v>Grid-Scale Electricity Storage</v>
      </c>
      <c r="C240" s="205" t="s">
        <v>1383</v>
      </c>
      <c r="D240" s="189"/>
      <c r="E240" s="189"/>
      <c r="F240" s="189"/>
      <c r="G240" s="189"/>
      <c r="H240" s="225">
        <v>33</v>
      </c>
      <c r="I240" s="189" t="s">
        <v>46</v>
      </c>
      <c r="J240" s="187" t="str">
        <f>INDEX('Policy Characteristics'!D:D,MATCH(PolicyLevers!$C240,'Policy Characteristics'!$C:$C,0))</f>
        <v>Grid-Scale Electricity Storage</v>
      </c>
      <c r="K240" s="187" t="str">
        <f>INDEX('Policy Characteristics'!E:E,MATCH(PolicyLevers!$C240,'Policy Characteristics'!$C:$C,0))</f>
        <v>elec storage growth</v>
      </c>
      <c r="L240" s="228">
        <f>INDEX('Policy Characteristics'!F:F,MATCH(PolicyLevers!$C240,'Policy Characteristics'!$C:$C,0))</f>
        <v>0</v>
      </c>
      <c r="M240" s="228">
        <f>INDEX('Policy Characteristics'!G:G,MATCH(PolicyLevers!$C240,'Policy Characteristics'!$C:$C,0))</f>
        <v>1</v>
      </c>
      <c r="N240" s="263">
        <f>INDEX('Policy Characteristics'!H:H,MATCH(PolicyLevers!$C240,'Policy Characteristics'!$C:$C,0))</f>
        <v>0.01</v>
      </c>
      <c r="O240" s="189" t="str">
        <f>INDEX('Policy Characteristics'!I:I,MATCH(PolicyLevers!$C240,'Policy Characteristics'!$C:$C,0))</f>
        <v>% of potential achieved</v>
      </c>
      <c r="P240" s="201" t="str">
        <f>INDEX('Policy Characteristics'!J:J,MATCH(PolicyLevers!$C240,'Policy Characteristics'!$C:$C,0))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Q240" s="189" t="str">
        <f>INDEX('Policy Characteristics'!K:K,MATCH(PolicyLevers!$C240,'Policy Characteristics'!$C:$C,0))</f>
        <v>electricity-sector-main.html#storage</v>
      </c>
      <c r="R240" s="199" t="str">
        <f>INDEX('Policy Characteristics'!L:L,MATCH(PolicyLevers!$C240,'Policy Characteristics'!$C:$C,0))</f>
        <v>grid-scale-electricity-storage.html</v>
      </c>
      <c r="S240" s="212" t="str">
        <f>INDEX('Policy Characteristics'!M:M,MATCH(PolicyLevers!$C240,'Policy Characteristics'!$C:$C,0))</f>
        <v>Calculated from model input data;</v>
      </c>
      <c r="T240" s="189">
        <f>INDEX('Policy Characteristics'!N:N,MATCH(PolicyLevers!$C240,'Policy Characteristics'!$C:$C,0))</f>
        <v>0</v>
      </c>
    </row>
    <row r="241" spans="1:20">
      <c r="A241" s="186" t="str">
        <f>INDEX('Policy Characteristics'!A:A,MATCH($C241,'Policy Characteristics'!$C:$C,0))</f>
        <v>Electricity Supply</v>
      </c>
      <c r="B241" s="205" t="str">
        <f>INDEX('Policy Characteristics'!B:B,MATCH($C241,'Policy Characteristics'!$C:$C,0))</f>
        <v>Increase Transmission</v>
      </c>
      <c r="C241" s="205" t="s">
        <v>296</v>
      </c>
      <c r="D241" s="189"/>
      <c r="E241" s="189"/>
      <c r="F241" s="189"/>
      <c r="G241" s="189"/>
      <c r="H241" s="225">
        <v>34</v>
      </c>
      <c r="I241" s="189" t="s">
        <v>46</v>
      </c>
      <c r="J241" s="187" t="str">
        <f>INDEX('Policy Characteristics'!D:D,MATCH(PolicyLevers!$C241,'Policy Characteristics'!$C:$C,0))</f>
        <v>Increase Transmission</v>
      </c>
      <c r="K241" s="187" t="str">
        <f>INDEX('Policy Characteristics'!E:E,MATCH(PolicyLevers!$C241,'Policy Characteristics'!$C:$C,0))</f>
        <v>elec transmission growth</v>
      </c>
      <c r="L241" s="228">
        <f>INDEX('Policy Characteristics'!F:F,MATCH(PolicyLevers!$C241,'Policy Characteristics'!$C:$C,0))</f>
        <v>0</v>
      </c>
      <c r="M241" s="264">
        <f>INDEX('Policy Characteristics'!G:G,MATCH(PolicyLevers!$C241,'Policy Characteristics'!$C:$C,0))</f>
        <v>1</v>
      </c>
      <c r="N241" s="228">
        <f>INDEX('Policy Characteristics'!H:H,MATCH(PolicyLevers!$C241,'Policy Characteristics'!$C:$C,0))</f>
        <v>0.01</v>
      </c>
      <c r="O241" s="189" t="str">
        <f>INDEX('Policy Characteristics'!I:I,MATCH(PolicyLevers!$C241,'Policy Characteristics'!$C:$C,0))</f>
        <v>% increase in transmission capacity</v>
      </c>
      <c r="P241" s="201"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Q241" s="189" t="str">
        <f>INDEX('Policy Characteristics'!K:K,MATCH(PolicyLevers!$C241,'Policy Characteristics'!$C:$C,0))</f>
        <v>electricity-sector-main.html#transmission</v>
      </c>
      <c r="R241" s="199" t="str">
        <f>INDEX('Policy Characteristics'!L:L,MATCH(PolicyLevers!$C241,'Policy Characteristics'!$C:$C,0))</f>
        <v>increase-transmission.html</v>
      </c>
      <c r="S241" s="212" t="str">
        <f>INDEX('Policy Characteristics'!M:M,MATCH(PolicyLevers!$C241,'Policy Characteristics'!$C:$C,0))</f>
        <v>Calculated from model data; see variable elec/BTC in the InputData folder for source information.</v>
      </c>
      <c r="T241" s="189">
        <f>INDEX('Policy Characteristics'!N:N,MATCH(PolicyLevers!$C241,'Policy Characteristics'!$C:$C,0))</f>
        <v>0</v>
      </c>
    </row>
    <row r="242" spans="1:20">
      <c r="A242" s="186" t="str">
        <f>INDEX('Policy Characteristics'!A:A,MATCH($C242,'Policy Characteristics'!$C:$C,0))</f>
        <v>Electricity Supply</v>
      </c>
      <c r="B242" s="205" t="str">
        <f>INDEX('Policy Characteristics'!B:B,MATCH($C242,'Policy Characteristics'!$C:$C,0))</f>
        <v>Non BAU Capacity Retirement Schedule</v>
      </c>
      <c r="C242" s="205" t="s">
        <v>1708</v>
      </c>
      <c r="D242" s="189" t="s">
        <v>471</v>
      </c>
      <c r="E242" s="189"/>
      <c r="F242" s="189" t="s">
        <v>470</v>
      </c>
      <c r="G242" s="189"/>
      <c r="H242" s="225">
        <v>860</v>
      </c>
      <c r="I242" s="189" t="s">
        <v>47</v>
      </c>
      <c r="J242" s="187" t="str">
        <f>INDEX('Policy Characteristics'!D:D,MATCH(PolicyLevers!$C242,'Policy Characteristics'!$C:$C,0))</f>
        <v>Non BAU Capacity Retirement Schedule</v>
      </c>
      <c r="K242" s="187">
        <f>INDEX('Policy Characteristics'!E:E,MATCH(PolicyLevers!$C242,'Policy Characteristics'!$C:$C,0))</f>
        <v>0</v>
      </c>
      <c r="L242" s="228">
        <f>INDEX('Policy Characteristics'!F:F,MATCH(PolicyLevers!$C242,'Policy Characteristics'!$C:$C,0))</f>
        <v>0</v>
      </c>
      <c r="M242" s="228">
        <f>INDEX('Policy Characteristics'!G:G,MATCH(PolicyLevers!$C242,'Policy Characteristics'!$C:$C,0))</f>
        <v>0</v>
      </c>
      <c r="N242" s="228">
        <f>INDEX('Policy Characteristics'!H:H,MATCH(PolicyLevers!$C242,'Policy Characteristics'!$C:$C,0))</f>
        <v>0</v>
      </c>
      <c r="O242" s="189">
        <f>INDEX('Policy Characteristics'!I:I,MATCH(PolicyLevers!$C242,'Policy Characteristics'!$C:$C,0))</f>
        <v>0</v>
      </c>
      <c r="P242" s="189" t="str">
        <f>INDEX('Policy Characteristics'!J:J,MATCH(PolicyLevers!$C242,'Policy Characteristics'!$C:$C,0))</f>
        <v xml:space="preserve">**Description:** This policy uses an alternative retirement schedule for existing capacity of the selected type(s). // </v>
      </c>
      <c r="Q242" s="189">
        <f>INDEX('Policy Characteristics'!K:K,MATCH(PolicyLevers!$C242,'Policy Characteristics'!$C:$C,0))</f>
        <v>0</v>
      </c>
      <c r="R242" s="199">
        <f>INDEX('Policy Characteristics'!L:L,MATCH(PolicyLevers!$C242,'Policy Characteristics'!$C:$C,0))</f>
        <v>0</v>
      </c>
      <c r="S242" s="230">
        <f>INDEX('Policy Characteristics'!M:M,MATCH(PolicyLevers!$C242,'Policy Characteristics'!$C:$C,0))</f>
        <v>0</v>
      </c>
      <c r="T242" s="189">
        <f>INDEX('Policy Characteristics'!N:N,MATCH(PolicyLevers!$C242,'Policy Characteristics'!$C:$C,0))</f>
        <v>0</v>
      </c>
    </row>
    <row r="243" spans="1:20">
      <c r="A243" s="186" t="str">
        <f>INDEX('Policy Characteristics'!A:A,MATCH($C243,'Policy Characteristics'!$C:$C,0))</f>
        <v>Electricity Supply</v>
      </c>
      <c r="B243" s="210" t="str">
        <f>INDEX('Policy Characteristics'!B:B,MATCH($C243,'Policy Characteristics'!$C:$C,0))</f>
        <v>Non BAU Mandated Capacity Construction</v>
      </c>
      <c r="C243" s="210" t="str">
        <f t="shared" ref="C243:C257" si="20">C$258</f>
        <v>Boolean Use Non BAU Mandated Capacity Construction Schedule</v>
      </c>
      <c r="D243" s="199" t="s">
        <v>322</v>
      </c>
      <c r="E243" s="189"/>
      <c r="F243" s="199" t="s">
        <v>323</v>
      </c>
      <c r="G243" s="189"/>
      <c r="H243" s="225">
        <v>861</v>
      </c>
      <c r="I243" s="189" t="s">
        <v>47</v>
      </c>
      <c r="J243" s="187" t="str">
        <f>INDEX('Policy Characteristics'!D:D,MATCH(PolicyLevers!$C243,'Policy Characteristics'!$C:$C,0))</f>
        <v>Non BAU Mandated Capacity Construction</v>
      </c>
      <c r="K243" s="187">
        <f>INDEX('Policy Characteristics'!E:E,MATCH(PolicyLevers!$C243,'Policy Characteristics'!$C:$C,0))</f>
        <v>0</v>
      </c>
      <c r="L243" s="228">
        <f>INDEX('Policy Characteristics'!F:F,MATCH(PolicyLevers!$C243,'Policy Characteristics'!$C:$C,0))</f>
        <v>0</v>
      </c>
      <c r="M243" s="228">
        <f>INDEX('Policy Characteristics'!G:G,MATCH(PolicyLevers!$C243,'Policy Characteristics'!$C:$C,0))</f>
        <v>0</v>
      </c>
      <c r="N243" s="228">
        <f>INDEX('Policy Characteristics'!H:H,MATCH(PolicyLevers!$C243,'Policy Characteristics'!$C:$C,0))</f>
        <v>0</v>
      </c>
      <c r="O243" s="189">
        <f>INDEX('Policy Characteristics'!I:I,MATCH(PolicyLevers!$C243,'Policy Characteristics'!$C:$C,0))</f>
        <v>0</v>
      </c>
      <c r="P243" s="189" t="str">
        <f>INDEX('Policy Characteristics'!J:J,MATCH(PolicyLevers!$C243,'Policy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3" s="189">
        <f>INDEX('Policy Characteristics'!K:K,MATCH(PolicyLevers!$C243,'Policy Characteristics'!$C:$C,0))</f>
        <v>0</v>
      </c>
      <c r="R243" s="199">
        <f>INDEX('Policy Characteristics'!L:L,MATCH(PolicyLevers!$C243,'Policy Characteristics'!$C:$C,0))</f>
        <v>0</v>
      </c>
      <c r="S243" s="230">
        <f>INDEX('Policy Characteristics'!M:M,MATCH(PolicyLevers!$C243,'Policy Characteristics'!$C:$C,0))</f>
        <v>0</v>
      </c>
      <c r="T243" s="189">
        <f>INDEX('Policy Characteristics'!N:N,MATCH(PolicyLevers!$C243,'Policy Characteristics'!$C:$C,0))</f>
        <v>0</v>
      </c>
    </row>
    <row r="244" spans="1:20">
      <c r="A244" s="186" t="str">
        <f>INDEX('Policy Characteristics'!A:A,MATCH($C244,'Policy Characteristics'!$C:$C,0))</f>
        <v>Electricity Supply</v>
      </c>
      <c r="B244" s="210" t="str">
        <f>INDEX('Policy Characteristics'!B:B,MATCH($C244,'Policy Characteristics'!$C:$C,0))</f>
        <v>Non BAU Mandated Capacity Construction</v>
      </c>
      <c r="C244" s="210" t="str">
        <f t="shared" si="20"/>
        <v>Boolean Use Non BAU Mandated Capacity Construction Schedule</v>
      </c>
      <c r="D244" s="199" t="s">
        <v>80</v>
      </c>
      <c r="E244" s="189"/>
      <c r="F244" s="199" t="s">
        <v>94</v>
      </c>
      <c r="G244" s="189"/>
      <c r="H244" s="225">
        <v>862</v>
      </c>
      <c r="I244" s="189" t="s">
        <v>47</v>
      </c>
      <c r="J244" s="187" t="str">
        <f>INDEX('Policy Characteristics'!D:D,MATCH(PolicyLevers!$C244,'Policy Characteristics'!$C:$C,0))</f>
        <v>Non BAU Mandated Capacity Construction</v>
      </c>
      <c r="K244" s="187">
        <f>INDEX('Policy Characteristics'!E:E,MATCH(PolicyLevers!$C244,'Policy Characteristics'!$C:$C,0))</f>
        <v>0</v>
      </c>
      <c r="L244" s="228">
        <f>INDEX('Policy Characteristics'!F:F,MATCH(PolicyLevers!$C244,'Policy Characteristics'!$C:$C,0))</f>
        <v>0</v>
      </c>
      <c r="M244" s="228">
        <f>INDEX('Policy Characteristics'!G:G,MATCH(PolicyLevers!$C244,'Policy Characteristics'!$C:$C,0))</f>
        <v>0</v>
      </c>
      <c r="N244" s="228">
        <f>INDEX('Policy Characteristics'!H:H,MATCH(PolicyLevers!$C244,'Policy Characteristics'!$C:$C,0))</f>
        <v>0</v>
      </c>
      <c r="O244" s="189">
        <f>INDEX('Policy Characteristics'!I:I,MATCH(PolicyLevers!$C244,'Policy Characteristics'!$C:$C,0))</f>
        <v>0</v>
      </c>
      <c r="P244" s="189" t="str">
        <f>INDEX('Policy Characteristics'!J:J,MATCH(PolicyLevers!$C244,'Policy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4" s="189">
        <f>INDEX('Policy Characteristics'!K:K,MATCH(PolicyLevers!$C244,'Policy Characteristics'!$C:$C,0))</f>
        <v>0</v>
      </c>
      <c r="R244" s="199">
        <f>INDEX('Policy Characteristics'!L:L,MATCH(PolicyLevers!$C244,'Policy Characteristics'!$C:$C,0))</f>
        <v>0</v>
      </c>
      <c r="S244" s="230">
        <f>INDEX('Policy Characteristics'!M:M,MATCH(PolicyLevers!$C244,'Policy Characteristics'!$C:$C,0))</f>
        <v>0</v>
      </c>
      <c r="T244" s="189">
        <f>INDEX('Policy Characteristics'!N:N,MATCH(PolicyLevers!$C244,'Policy Characteristics'!$C:$C,0))</f>
        <v>0</v>
      </c>
    </row>
    <row r="245" spans="1:20">
      <c r="A245" s="186" t="str">
        <f>INDEX('Policy Characteristics'!A:A,MATCH($C245,'Policy Characteristics'!$C:$C,0))</f>
        <v>Electricity Supply</v>
      </c>
      <c r="B245" s="210" t="str">
        <f>INDEX('Policy Characteristics'!B:B,MATCH($C245,'Policy Characteristics'!$C:$C,0))</f>
        <v>Non BAU Mandated Capacity Construction</v>
      </c>
      <c r="C245" s="210" t="str">
        <f t="shared" si="20"/>
        <v>Boolean Use Non BAU Mandated Capacity Construction Schedule</v>
      </c>
      <c r="D245" s="199" t="s">
        <v>81</v>
      </c>
      <c r="E245" s="189"/>
      <c r="F245" s="199" t="s">
        <v>95</v>
      </c>
      <c r="G245" s="189"/>
      <c r="H245" s="225">
        <v>863</v>
      </c>
      <c r="I245" s="189" t="s">
        <v>47</v>
      </c>
      <c r="J245" s="187" t="str">
        <f>INDEX('Policy Characteristics'!D:D,MATCH(PolicyLevers!$C245,'Policy Characteristics'!$C:$C,0))</f>
        <v>Non BAU Mandated Capacity Construction</v>
      </c>
      <c r="K245" s="187">
        <f>INDEX('Policy Characteristics'!E:E,MATCH(PolicyLevers!$C245,'Policy Characteristics'!$C:$C,0))</f>
        <v>0</v>
      </c>
      <c r="L245" s="228">
        <f>INDEX('Policy Characteristics'!F:F,MATCH(PolicyLevers!$C245,'Policy Characteristics'!$C:$C,0))</f>
        <v>0</v>
      </c>
      <c r="M245" s="228">
        <f>INDEX('Policy Characteristics'!G:G,MATCH(PolicyLevers!$C245,'Policy Characteristics'!$C:$C,0))</f>
        <v>0</v>
      </c>
      <c r="N245" s="228">
        <f>INDEX('Policy Characteristics'!H:H,MATCH(PolicyLevers!$C245,'Policy Characteristics'!$C:$C,0))</f>
        <v>0</v>
      </c>
      <c r="O245" s="189">
        <f>INDEX('Policy Characteristics'!I:I,MATCH(PolicyLevers!$C245,'Policy Characteristics'!$C:$C,0))</f>
        <v>0</v>
      </c>
      <c r="P245" s="189" t="str">
        <f>INDEX('Policy Characteristics'!J:J,MATCH(PolicyLevers!$C245,'Policy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5" s="189">
        <f>INDEX('Policy Characteristics'!K:K,MATCH(PolicyLevers!$C245,'Policy Characteristics'!$C:$C,0))</f>
        <v>0</v>
      </c>
      <c r="R245" s="199">
        <f>INDEX('Policy Characteristics'!L:L,MATCH(PolicyLevers!$C245,'Policy Characteristics'!$C:$C,0))</f>
        <v>0</v>
      </c>
      <c r="S245" s="230">
        <f>INDEX('Policy Characteristics'!M:M,MATCH(PolicyLevers!$C245,'Policy Characteristics'!$C:$C,0))</f>
        <v>0</v>
      </c>
      <c r="T245" s="189">
        <f>INDEX('Policy Characteristics'!N:N,MATCH(PolicyLevers!$C245,'Policy Characteristics'!$C:$C,0))</f>
        <v>0</v>
      </c>
    </row>
    <row r="246" spans="1:20">
      <c r="A246" s="186" t="str">
        <f>INDEX('Policy Characteristics'!A:A,MATCH($C246,'Policy Characteristics'!$C:$C,0))</f>
        <v>Electricity Supply</v>
      </c>
      <c r="B246" s="210" t="str">
        <f>INDEX('Policy Characteristics'!B:B,MATCH($C246,'Policy Characteristics'!$C:$C,0))</f>
        <v>Non BAU Mandated Capacity Construction</v>
      </c>
      <c r="C246" s="210" t="str">
        <f t="shared" si="20"/>
        <v>Boolean Use Non BAU Mandated Capacity Construction Schedule</v>
      </c>
      <c r="D246" s="199" t="s">
        <v>472</v>
      </c>
      <c r="E246" s="189"/>
      <c r="F246" s="199" t="s">
        <v>475</v>
      </c>
      <c r="G246" s="189"/>
      <c r="H246" s="225">
        <v>864</v>
      </c>
      <c r="I246" s="189" t="s">
        <v>47</v>
      </c>
      <c r="J246" s="187" t="str">
        <f>INDEX('Policy Characteristics'!D:D,MATCH(PolicyLevers!$C246,'Policy Characteristics'!$C:$C,0))</f>
        <v>Non BAU Mandated Capacity Construction</v>
      </c>
      <c r="K246" s="187">
        <f>INDEX('Policy Characteristics'!E:E,MATCH(PolicyLevers!$C246,'Policy Characteristics'!$C:$C,0))</f>
        <v>0</v>
      </c>
      <c r="L246" s="228">
        <f>INDEX('Policy Characteristics'!F:F,MATCH(PolicyLevers!$C246,'Policy Characteristics'!$C:$C,0))</f>
        <v>0</v>
      </c>
      <c r="M246" s="228">
        <f>INDEX('Policy Characteristics'!G:G,MATCH(PolicyLevers!$C246,'Policy Characteristics'!$C:$C,0))</f>
        <v>0</v>
      </c>
      <c r="N246" s="228">
        <f>INDEX('Policy Characteristics'!H:H,MATCH(PolicyLevers!$C246,'Policy Characteristics'!$C:$C,0))</f>
        <v>0</v>
      </c>
      <c r="O246" s="189">
        <f>INDEX('Policy Characteristics'!I:I,MATCH(PolicyLevers!$C246,'Policy Characteristics'!$C:$C,0))</f>
        <v>0</v>
      </c>
      <c r="P246" s="189" t="str">
        <f>INDEX('Policy Characteristics'!J:J,MATCH(PolicyLevers!$C246,'Policy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6" s="189">
        <f>INDEX('Policy Characteristics'!K:K,MATCH(PolicyLevers!$C246,'Policy Characteristics'!$C:$C,0))</f>
        <v>0</v>
      </c>
      <c r="R246" s="199">
        <f>INDEX('Policy Characteristics'!L:L,MATCH(PolicyLevers!$C246,'Policy Characteristics'!$C:$C,0))</f>
        <v>0</v>
      </c>
      <c r="S246" s="230">
        <f>INDEX('Policy Characteristics'!M:M,MATCH(PolicyLevers!$C246,'Policy Characteristics'!$C:$C,0))</f>
        <v>0</v>
      </c>
      <c r="T246" s="189">
        <f>INDEX('Policy Characteristics'!N:N,MATCH(PolicyLevers!$C246,'Policy Characteristics'!$C:$C,0))</f>
        <v>0</v>
      </c>
    </row>
    <row r="247" spans="1:20">
      <c r="A247" s="186" t="str">
        <f>INDEX('Policy Characteristics'!A:A,MATCH($C247,'Policy Characteristics'!$C:$C,0))</f>
        <v>Electricity Supply</v>
      </c>
      <c r="B247" s="210" t="str">
        <f>INDEX('Policy Characteristics'!B:B,MATCH($C247,'Policy Characteristics'!$C:$C,0))</f>
        <v>Non BAU Mandated Capacity Construction</v>
      </c>
      <c r="C247" s="210" t="str">
        <f t="shared" si="20"/>
        <v>Boolean Use Non BAU Mandated Capacity Construction Schedule</v>
      </c>
      <c r="D247" s="199" t="s">
        <v>82</v>
      </c>
      <c r="E247" s="189"/>
      <c r="F247" s="199" t="s">
        <v>96</v>
      </c>
      <c r="G247" s="189"/>
      <c r="H247" s="225">
        <v>865</v>
      </c>
      <c r="I247" s="189" t="s">
        <v>47</v>
      </c>
      <c r="J247" s="187" t="str">
        <f>INDEX('Policy Characteristics'!D:D,MATCH(PolicyLevers!$C247,'Policy Characteristics'!$C:$C,0))</f>
        <v>Non BAU Mandated Capacity Construction</v>
      </c>
      <c r="K247" s="187">
        <f>INDEX('Policy Characteristics'!E:E,MATCH(PolicyLevers!$C247,'Policy Characteristics'!$C:$C,0))</f>
        <v>0</v>
      </c>
      <c r="L247" s="228">
        <f>INDEX('Policy Characteristics'!F:F,MATCH(PolicyLevers!$C247,'Policy Characteristics'!$C:$C,0))</f>
        <v>0</v>
      </c>
      <c r="M247" s="228">
        <f>INDEX('Policy Characteristics'!G:G,MATCH(PolicyLevers!$C247,'Policy Characteristics'!$C:$C,0))</f>
        <v>0</v>
      </c>
      <c r="N247" s="228">
        <f>INDEX('Policy Characteristics'!H:H,MATCH(PolicyLevers!$C247,'Policy Characteristics'!$C:$C,0))</f>
        <v>0</v>
      </c>
      <c r="O247" s="189">
        <f>INDEX('Policy Characteristics'!I:I,MATCH(PolicyLevers!$C247,'Policy Characteristics'!$C:$C,0))</f>
        <v>0</v>
      </c>
      <c r="P247" s="189" t="str">
        <f>INDEX('Policy Characteristics'!J:J,MATCH(PolicyLevers!$C247,'Policy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7" s="189">
        <f>INDEX('Policy Characteristics'!K:K,MATCH(PolicyLevers!$C247,'Policy Characteristics'!$C:$C,0))</f>
        <v>0</v>
      </c>
      <c r="R247" s="199">
        <f>INDEX('Policy Characteristics'!L:L,MATCH(PolicyLevers!$C247,'Policy Characteristics'!$C:$C,0))</f>
        <v>0</v>
      </c>
      <c r="S247" s="230">
        <f>INDEX('Policy Characteristics'!M:M,MATCH(PolicyLevers!$C247,'Policy Characteristics'!$C:$C,0))</f>
        <v>0</v>
      </c>
      <c r="T247" s="189">
        <f>INDEX('Policy Characteristics'!N:N,MATCH(PolicyLevers!$C247,'Policy Characteristics'!$C:$C,0))</f>
        <v>0</v>
      </c>
    </row>
    <row r="248" spans="1:20">
      <c r="A248" s="186" t="str">
        <f>INDEX('Policy Characteristics'!A:A,MATCH($C248,'Policy Characteristics'!$C:$C,0))</f>
        <v>Electricity Supply</v>
      </c>
      <c r="B248" s="210" t="str">
        <f>INDEX('Policy Characteristics'!B:B,MATCH($C248,'Policy Characteristics'!$C:$C,0))</f>
        <v>Non BAU Mandated Capacity Construction</v>
      </c>
      <c r="C248" s="210" t="str">
        <f t="shared" si="20"/>
        <v>Boolean Use Non BAU Mandated Capacity Construction Schedule</v>
      </c>
      <c r="D248" s="199" t="s">
        <v>83</v>
      </c>
      <c r="E248" s="189"/>
      <c r="F248" s="199" t="s">
        <v>97</v>
      </c>
      <c r="G248" s="189"/>
      <c r="H248" s="225">
        <v>866</v>
      </c>
      <c r="I248" s="189" t="s">
        <v>47</v>
      </c>
      <c r="J248" s="187" t="str">
        <f>INDEX('Policy Characteristics'!D:D,MATCH(PolicyLevers!$C248,'Policy Characteristics'!$C:$C,0))</f>
        <v>Non BAU Mandated Capacity Construction</v>
      </c>
      <c r="K248" s="187">
        <f>INDEX('Policy Characteristics'!E:E,MATCH(PolicyLevers!$C248,'Policy Characteristics'!$C:$C,0))</f>
        <v>0</v>
      </c>
      <c r="L248" s="228">
        <f>INDEX('Policy Characteristics'!F:F,MATCH(PolicyLevers!$C248,'Policy Characteristics'!$C:$C,0))</f>
        <v>0</v>
      </c>
      <c r="M248" s="228">
        <f>INDEX('Policy Characteristics'!G:G,MATCH(PolicyLevers!$C248,'Policy Characteristics'!$C:$C,0))</f>
        <v>0</v>
      </c>
      <c r="N248" s="228">
        <f>INDEX('Policy Characteristics'!H:H,MATCH(PolicyLevers!$C248,'Policy Characteristics'!$C:$C,0))</f>
        <v>0</v>
      </c>
      <c r="O248" s="189">
        <f>INDEX('Policy Characteristics'!I:I,MATCH(PolicyLevers!$C248,'Policy Characteristics'!$C:$C,0))</f>
        <v>0</v>
      </c>
      <c r="P248" s="189" t="str">
        <f>INDEX('Policy Characteristics'!J:J,MATCH(PolicyLevers!$C248,'Policy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8" s="189">
        <f>INDEX('Policy Characteristics'!K:K,MATCH(PolicyLevers!$C248,'Policy Characteristics'!$C:$C,0))</f>
        <v>0</v>
      </c>
      <c r="R248" s="199">
        <f>INDEX('Policy Characteristics'!L:L,MATCH(PolicyLevers!$C248,'Policy Characteristics'!$C:$C,0))</f>
        <v>0</v>
      </c>
      <c r="S248" s="230">
        <f>INDEX('Policy Characteristics'!M:M,MATCH(PolicyLevers!$C248,'Policy Characteristics'!$C:$C,0))</f>
        <v>0</v>
      </c>
      <c r="T248" s="189">
        <f>INDEX('Policy Characteristics'!N:N,MATCH(PolicyLevers!$C248,'Policy Characteristics'!$C:$C,0))</f>
        <v>0</v>
      </c>
    </row>
    <row r="249" spans="1:20">
      <c r="A249" s="186" t="str">
        <f>INDEX('Policy Characteristics'!A:A,MATCH($C249,'Policy Characteristics'!$C:$C,0))</f>
        <v>Electricity Supply</v>
      </c>
      <c r="B249" s="210" t="str">
        <f>INDEX('Policy Characteristics'!B:B,MATCH($C249,'Policy Characteristics'!$C:$C,0))</f>
        <v>Non BAU Mandated Capacity Construction</v>
      </c>
      <c r="C249" s="210" t="str">
        <f t="shared" si="20"/>
        <v>Boolean Use Non BAU Mandated Capacity Construction Schedule</v>
      </c>
      <c r="D249" s="199" t="s">
        <v>84</v>
      </c>
      <c r="E249" s="189"/>
      <c r="F249" s="199" t="s">
        <v>98</v>
      </c>
      <c r="G249" s="189"/>
      <c r="H249" s="225">
        <v>867</v>
      </c>
      <c r="I249" s="189" t="s">
        <v>47</v>
      </c>
      <c r="J249" s="187" t="str">
        <f>INDEX('Policy Characteristics'!D:D,MATCH(PolicyLevers!$C249,'Policy Characteristics'!$C:$C,0))</f>
        <v>Non BAU Mandated Capacity Construction</v>
      </c>
      <c r="K249" s="187">
        <f>INDEX('Policy Characteristics'!E:E,MATCH(PolicyLevers!$C249,'Policy Characteristics'!$C:$C,0))</f>
        <v>0</v>
      </c>
      <c r="L249" s="228">
        <f>INDEX('Policy Characteristics'!F:F,MATCH(PolicyLevers!$C249,'Policy Characteristics'!$C:$C,0))</f>
        <v>0</v>
      </c>
      <c r="M249" s="228">
        <f>INDEX('Policy Characteristics'!G:G,MATCH(PolicyLevers!$C249,'Policy Characteristics'!$C:$C,0))</f>
        <v>0</v>
      </c>
      <c r="N249" s="228">
        <f>INDEX('Policy Characteristics'!H:H,MATCH(PolicyLevers!$C249,'Policy Characteristics'!$C:$C,0))</f>
        <v>0</v>
      </c>
      <c r="O249" s="189">
        <f>INDEX('Policy Characteristics'!I:I,MATCH(PolicyLevers!$C249,'Policy Characteristics'!$C:$C,0))</f>
        <v>0</v>
      </c>
      <c r="P249" s="189" t="str">
        <f>INDEX('Policy Characteristics'!J:J,MATCH(PolicyLevers!$C249,'Policy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9" s="189">
        <f>INDEX('Policy Characteristics'!K:K,MATCH(PolicyLevers!$C249,'Policy Characteristics'!$C:$C,0))</f>
        <v>0</v>
      </c>
      <c r="R249" s="199">
        <f>INDEX('Policy Characteristics'!L:L,MATCH(PolicyLevers!$C249,'Policy Characteristics'!$C:$C,0))</f>
        <v>0</v>
      </c>
      <c r="S249" s="230">
        <f>INDEX('Policy Characteristics'!M:M,MATCH(PolicyLevers!$C249,'Policy Characteristics'!$C:$C,0))</f>
        <v>0</v>
      </c>
      <c r="T249" s="189">
        <f>INDEX('Policy Characteristics'!N:N,MATCH(PolicyLevers!$C249,'Policy Characteristics'!$C:$C,0))</f>
        <v>0</v>
      </c>
    </row>
    <row r="250" spans="1:20">
      <c r="A250" s="186" t="str">
        <f>INDEX('Policy Characteristics'!A:A,MATCH($C250,'Policy Characteristics'!$C:$C,0))</f>
        <v>Electricity Supply</v>
      </c>
      <c r="B250" s="210" t="str">
        <f>INDEX('Policy Characteristics'!B:B,MATCH($C250,'Policy Characteristics'!$C:$C,0))</f>
        <v>Non BAU Mandated Capacity Construction</v>
      </c>
      <c r="C250" s="210" t="str">
        <f t="shared" si="20"/>
        <v>Boolean Use Non BAU Mandated Capacity Construction Schedule</v>
      </c>
      <c r="D250" s="199" t="s">
        <v>752</v>
      </c>
      <c r="E250" s="189"/>
      <c r="F250" s="199" t="s">
        <v>460</v>
      </c>
      <c r="G250" s="189"/>
      <c r="H250" s="225">
        <v>868</v>
      </c>
      <c r="I250" s="189" t="s">
        <v>47</v>
      </c>
      <c r="J250" s="187" t="str">
        <f>INDEX('Policy Characteristics'!D:D,MATCH(PolicyLevers!$C250,'Policy Characteristics'!$C:$C,0))</f>
        <v>Non BAU Mandated Capacity Construction</v>
      </c>
      <c r="K250" s="187">
        <f>INDEX('Policy Characteristics'!E:E,MATCH(PolicyLevers!$C250,'Policy Characteristics'!$C:$C,0))</f>
        <v>0</v>
      </c>
      <c r="L250" s="228">
        <f>INDEX('Policy Characteristics'!F:F,MATCH(PolicyLevers!$C250,'Policy Characteristics'!$C:$C,0))</f>
        <v>0</v>
      </c>
      <c r="M250" s="228">
        <f>INDEX('Policy Characteristics'!G:G,MATCH(PolicyLevers!$C250,'Policy Characteristics'!$C:$C,0))</f>
        <v>0</v>
      </c>
      <c r="N250" s="228">
        <f>INDEX('Policy Characteristics'!H:H,MATCH(PolicyLevers!$C250,'Policy Characteristics'!$C:$C,0))</f>
        <v>0</v>
      </c>
      <c r="O250" s="189">
        <f>INDEX('Policy Characteristics'!I:I,MATCH(PolicyLevers!$C250,'Policy Characteristics'!$C:$C,0))</f>
        <v>0</v>
      </c>
      <c r="P250" s="189" t="str">
        <f>INDEX('Policy Characteristics'!J:J,MATCH(PolicyLevers!$C250,'Policy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0" s="189">
        <f>INDEX('Policy Characteristics'!K:K,MATCH(PolicyLevers!$C250,'Policy Characteristics'!$C:$C,0))</f>
        <v>0</v>
      </c>
      <c r="R250" s="199">
        <f>INDEX('Policy Characteristics'!L:L,MATCH(PolicyLevers!$C250,'Policy Characteristics'!$C:$C,0))</f>
        <v>0</v>
      </c>
      <c r="S250" s="230">
        <f>INDEX('Policy Characteristics'!M:M,MATCH(PolicyLevers!$C250,'Policy Characteristics'!$C:$C,0))</f>
        <v>0</v>
      </c>
      <c r="T250" s="189">
        <f>INDEX('Policy Characteristics'!N:N,MATCH(PolicyLevers!$C250,'Policy Characteristics'!$C:$C,0))</f>
        <v>0</v>
      </c>
    </row>
    <row r="251" spans="1:20">
      <c r="A251" s="186" t="str">
        <f>INDEX('Policy Characteristics'!A:A,MATCH($C251,'Policy Characteristics'!$C:$C,0))</f>
        <v>Electricity Supply</v>
      </c>
      <c r="B251" s="210" t="str">
        <f>INDEX('Policy Characteristics'!B:B,MATCH($C251,'Policy Characteristics'!$C:$C,0))</f>
        <v>Non BAU Mandated Capacity Construction</v>
      </c>
      <c r="C251" s="210" t="str">
        <f t="shared" si="20"/>
        <v>Boolean Use Non BAU Mandated Capacity Construction Schedule</v>
      </c>
      <c r="D251" s="199" t="s">
        <v>324</v>
      </c>
      <c r="E251" s="189"/>
      <c r="F251" s="199" t="s">
        <v>326</v>
      </c>
      <c r="G251" s="189"/>
      <c r="H251" s="225">
        <v>869</v>
      </c>
      <c r="I251" s="189" t="s">
        <v>47</v>
      </c>
      <c r="J251" s="187" t="str">
        <f>INDEX('Policy Characteristics'!D:D,MATCH(PolicyLevers!$C251,'Policy Characteristics'!$C:$C,0))</f>
        <v>Non BAU Mandated Capacity Construction</v>
      </c>
      <c r="K251" s="187">
        <f>INDEX('Policy Characteristics'!E:E,MATCH(PolicyLevers!$C251,'Policy Characteristics'!$C:$C,0))</f>
        <v>0</v>
      </c>
      <c r="L251" s="228">
        <f>INDEX('Policy Characteristics'!F:F,MATCH(PolicyLevers!$C251,'Policy Characteristics'!$C:$C,0))</f>
        <v>0</v>
      </c>
      <c r="M251" s="228">
        <f>INDEX('Policy Characteristics'!G:G,MATCH(PolicyLevers!$C251,'Policy Characteristics'!$C:$C,0))</f>
        <v>0</v>
      </c>
      <c r="N251" s="228">
        <f>INDEX('Policy Characteristics'!H:H,MATCH(PolicyLevers!$C251,'Policy Characteristics'!$C:$C,0))</f>
        <v>0</v>
      </c>
      <c r="O251" s="189">
        <f>INDEX('Policy Characteristics'!I:I,MATCH(PolicyLevers!$C251,'Policy Characteristics'!$C:$C,0))</f>
        <v>0</v>
      </c>
      <c r="P251" s="189" t="str">
        <f>INDEX('Policy Characteristics'!J:J,MATCH(PolicyLevers!$C251,'Policy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1" s="189">
        <f>INDEX('Policy Characteristics'!K:K,MATCH(PolicyLevers!$C251,'Policy Characteristics'!$C:$C,0))</f>
        <v>0</v>
      </c>
      <c r="R251" s="199">
        <f>INDEX('Policy Characteristics'!L:L,MATCH(PolicyLevers!$C251,'Policy Characteristics'!$C:$C,0))</f>
        <v>0</v>
      </c>
      <c r="S251" s="230">
        <f>INDEX('Policy Characteristics'!M:M,MATCH(PolicyLevers!$C251,'Policy Characteristics'!$C:$C,0))</f>
        <v>0</v>
      </c>
      <c r="T251" s="189">
        <f>INDEX('Policy Characteristics'!N:N,MATCH(PolicyLevers!$C251,'Policy Characteristics'!$C:$C,0))</f>
        <v>0</v>
      </c>
    </row>
    <row r="252" spans="1:20">
      <c r="A252" s="186" t="str">
        <f>INDEX('Policy Characteristics'!A:A,MATCH($C252,'Policy Characteristics'!$C:$C,0))</f>
        <v>Electricity Supply</v>
      </c>
      <c r="B252" s="210" t="str">
        <f>INDEX('Policy Characteristics'!B:B,MATCH($C252,'Policy Characteristics'!$C:$C,0))</f>
        <v>Non BAU Mandated Capacity Construction</v>
      </c>
      <c r="C252" s="210" t="str">
        <f t="shared" si="20"/>
        <v>Boolean Use Non BAU Mandated Capacity Construction Schedule</v>
      </c>
      <c r="D252" s="199" t="s">
        <v>325</v>
      </c>
      <c r="E252" s="189"/>
      <c r="F252" s="199" t="s">
        <v>327</v>
      </c>
      <c r="G252" s="189"/>
      <c r="H252" s="225">
        <v>870</v>
      </c>
      <c r="I252" s="189" t="s">
        <v>47</v>
      </c>
      <c r="J252" s="187" t="str">
        <f>INDEX('Policy Characteristics'!D:D,MATCH(PolicyLevers!$C252,'Policy Characteristics'!$C:$C,0))</f>
        <v>Non BAU Mandated Capacity Construction</v>
      </c>
      <c r="K252" s="187">
        <f>INDEX('Policy Characteristics'!E:E,MATCH(PolicyLevers!$C252,'Policy Characteristics'!$C:$C,0))</f>
        <v>0</v>
      </c>
      <c r="L252" s="228">
        <f>INDEX('Policy Characteristics'!F:F,MATCH(PolicyLevers!$C252,'Policy Characteristics'!$C:$C,0))</f>
        <v>0</v>
      </c>
      <c r="M252" s="228">
        <f>INDEX('Policy Characteristics'!G:G,MATCH(PolicyLevers!$C252,'Policy Characteristics'!$C:$C,0))</f>
        <v>0</v>
      </c>
      <c r="N252" s="228">
        <f>INDEX('Policy Characteristics'!H:H,MATCH(PolicyLevers!$C252,'Policy Characteristics'!$C:$C,0))</f>
        <v>0</v>
      </c>
      <c r="O252" s="189">
        <f>INDEX('Policy Characteristics'!I:I,MATCH(PolicyLevers!$C252,'Policy Characteristics'!$C:$C,0))</f>
        <v>0</v>
      </c>
      <c r="P252" s="189" t="str">
        <f>INDEX('Policy Characteristics'!J:J,MATCH(PolicyLevers!$C252,'Policy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2" s="189">
        <f>INDEX('Policy Characteristics'!K:K,MATCH(PolicyLevers!$C252,'Policy Characteristics'!$C:$C,0))</f>
        <v>0</v>
      </c>
      <c r="R252" s="199">
        <f>INDEX('Policy Characteristics'!L:L,MATCH(PolicyLevers!$C252,'Policy Characteristics'!$C:$C,0))</f>
        <v>0</v>
      </c>
      <c r="S252" s="230">
        <f>INDEX('Policy Characteristics'!M:M,MATCH(PolicyLevers!$C252,'Policy Characteristics'!$C:$C,0))</f>
        <v>0</v>
      </c>
      <c r="T252" s="189">
        <f>INDEX('Policy Characteristics'!N:N,MATCH(PolicyLevers!$C252,'Policy Characteristics'!$C:$C,0))</f>
        <v>0</v>
      </c>
    </row>
    <row r="253" spans="1:20">
      <c r="A253" s="186" t="str">
        <f>INDEX('Policy Characteristics'!A:A,MATCH($C253,'Policy Characteristics'!$C:$C,0))</f>
        <v>Electricity Supply</v>
      </c>
      <c r="B253" s="210" t="str">
        <f>INDEX('Policy Characteristics'!B:B,MATCH($C253,'Policy Characteristics'!$C:$C,0))</f>
        <v>Non BAU Mandated Capacity Construction</v>
      </c>
      <c r="C253" s="210" t="str">
        <f t="shared" si="20"/>
        <v>Boolean Use Non BAU Mandated Capacity Construction Schedule</v>
      </c>
      <c r="D253" s="199" t="s">
        <v>468</v>
      </c>
      <c r="E253" s="189"/>
      <c r="F253" s="199" t="s">
        <v>467</v>
      </c>
      <c r="G253" s="189"/>
      <c r="H253" s="225">
        <v>871</v>
      </c>
      <c r="I253" s="189" t="s">
        <v>47</v>
      </c>
      <c r="J253" s="187" t="str">
        <f>INDEX('Policy Characteristics'!D:D,MATCH(PolicyLevers!$C253,'Policy Characteristics'!$C:$C,0))</f>
        <v>Non BAU Mandated Capacity Construction</v>
      </c>
      <c r="K253" s="187">
        <f>INDEX('Policy Characteristics'!E:E,MATCH(PolicyLevers!$C253,'Policy Characteristics'!$C:$C,0))</f>
        <v>0</v>
      </c>
      <c r="L253" s="228">
        <f>INDEX('Policy Characteristics'!F:F,MATCH(PolicyLevers!$C253,'Policy Characteristics'!$C:$C,0))</f>
        <v>0</v>
      </c>
      <c r="M253" s="228">
        <f>INDEX('Policy Characteristics'!G:G,MATCH(PolicyLevers!$C253,'Policy Characteristics'!$C:$C,0))</f>
        <v>0</v>
      </c>
      <c r="N253" s="228">
        <f>INDEX('Policy Characteristics'!H:H,MATCH(PolicyLevers!$C253,'Policy Characteristics'!$C:$C,0))</f>
        <v>0</v>
      </c>
      <c r="O253" s="189">
        <f>INDEX('Policy Characteristics'!I:I,MATCH(PolicyLevers!$C253,'Policy Characteristics'!$C:$C,0))</f>
        <v>0</v>
      </c>
      <c r="P253" s="189" t="str">
        <f>INDEX('Policy Characteristics'!J:J,MATCH(PolicyLevers!$C253,'Policy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3" s="189">
        <f>INDEX('Policy Characteristics'!K:K,MATCH(PolicyLevers!$C253,'Policy Characteristics'!$C:$C,0))</f>
        <v>0</v>
      </c>
      <c r="R253" s="199">
        <f>INDEX('Policy Characteristics'!L:L,MATCH(PolicyLevers!$C253,'Policy Characteristics'!$C:$C,0))</f>
        <v>0</v>
      </c>
      <c r="S253" s="230">
        <f>INDEX('Policy Characteristics'!M:M,MATCH(PolicyLevers!$C253,'Policy Characteristics'!$C:$C,0))</f>
        <v>0</v>
      </c>
      <c r="T253" s="189">
        <f>INDEX('Policy Characteristics'!N:N,MATCH(PolicyLevers!$C253,'Policy Characteristics'!$C:$C,0))</f>
        <v>0</v>
      </c>
    </row>
    <row r="254" spans="1:20">
      <c r="A254" s="186" t="str">
        <f>INDEX('Policy Characteristics'!A:A,MATCH($C254,'Policy Characteristics'!$C:$C,0))</f>
        <v>Electricity Supply</v>
      </c>
      <c r="B254" s="210" t="str">
        <f>INDEX('Policy Characteristics'!B:B,MATCH($C254,'Policy Characteristics'!$C:$C,0))</f>
        <v>Non BAU Mandated Capacity Construction</v>
      </c>
      <c r="C254" s="210" t="str">
        <f t="shared" si="20"/>
        <v>Boolean Use Non BAU Mandated Capacity Construction Schedule</v>
      </c>
      <c r="D254" s="199" t="s">
        <v>477</v>
      </c>
      <c r="E254" s="189"/>
      <c r="F254" s="199" t="s">
        <v>478</v>
      </c>
      <c r="G254" s="189"/>
      <c r="H254" s="225">
        <v>872</v>
      </c>
      <c r="I254" s="189" t="s">
        <v>47</v>
      </c>
      <c r="J254" s="187" t="str">
        <f>INDEX('Policy Characteristics'!D:D,MATCH(PolicyLevers!$C254,'Policy Characteristics'!$C:$C,0))</f>
        <v>Non BAU Mandated Capacity Construction</v>
      </c>
      <c r="K254" s="187">
        <f>INDEX('Policy Characteristics'!E:E,MATCH(PolicyLevers!$C254,'Policy Characteristics'!$C:$C,0))</f>
        <v>0</v>
      </c>
      <c r="L254" s="228">
        <f>INDEX('Policy Characteristics'!F:F,MATCH(PolicyLevers!$C254,'Policy Characteristics'!$C:$C,0))</f>
        <v>0</v>
      </c>
      <c r="M254" s="228">
        <f>INDEX('Policy Characteristics'!G:G,MATCH(PolicyLevers!$C254,'Policy Characteristics'!$C:$C,0))</f>
        <v>0</v>
      </c>
      <c r="N254" s="228">
        <f>INDEX('Policy Characteristics'!H:H,MATCH(PolicyLevers!$C254,'Policy Characteristics'!$C:$C,0))</f>
        <v>0</v>
      </c>
      <c r="O254" s="189">
        <f>INDEX('Policy Characteristics'!I:I,MATCH(PolicyLevers!$C254,'Policy Characteristics'!$C:$C,0))</f>
        <v>0</v>
      </c>
      <c r="P254" s="189" t="str">
        <f>INDEX('Policy Characteristics'!J:J,MATCH(PolicyLevers!$C254,'Policy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4" s="189">
        <f>INDEX('Policy Characteristics'!K:K,MATCH(PolicyLevers!$C254,'Policy Characteristics'!$C:$C,0))</f>
        <v>0</v>
      </c>
      <c r="R254" s="199">
        <f>INDEX('Policy Characteristics'!L:L,MATCH(PolicyLevers!$C254,'Policy Characteristics'!$C:$C,0))</f>
        <v>0</v>
      </c>
      <c r="S254" s="230">
        <f>INDEX('Policy Characteristics'!M:M,MATCH(PolicyLevers!$C254,'Policy Characteristics'!$C:$C,0))</f>
        <v>0</v>
      </c>
      <c r="T254" s="189">
        <f>INDEX('Policy Characteristics'!N:N,MATCH(PolicyLevers!$C254,'Policy Characteristics'!$C:$C,0))</f>
        <v>0</v>
      </c>
    </row>
    <row r="255" spans="1:20">
      <c r="A255" s="186" t="str">
        <f>INDEX('Policy Characteristics'!A:A,MATCH($C255,'Policy Characteristics'!$C:$C,0))</f>
        <v>Electricity Supply</v>
      </c>
      <c r="B255" s="210" t="str">
        <f>INDEX('Policy Characteristics'!B:B,MATCH($C255,'Policy Characteristics'!$C:$C,0))</f>
        <v>Non BAU Mandated Capacity Construction</v>
      </c>
      <c r="C255" s="210" t="str">
        <f t="shared" si="20"/>
        <v>Boolean Use Non BAU Mandated Capacity Construction Schedule</v>
      </c>
      <c r="D255" s="199" t="s">
        <v>1112</v>
      </c>
      <c r="E255" s="189"/>
      <c r="F255" s="199" t="s">
        <v>805</v>
      </c>
      <c r="G255" s="189"/>
      <c r="H255" s="225">
        <v>873</v>
      </c>
      <c r="I255" s="189" t="s">
        <v>47</v>
      </c>
      <c r="J255" s="187" t="str">
        <f>INDEX('Policy Characteristics'!D:D,MATCH(PolicyLevers!$C255,'Policy Characteristics'!$C:$C,0))</f>
        <v>Non BAU Mandated Capacity Construction</v>
      </c>
      <c r="K255" s="187">
        <f>INDEX('Policy Characteristics'!E:E,MATCH(PolicyLevers!$C255,'Policy Characteristics'!$C:$C,0))</f>
        <v>0</v>
      </c>
      <c r="L255" s="228">
        <f>INDEX('Policy Characteristics'!F:F,MATCH(PolicyLevers!$C255,'Policy Characteristics'!$C:$C,0))</f>
        <v>0</v>
      </c>
      <c r="M255" s="228">
        <f>INDEX('Policy Characteristics'!G:G,MATCH(PolicyLevers!$C255,'Policy Characteristics'!$C:$C,0))</f>
        <v>0</v>
      </c>
      <c r="N255" s="228">
        <f>INDEX('Policy Characteristics'!H:H,MATCH(PolicyLevers!$C255,'Policy Characteristics'!$C:$C,0))</f>
        <v>0</v>
      </c>
      <c r="O255" s="189">
        <f>INDEX('Policy Characteristics'!I:I,MATCH(PolicyLevers!$C255,'Policy Characteristics'!$C:$C,0))</f>
        <v>0</v>
      </c>
      <c r="P255" s="189" t="str">
        <f>INDEX('Policy Characteristics'!J:J,MATCH(PolicyLevers!$C255,'Policy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5" s="189">
        <f>INDEX('Policy Characteristics'!K:K,MATCH(PolicyLevers!$C255,'Policy Characteristics'!$C:$C,0))</f>
        <v>0</v>
      </c>
      <c r="R255" s="199">
        <f>INDEX('Policy Characteristics'!L:L,MATCH(PolicyLevers!$C255,'Policy Characteristics'!$C:$C,0))</f>
        <v>0</v>
      </c>
      <c r="S255" s="230">
        <f>INDEX('Policy Characteristics'!M:M,MATCH(PolicyLevers!$C255,'Policy Characteristics'!$C:$C,0))</f>
        <v>0</v>
      </c>
      <c r="T255" s="189">
        <f>INDEX('Policy Characteristics'!N:N,MATCH(PolicyLevers!$C255,'Policy Characteristics'!$C:$C,0))</f>
        <v>0</v>
      </c>
    </row>
    <row r="256" spans="1:20">
      <c r="A256" s="186" t="str">
        <f>INDEX('Policy Characteristics'!A:A,MATCH($C256,'Policy Characteristics'!$C:$C,0))</f>
        <v>Electricity Supply</v>
      </c>
      <c r="B256" s="210" t="str">
        <f>INDEX('Policy Characteristics'!B:B,MATCH($C256,'Policy Characteristics'!$C:$C,0))</f>
        <v>Non BAU Mandated Capacity Construction</v>
      </c>
      <c r="C256" s="210" t="str">
        <f t="shared" si="20"/>
        <v>Boolean Use Non BAU Mandated Capacity Construction Schedule</v>
      </c>
      <c r="D256" s="199" t="s">
        <v>1113</v>
      </c>
      <c r="E256" s="189"/>
      <c r="F256" s="199" t="s">
        <v>945</v>
      </c>
      <c r="G256" s="189"/>
      <c r="H256" s="225">
        <v>874</v>
      </c>
      <c r="I256" s="189" t="s">
        <v>47</v>
      </c>
      <c r="J256" s="187" t="str">
        <f>INDEX('Policy Characteristics'!D:D,MATCH(PolicyLevers!$C256,'Policy Characteristics'!$C:$C,0))</f>
        <v>Non BAU Mandated Capacity Construction</v>
      </c>
      <c r="K256" s="187">
        <f>INDEX('Policy Characteristics'!E:E,MATCH(PolicyLevers!$C256,'Policy Characteristics'!$C:$C,0))</f>
        <v>0</v>
      </c>
      <c r="L256" s="228">
        <f>INDEX('Policy Characteristics'!F:F,MATCH(PolicyLevers!$C256,'Policy Characteristics'!$C:$C,0))</f>
        <v>0</v>
      </c>
      <c r="M256" s="228">
        <f>INDEX('Policy Characteristics'!G:G,MATCH(PolicyLevers!$C256,'Policy Characteristics'!$C:$C,0))</f>
        <v>0</v>
      </c>
      <c r="N256" s="228">
        <f>INDEX('Policy Characteristics'!H:H,MATCH(PolicyLevers!$C256,'Policy Characteristics'!$C:$C,0))</f>
        <v>0</v>
      </c>
      <c r="O256" s="189">
        <f>INDEX('Policy Characteristics'!I:I,MATCH(PolicyLevers!$C256,'Policy Characteristics'!$C:$C,0))</f>
        <v>0</v>
      </c>
      <c r="P256" s="189" t="str">
        <f>INDEX('Policy Characteristics'!J:J,MATCH(PolicyLevers!$C256,'Policy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6" s="189">
        <f>INDEX('Policy Characteristics'!K:K,MATCH(PolicyLevers!$C256,'Policy Characteristics'!$C:$C,0))</f>
        <v>0</v>
      </c>
      <c r="R256" s="199">
        <f>INDEX('Policy Characteristics'!L:L,MATCH(PolicyLevers!$C256,'Policy Characteristics'!$C:$C,0))</f>
        <v>0</v>
      </c>
      <c r="S256" s="230">
        <f>INDEX('Policy Characteristics'!M:M,MATCH(PolicyLevers!$C256,'Policy Characteristics'!$C:$C,0))</f>
        <v>0</v>
      </c>
      <c r="T256" s="189">
        <f>INDEX('Policy Characteristics'!N:N,MATCH(PolicyLevers!$C256,'Policy Characteristics'!$C:$C,0))</f>
        <v>0</v>
      </c>
    </row>
    <row r="257" spans="1:20">
      <c r="A257" s="186" t="str">
        <f>INDEX('Policy Characteristics'!A:A,MATCH($C257,'Policy Characteristics'!$C:$C,0))</f>
        <v>Electricity Supply</v>
      </c>
      <c r="B257" s="210" t="str">
        <f>INDEX('Policy Characteristics'!B:B,MATCH($C257,'Policy Characteristics'!$C:$C,0))</f>
        <v>Non BAU Mandated Capacity Construction</v>
      </c>
      <c r="C257" s="210" t="str">
        <f t="shared" si="20"/>
        <v>Boolean Use Non BAU Mandated Capacity Construction Schedule</v>
      </c>
      <c r="D257" s="199" t="s">
        <v>1114</v>
      </c>
      <c r="E257" s="189"/>
      <c r="F257" s="199" t="s">
        <v>807</v>
      </c>
      <c r="G257" s="189"/>
      <c r="H257" s="225">
        <v>875</v>
      </c>
      <c r="I257" s="189" t="s">
        <v>47</v>
      </c>
      <c r="J257" s="187" t="str">
        <f>INDEX('Policy Characteristics'!D:D,MATCH(PolicyLevers!$C257,'Policy Characteristics'!$C:$C,0))</f>
        <v>Non BAU Mandated Capacity Construction</v>
      </c>
      <c r="K257" s="187">
        <f>INDEX('Policy Characteristics'!E:E,MATCH(PolicyLevers!$C257,'Policy Characteristics'!$C:$C,0))</f>
        <v>0</v>
      </c>
      <c r="L257" s="228">
        <f>INDEX('Policy Characteristics'!F:F,MATCH(PolicyLevers!$C257,'Policy Characteristics'!$C:$C,0))</f>
        <v>0</v>
      </c>
      <c r="M257" s="228">
        <f>INDEX('Policy Characteristics'!G:G,MATCH(PolicyLevers!$C257,'Policy Characteristics'!$C:$C,0))</f>
        <v>0</v>
      </c>
      <c r="N257" s="228">
        <f>INDEX('Policy Characteristics'!H:H,MATCH(PolicyLevers!$C257,'Policy Characteristics'!$C:$C,0))</f>
        <v>0</v>
      </c>
      <c r="O257" s="189">
        <f>INDEX('Policy Characteristics'!I:I,MATCH(PolicyLevers!$C257,'Policy Characteristics'!$C:$C,0))</f>
        <v>0</v>
      </c>
      <c r="P257" s="189" t="str">
        <f>INDEX('Policy Characteristics'!J:J,MATCH(PolicyLevers!$C257,'Policy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7" s="189">
        <f>INDEX('Policy Characteristics'!K:K,MATCH(PolicyLevers!$C257,'Policy Characteristics'!$C:$C,0))</f>
        <v>0</v>
      </c>
      <c r="R257" s="199">
        <f>INDEX('Policy Characteristics'!L:L,MATCH(PolicyLevers!$C257,'Policy Characteristics'!$C:$C,0))</f>
        <v>0</v>
      </c>
      <c r="S257" s="230">
        <f>INDEX('Policy Characteristics'!M:M,MATCH(PolicyLevers!$C257,'Policy Characteristics'!$C:$C,0))</f>
        <v>0</v>
      </c>
      <c r="T257" s="189">
        <f>INDEX('Policy Characteristics'!N:N,MATCH(PolicyLevers!$C257,'Policy Characteristics'!$C:$C,0))</f>
        <v>0</v>
      </c>
    </row>
    <row r="258" spans="1:20" s="195" customFormat="1">
      <c r="A258" s="186" t="str">
        <f>INDEX('Policy Characteristics'!A:A,MATCH($C258,'Policy Characteristics'!$C:$C,0))</f>
        <v>Electricity Supply</v>
      </c>
      <c r="B258" s="205" t="str">
        <f>INDEX('Policy Characteristics'!B:B,MATCH($C258,'Policy Characteristics'!$C:$C,0))</f>
        <v>Non BAU Mandated Capacity Construction</v>
      </c>
      <c r="C258" s="205" t="s">
        <v>135</v>
      </c>
      <c r="D258" s="189" t="s">
        <v>471</v>
      </c>
      <c r="E258" s="189"/>
      <c r="F258" s="189" t="s">
        <v>470</v>
      </c>
      <c r="G258" s="189"/>
      <c r="H258" s="225">
        <v>633</v>
      </c>
      <c r="I258" s="189" t="s">
        <v>47</v>
      </c>
      <c r="J258" s="187" t="str">
        <f>INDEX('Policy Characteristics'!D:D,MATCH(PolicyLevers!$C258,'Policy Characteristics'!$C:$C,0))</f>
        <v>Non BAU Mandated Capacity Construction</v>
      </c>
      <c r="K258" s="187">
        <f>INDEX('Policy Characteristics'!E:E,MATCH(PolicyLevers!$C258,'Policy Characteristics'!$C:$C,0))</f>
        <v>0</v>
      </c>
      <c r="L258" s="253">
        <f>INDEX('Policy Characteristics'!F:F,MATCH(PolicyLevers!$C258,'Policy Characteristics'!$C:$C,0))</f>
        <v>0</v>
      </c>
      <c r="M258" s="253">
        <f>INDEX('Policy Characteristics'!G:G,MATCH(PolicyLevers!$C258,'Policy Characteristics'!$C:$C,0))</f>
        <v>0</v>
      </c>
      <c r="N258" s="253">
        <f>INDEX('Policy Characteristics'!H:H,MATCH(PolicyLevers!$C258,'Policy Characteristics'!$C:$C,0))</f>
        <v>0</v>
      </c>
      <c r="O258" s="189">
        <f>INDEX('Policy Characteristics'!I:I,MATCH(PolicyLevers!$C258,'Policy Characteristics'!$C:$C,0))</f>
        <v>0</v>
      </c>
      <c r="P258" s="189" t="str">
        <f>INDEX('Policy Characteristics'!J:J,MATCH(PolicyLevers!$C258,'Policy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8" s="221">
        <f>INDEX('Policy Characteristics'!K:K,MATCH(PolicyLevers!$C258,'Policy Characteristics'!$C:$C,0))</f>
        <v>0</v>
      </c>
      <c r="R258" s="199">
        <f>INDEX('Policy Characteristics'!L:L,MATCH(PolicyLevers!$C258,'Policy Characteristics'!$C:$C,0))</f>
        <v>0</v>
      </c>
      <c r="S258" s="251">
        <f>INDEX('Policy Characteristics'!M:M,MATCH(PolicyLevers!$C258,'Policy Characteristics'!$C:$C,0))</f>
        <v>0</v>
      </c>
      <c r="T258" s="221">
        <f>INDEX('Policy Characteristics'!N:N,MATCH(PolicyLevers!$C258,'Policy Characteristics'!$C:$C,0))</f>
        <v>0</v>
      </c>
    </row>
    <row r="259" spans="1:20" s="195" customFormat="1">
      <c r="A259" s="186" t="str">
        <f>INDEX('Policy Characteristics'!A:A,MATCH($C259,'Policy Characteristics'!$C:$C,0))</f>
        <v>Electricity Supply</v>
      </c>
      <c r="B259" s="210" t="str">
        <f>INDEX('Policy Characteristics'!B:B,MATCH($C259,'Policy Characteristics'!$C:$C,0))</f>
        <v>Non BAU Mandated Capacity Construction</v>
      </c>
      <c r="C259" s="210" t="str">
        <f t="shared" ref="C259:C273" si="21">C$258</f>
        <v>Boolean Use Non BAU Mandated Capacity Construction Schedule</v>
      </c>
      <c r="D259" s="199" t="s">
        <v>322</v>
      </c>
      <c r="E259" s="189"/>
      <c r="F259" s="199" t="s">
        <v>323</v>
      </c>
      <c r="G259" s="189"/>
      <c r="H259" s="225">
        <v>634</v>
      </c>
      <c r="I259" s="189" t="s">
        <v>47</v>
      </c>
      <c r="J259" s="187" t="str">
        <f>INDEX('Policy Characteristics'!D:D,MATCH(PolicyLevers!$C259,'Policy Characteristics'!$C:$C,0))</f>
        <v>Non BAU Mandated Capacity Construction</v>
      </c>
      <c r="K259" s="187">
        <f>INDEX('Policy Characteristics'!E:E,MATCH(PolicyLevers!$C259,'Policy Characteristics'!$C:$C,0))</f>
        <v>0</v>
      </c>
      <c r="L259" s="253">
        <f>INDEX('Policy Characteristics'!F:F,MATCH(PolicyLevers!$C259,'Policy Characteristics'!$C:$C,0))</f>
        <v>0</v>
      </c>
      <c r="M259" s="253">
        <f>INDEX('Policy Characteristics'!G:G,MATCH(PolicyLevers!$C259,'Policy Characteristics'!$C:$C,0))</f>
        <v>0</v>
      </c>
      <c r="N259" s="253">
        <f>INDEX('Policy Characteristics'!H:H,MATCH(PolicyLevers!$C259,'Policy Characteristics'!$C:$C,0))</f>
        <v>0</v>
      </c>
      <c r="O259" s="189">
        <f>INDEX('Policy Characteristics'!I:I,MATCH(PolicyLevers!$C259,'Policy Characteristics'!$C:$C,0))</f>
        <v>0</v>
      </c>
      <c r="P259" s="189" t="str">
        <f>INDEX('Policy Characteristics'!J:J,MATCH(PolicyLevers!$C259,'Policy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9" s="221">
        <f>INDEX('Policy Characteristics'!K:K,MATCH(PolicyLevers!$C259,'Policy Characteristics'!$C:$C,0))</f>
        <v>0</v>
      </c>
      <c r="R259" s="199">
        <f>INDEX('Policy Characteristics'!L:L,MATCH(PolicyLevers!$C259,'Policy Characteristics'!$C:$C,0))</f>
        <v>0</v>
      </c>
      <c r="S259" s="251">
        <f>INDEX('Policy Characteristics'!M:M,MATCH(PolicyLevers!$C259,'Policy Characteristics'!$C:$C,0))</f>
        <v>0</v>
      </c>
      <c r="T259" s="221">
        <f>INDEX('Policy Characteristics'!N:N,MATCH(PolicyLevers!$C259,'Policy Characteristics'!$C:$C,0))</f>
        <v>0</v>
      </c>
    </row>
    <row r="260" spans="1:20" s="195" customFormat="1">
      <c r="A260" s="186" t="str">
        <f>INDEX('Policy Characteristics'!A:A,MATCH($C260,'Policy Characteristics'!$C:$C,0))</f>
        <v>Electricity Supply</v>
      </c>
      <c r="B260" s="210" t="str">
        <f>INDEX('Policy Characteristics'!B:B,MATCH($C260,'Policy Characteristics'!$C:$C,0))</f>
        <v>Non BAU Mandated Capacity Construction</v>
      </c>
      <c r="C260" s="210" t="str">
        <f t="shared" si="21"/>
        <v>Boolean Use Non BAU Mandated Capacity Construction Schedule</v>
      </c>
      <c r="D260" s="199" t="s">
        <v>80</v>
      </c>
      <c r="E260" s="189"/>
      <c r="F260" s="199" t="s">
        <v>94</v>
      </c>
      <c r="G260" s="189"/>
      <c r="H260" s="225">
        <v>635</v>
      </c>
      <c r="I260" s="189" t="s">
        <v>47</v>
      </c>
      <c r="J260" s="187" t="str">
        <f>INDEX('Policy Characteristics'!D:D,MATCH(PolicyLevers!$C260,'Policy Characteristics'!$C:$C,0))</f>
        <v>Non BAU Mandated Capacity Construction</v>
      </c>
      <c r="K260" s="187">
        <f>INDEX('Policy Characteristics'!E:E,MATCH(PolicyLevers!$C260,'Policy Characteristics'!$C:$C,0))</f>
        <v>0</v>
      </c>
      <c r="L260" s="253">
        <f>INDEX('Policy Characteristics'!F:F,MATCH(PolicyLevers!$C260,'Policy Characteristics'!$C:$C,0))</f>
        <v>0</v>
      </c>
      <c r="M260" s="253">
        <f>INDEX('Policy Characteristics'!G:G,MATCH(PolicyLevers!$C260,'Policy Characteristics'!$C:$C,0))</f>
        <v>0</v>
      </c>
      <c r="N260" s="253">
        <f>INDEX('Policy Characteristics'!H:H,MATCH(PolicyLevers!$C260,'Policy Characteristics'!$C:$C,0))</f>
        <v>0</v>
      </c>
      <c r="O260" s="189">
        <f>INDEX('Policy Characteristics'!I:I,MATCH(PolicyLevers!$C260,'Policy Characteristics'!$C:$C,0))</f>
        <v>0</v>
      </c>
      <c r="P260" s="189" t="str">
        <f>INDEX('Policy Characteristics'!J:J,MATCH(PolicyLevers!$C260,'Policy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0" s="221">
        <f>INDEX('Policy Characteristics'!K:K,MATCH(PolicyLevers!$C260,'Policy Characteristics'!$C:$C,0))</f>
        <v>0</v>
      </c>
      <c r="R260" s="199">
        <f>INDEX('Policy Characteristics'!L:L,MATCH(PolicyLevers!$C260,'Policy Characteristics'!$C:$C,0))</f>
        <v>0</v>
      </c>
      <c r="S260" s="251">
        <f>INDEX('Policy Characteristics'!M:M,MATCH(PolicyLevers!$C260,'Policy Characteristics'!$C:$C,0))</f>
        <v>0</v>
      </c>
      <c r="T260" s="221">
        <f>INDEX('Policy Characteristics'!N:N,MATCH(PolicyLevers!$C260,'Policy Characteristics'!$C:$C,0))</f>
        <v>0</v>
      </c>
    </row>
    <row r="261" spans="1:20" s="195" customFormat="1">
      <c r="A261" s="186" t="str">
        <f>INDEX('Policy Characteristics'!A:A,MATCH($C261,'Policy Characteristics'!$C:$C,0))</f>
        <v>Electricity Supply</v>
      </c>
      <c r="B261" s="210" t="str">
        <f>INDEX('Policy Characteristics'!B:B,MATCH($C261,'Policy Characteristics'!$C:$C,0))</f>
        <v>Non BAU Mandated Capacity Construction</v>
      </c>
      <c r="C261" s="210" t="str">
        <f t="shared" si="21"/>
        <v>Boolean Use Non BAU Mandated Capacity Construction Schedule</v>
      </c>
      <c r="D261" s="199" t="s">
        <v>81</v>
      </c>
      <c r="E261" s="189"/>
      <c r="F261" s="199" t="s">
        <v>95</v>
      </c>
      <c r="G261" s="189"/>
      <c r="H261" s="225">
        <v>636</v>
      </c>
      <c r="I261" s="189" t="s">
        <v>47</v>
      </c>
      <c r="J261" s="187" t="str">
        <f>INDEX('Policy Characteristics'!D:D,MATCH(PolicyLevers!$C261,'Policy Characteristics'!$C:$C,0))</f>
        <v>Non BAU Mandated Capacity Construction</v>
      </c>
      <c r="K261" s="187">
        <f>INDEX('Policy Characteristics'!E:E,MATCH(PolicyLevers!$C261,'Policy Characteristics'!$C:$C,0))</f>
        <v>0</v>
      </c>
      <c r="L261" s="253">
        <f>INDEX('Policy Characteristics'!F:F,MATCH(PolicyLevers!$C261,'Policy Characteristics'!$C:$C,0))</f>
        <v>0</v>
      </c>
      <c r="M261" s="253">
        <f>INDEX('Policy Characteristics'!G:G,MATCH(PolicyLevers!$C261,'Policy Characteristics'!$C:$C,0))</f>
        <v>0</v>
      </c>
      <c r="N261" s="253">
        <f>INDEX('Policy Characteristics'!H:H,MATCH(PolicyLevers!$C261,'Policy Characteristics'!$C:$C,0))</f>
        <v>0</v>
      </c>
      <c r="O261" s="189">
        <f>INDEX('Policy Characteristics'!I:I,MATCH(PolicyLevers!$C261,'Policy Characteristics'!$C:$C,0))</f>
        <v>0</v>
      </c>
      <c r="P261" s="189" t="str">
        <f>INDEX('Policy Characteristics'!J:J,MATCH(PolicyLevers!$C261,'Policy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1" s="221">
        <f>INDEX('Policy Characteristics'!K:K,MATCH(PolicyLevers!$C261,'Policy Characteristics'!$C:$C,0))</f>
        <v>0</v>
      </c>
      <c r="R261" s="199">
        <f>INDEX('Policy Characteristics'!L:L,MATCH(PolicyLevers!$C261,'Policy Characteristics'!$C:$C,0))</f>
        <v>0</v>
      </c>
      <c r="S261" s="251">
        <f>INDEX('Policy Characteristics'!M:M,MATCH(PolicyLevers!$C261,'Policy Characteristics'!$C:$C,0))</f>
        <v>0</v>
      </c>
      <c r="T261" s="221">
        <f>INDEX('Policy Characteristics'!N:N,MATCH(PolicyLevers!$C261,'Policy Characteristics'!$C:$C,0))</f>
        <v>0</v>
      </c>
    </row>
    <row r="262" spans="1:20" s="195" customFormat="1">
      <c r="A262" s="186" t="str">
        <f>INDEX('Policy Characteristics'!A:A,MATCH($C262,'Policy Characteristics'!$C:$C,0))</f>
        <v>Electricity Supply</v>
      </c>
      <c r="B262" s="210" t="str">
        <f>INDEX('Policy Characteristics'!B:B,MATCH($C262,'Policy Characteristics'!$C:$C,0))</f>
        <v>Non BAU Mandated Capacity Construction</v>
      </c>
      <c r="C262" s="210" t="str">
        <f t="shared" si="21"/>
        <v>Boolean Use Non BAU Mandated Capacity Construction Schedule</v>
      </c>
      <c r="D262" s="199" t="s">
        <v>472</v>
      </c>
      <c r="E262" s="189"/>
      <c r="F262" s="199" t="s">
        <v>475</v>
      </c>
      <c r="G262" s="189"/>
      <c r="H262" s="225">
        <v>637</v>
      </c>
      <c r="I262" s="189" t="s">
        <v>47</v>
      </c>
      <c r="J262" s="187" t="str">
        <f>INDEX('Policy Characteristics'!D:D,MATCH(PolicyLevers!$C262,'Policy Characteristics'!$C:$C,0))</f>
        <v>Non BAU Mandated Capacity Construction</v>
      </c>
      <c r="K262" s="187">
        <f>INDEX('Policy Characteristics'!E:E,MATCH(PolicyLevers!$C262,'Policy Characteristics'!$C:$C,0))</f>
        <v>0</v>
      </c>
      <c r="L262" s="253">
        <f>INDEX('Policy Characteristics'!F:F,MATCH(PolicyLevers!$C262,'Policy Characteristics'!$C:$C,0))</f>
        <v>0</v>
      </c>
      <c r="M262" s="253">
        <f>INDEX('Policy Characteristics'!G:G,MATCH(PolicyLevers!$C262,'Policy Characteristics'!$C:$C,0))</f>
        <v>0</v>
      </c>
      <c r="N262" s="253">
        <f>INDEX('Policy Characteristics'!H:H,MATCH(PolicyLevers!$C262,'Policy Characteristics'!$C:$C,0))</f>
        <v>0</v>
      </c>
      <c r="O262" s="189">
        <f>INDEX('Policy Characteristics'!I:I,MATCH(PolicyLevers!$C262,'Policy Characteristics'!$C:$C,0))</f>
        <v>0</v>
      </c>
      <c r="P262" s="189" t="str">
        <f>INDEX('Policy Characteristics'!J:J,MATCH(PolicyLevers!$C262,'Policy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2" s="221">
        <f>INDEX('Policy Characteristics'!K:K,MATCH(PolicyLevers!$C262,'Policy Characteristics'!$C:$C,0))</f>
        <v>0</v>
      </c>
      <c r="R262" s="199">
        <f>INDEX('Policy Characteristics'!L:L,MATCH(PolicyLevers!$C262,'Policy Characteristics'!$C:$C,0))</f>
        <v>0</v>
      </c>
      <c r="S262" s="251">
        <f>INDEX('Policy Characteristics'!M:M,MATCH(PolicyLevers!$C262,'Policy Characteristics'!$C:$C,0))</f>
        <v>0</v>
      </c>
      <c r="T262" s="221">
        <f>INDEX('Policy Characteristics'!N:N,MATCH(PolicyLevers!$C262,'Policy Characteristics'!$C:$C,0))</f>
        <v>0</v>
      </c>
    </row>
    <row r="263" spans="1:20" s="195" customFormat="1">
      <c r="A263" s="186" t="str">
        <f>INDEX('Policy Characteristics'!A:A,MATCH($C263,'Policy Characteristics'!$C:$C,0))</f>
        <v>Electricity Supply</v>
      </c>
      <c r="B263" s="210" t="str">
        <f>INDEX('Policy Characteristics'!B:B,MATCH($C263,'Policy Characteristics'!$C:$C,0))</f>
        <v>Non BAU Mandated Capacity Construction</v>
      </c>
      <c r="C263" s="210" t="str">
        <f t="shared" si="21"/>
        <v>Boolean Use Non BAU Mandated Capacity Construction Schedule</v>
      </c>
      <c r="D263" s="199" t="s">
        <v>82</v>
      </c>
      <c r="E263" s="189"/>
      <c r="F263" s="199" t="s">
        <v>96</v>
      </c>
      <c r="G263" s="189"/>
      <c r="H263" s="225">
        <v>638</v>
      </c>
      <c r="I263" s="189" t="s">
        <v>47</v>
      </c>
      <c r="J263" s="187" t="str">
        <f>INDEX('Policy Characteristics'!D:D,MATCH(PolicyLevers!$C263,'Policy Characteristics'!$C:$C,0))</f>
        <v>Non BAU Mandated Capacity Construction</v>
      </c>
      <c r="K263" s="187">
        <f>INDEX('Policy Characteristics'!E:E,MATCH(PolicyLevers!$C263,'Policy Characteristics'!$C:$C,0))</f>
        <v>0</v>
      </c>
      <c r="L263" s="253">
        <f>INDEX('Policy Characteristics'!F:F,MATCH(PolicyLevers!$C263,'Policy Characteristics'!$C:$C,0))</f>
        <v>0</v>
      </c>
      <c r="M263" s="253">
        <f>INDEX('Policy Characteristics'!G:G,MATCH(PolicyLevers!$C263,'Policy Characteristics'!$C:$C,0))</f>
        <v>0</v>
      </c>
      <c r="N263" s="253">
        <f>INDEX('Policy Characteristics'!H:H,MATCH(PolicyLevers!$C263,'Policy Characteristics'!$C:$C,0))</f>
        <v>0</v>
      </c>
      <c r="O263" s="189">
        <f>INDEX('Policy Characteristics'!I:I,MATCH(PolicyLevers!$C263,'Policy Characteristics'!$C:$C,0))</f>
        <v>0</v>
      </c>
      <c r="P263" s="189" t="str">
        <f>INDEX('Policy Characteristics'!J:J,MATCH(PolicyLevers!$C263,'Policy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3" s="221">
        <f>INDEX('Policy Characteristics'!K:K,MATCH(PolicyLevers!$C263,'Policy Characteristics'!$C:$C,0))</f>
        <v>0</v>
      </c>
      <c r="R263" s="199">
        <f>INDEX('Policy Characteristics'!L:L,MATCH(PolicyLevers!$C263,'Policy Characteristics'!$C:$C,0))</f>
        <v>0</v>
      </c>
      <c r="S263" s="251">
        <f>INDEX('Policy Characteristics'!M:M,MATCH(PolicyLevers!$C263,'Policy Characteristics'!$C:$C,0))</f>
        <v>0</v>
      </c>
      <c r="T263" s="221">
        <f>INDEX('Policy Characteristics'!N:N,MATCH(PolicyLevers!$C263,'Policy Characteristics'!$C:$C,0))</f>
        <v>0</v>
      </c>
    </row>
    <row r="264" spans="1:20" s="195" customFormat="1">
      <c r="A264" s="186" t="str">
        <f>INDEX('Policy Characteristics'!A:A,MATCH($C264,'Policy Characteristics'!$C:$C,0))</f>
        <v>Electricity Supply</v>
      </c>
      <c r="B264" s="210" t="str">
        <f>INDEX('Policy Characteristics'!B:B,MATCH($C264,'Policy Characteristics'!$C:$C,0))</f>
        <v>Non BAU Mandated Capacity Construction</v>
      </c>
      <c r="C264" s="210" t="str">
        <f t="shared" si="21"/>
        <v>Boolean Use Non BAU Mandated Capacity Construction Schedule</v>
      </c>
      <c r="D264" s="199" t="s">
        <v>83</v>
      </c>
      <c r="E264" s="189"/>
      <c r="F264" s="199" t="s">
        <v>97</v>
      </c>
      <c r="G264" s="189"/>
      <c r="H264" s="225">
        <v>639</v>
      </c>
      <c r="I264" s="189" t="s">
        <v>47</v>
      </c>
      <c r="J264" s="187" t="str">
        <f>INDEX('Policy Characteristics'!D:D,MATCH(PolicyLevers!$C264,'Policy Characteristics'!$C:$C,0))</f>
        <v>Non BAU Mandated Capacity Construction</v>
      </c>
      <c r="K264" s="187">
        <f>INDEX('Policy Characteristics'!E:E,MATCH(PolicyLevers!$C264,'Policy Characteristics'!$C:$C,0))</f>
        <v>0</v>
      </c>
      <c r="L264" s="253">
        <f>INDEX('Policy Characteristics'!F:F,MATCH(PolicyLevers!$C264,'Policy Characteristics'!$C:$C,0))</f>
        <v>0</v>
      </c>
      <c r="M264" s="253">
        <f>INDEX('Policy Characteristics'!G:G,MATCH(PolicyLevers!$C264,'Policy Characteristics'!$C:$C,0))</f>
        <v>0</v>
      </c>
      <c r="N264" s="253">
        <f>INDEX('Policy Characteristics'!H:H,MATCH(PolicyLevers!$C264,'Policy Characteristics'!$C:$C,0))</f>
        <v>0</v>
      </c>
      <c r="O264" s="189">
        <f>INDEX('Policy Characteristics'!I:I,MATCH(PolicyLevers!$C264,'Policy Characteristics'!$C:$C,0))</f>
        <v>0</v>
      </c>
      <c r="P264" s="189" t="str">
        <f>INDEX('Policy Characteristics'!J:J,MATCH(PolicyLevers!$C264,'Policy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4" s="221">
        <f>INDEX('Policy Characteristics'!K:K,MATCH(PolicyLevers!$C264,'Policy Characteristics'!$C:$C,0))</f>
        <v>0</v>
      </c>
      <c r="R264" s="199">
        <f>INDEX('Policy Characteristics'!L:L,MATCH(PolicyLevers!$C264,'Policy Characteristics'!$C:$C,0))</f>
        <v>0</v>
      </c>
      <c r="S264" s="251">
        <f>INDEX('Policy Characteristics'!M:M,MATCH(PolicyLevers!$C264,'Policy Characteristics'!$C:$C,0))</f>
        <v>0</v>
      </c>
      <c r="T264" s="221">
        <f>INDEX('Policy Characteristics'!N:N,MATCH(PolicyLevers!$C264,'Policy Characteristics'!$C:$C,0))</f>
        <v>0</v>
      </c>
    </row>
    <row r="265" spans="1:20" s="195" customFormat="1">
      <c r="A265" s="186" t="str">
        <f>INDEX('Policy Characteristics'!A:A,MATCH($C265,'Policy Characteristics'!$C:$C,0))</f>
        <v>Electricity Supply</v>
      </c>
      <c r="B265" s="210" t="str">
        <f>INDEX('Policy Characteristics'!B:B,MATCH($C265,'Policy Characteristics'!$C:$C,0))</f>
        <v>Non BAU Mandated Capacity Construction</v>
      </c>
      <c r="C265" s="210" t="str">
        <f t="shared" si="21"/>
        <v>Boolean Use Non BAU Mandated Capacity Construction Schedule</v>
      </c>
      <c r="D265" s="199" t="s">
        <v>84</v>
      </c>
      <c r="E265" s="189"/>
      <c r="F265" s="199" t="s">
        <v>98</v>
      </c>
      <c r="G265" s="189"/>
      <c r="H265" s="225">
        <v>640</v>
      </c>
      <c r="I265" s="189" t="s">
        <v>47</v>
      </c>
      <c r="J265" s="187" t="str">
        <f>INDEX('Policy Characteristics'!D:D,MATCH(PolicyLevers!$C265,'Policy Characteristics'!$C:$C,0))</f>
        <v>Non BAU Mandated Capacity Construction</v>
      </c>
      <c r="K265" s="187">
        <f>INDEX('Policy Characteristics'!E:E,MATCH(PolicyLevers!$C265,'Policy Characteristics'!$C:$C,0))</f>
        <v>0</v>
      </c>
      <c r="L265" s="253">
        <f>INDEX('Policy Characteristics'!F:F,MATCH(PolicyLevers!$C265,'Policy Characteristics'!$C:$C,0))</f>
        <v>0</v>
      </c>
      <c r="M265" s="253">
        <f>INDEX('Policy Characteristics'!G:G,MATCH(PolicyLevers!$C265,'Policy Characteristics'!$C:$C,0))</f>
        <v>0</v>
      </c>
      <c r="N265" s="253">
        <f>INDEX('Policy Characteristics'!H:H,MATCH(PolicyLevers!$C265,'Policy Characteristics'!$C:$C,0))</f>
        <v>0</v>
      </c>
      <c r="O265" s="189">
        <f>INDEX('Policy Characteristics'!I:I,MATCH(PolicyLevers!$C265,'Policy Characteristics'!$C:$C,0))</f>
        <v>0</v>
      </c>
      <c r="P265" s="189" t="str">
        <f>INDEX('Policy Characteristics'!J:J,MATCH(PolicyLevers!$C265,'Policy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5" s="221">
        <f>INDEX('Policy Characteristics'!K:K,MATCH(PolicyLevers!$C265,'Policy Characteristics'!$C:$C,0))</f>
        <v>0</v>
      </c>
      <c r="R265" s="199">
        <f>INDEX('Policy Characteristics'!L:L,MATCH(PolicyLevers!$C265,'Policy Characteristics'!$C:$C,0))</f>
        <v>0</v>
      </c>
      <c r="S265" s="251">
        <f>INDEX('Policy Characteristics'!M:M,MATCH(PolicyLevers!$C265,'Policy Characteristics'!$C:$C,0))</f>
        <v>0</v>
      </c>
      <c r="T265" s="221">
        <f>INDEX('Policy Characteristics'!N:N,MATCH(PolicyLevers!$C265,'Policy Characteristics'!$C:$C,0))</f>
        <v>0</v>
      </c>
    </row>
    <row r="266" spans="1:20" s="195" customFormat="1">
      <c r="A266" s="186" t="str">
        <f>INDEX('Policy Characteristics'!A:A,MATCH($C266,'Policy Characteristics'!$C:$C,0))</f>
        <v>Electricity Supply</v>
      </c>
      <c r="B266" s="210" t="str">
        <f>INDEX('Policy Characteristics'!B:B,MATCH($C266,'Policy Characteristics'!$C:$C,0))</f>
        <v>Non BAU Mandated Capacity Construction</v>
      </c>
      <c r="C266" s="210" t="str">
        <f t="shared" si="21"/>
        <v>Boolean Use Non BAU Mandated Capacity Construction Schedule</v>
      </c>
      <c r="D266" s="199" t="s">
        <v>752</v>
      </c>
      <c r="E266" s="189"/>
      <c r="F266" s="239" t="s">
        <v>1688</v>
      </c>
      <c r="G266" s="189"/>
      <c r="H266" s="225">
        <v>641</v>
      </c>
      <c r="I266" s="189" t="s">
        <v>47</v>
      </c>
      <c r="J266" s="187" t="str">
        <f>INDEX('Policy Characteristics'!D:D,MATCH(PolicyLevers!$C266,'Policy Characteristics'!$C:$C,0))</f>
        <v>Non BAU Mandated Capacity Construction</v>
      </c>
      <c r="K266" s="187">
        <f>INDEX('Policy Characteristics'!E:E,MATCH(PolicyLevers!$C266,'Policy Characteristics'!$C:$C,0))</f>
        <v>0</v>
      </c>
      <c r="L266" s="253">
        <f>INDEX('Policy Characteristics'!F:F,MATCH(PolicyLevers!$C266,'Policy Characteristics'!$C:$C,0))</f>
        <v>0</v>
      </c>
      <c r="M266" s="253">
        <f>INDEX('Policy Characteristics'!G:G,MATCH(PolicyLevers!$C266,'Policy Characteristics'!$C:$C,0))</f>
        <v>0</v>
      </c>
      <c r="N266" s="253">
        <f>INDEX('Policy Characteristics'!H:H,MATCH(PolicyLevers!$C266,'Policy Characteristics'!$C:$C,0))</f>
        <v>0</v>
      </c>
      <c r="O266" s="189">
        <f>INDEX('Policy Characteristics'!I:I,MATCH(PolicyLevers!$C266,'Policy Characteristics'!$C:$C,0))</f>
        <v>0</v>
      </c>
      <c r="P266" s="189" t="str">
        <f>INDEX('Policy Characteristics'!J:J,MATCH(PolicyLevers!$C266,'Policy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6" s="221">
        <f>INDEX('Policy Characteristics'!K:K,MATCH(PolicyLevers!$C266,'Policy Characteristics'!$C:$C,0))</f>
        <v>0</v>
      </c>
      <c r="R266" s="199">
        <f>INDEX('Policy Characteristics'!L:L,MATCH(PolicyLevers!$C266,'Policy Characteristics'!$C:$C,0))</f>
        <v>0</v>
      </c>
      <c r="S266" s="251">
        <f>INDEX('Policy Characteristics'!M:M,MATCH(PolicyLevers!$C266,'Policy Characteristics'!$C:$C,0))</f>
        <v>0</v>
      </c>
      <c r="T266" s="221">
        <f>INDEX('Policy Characteristics'!N:N,MATCH(PolicyLevers!$C266,'Policy Characteristics'!$C:$C,0))</f>
        <v>0</v>
      </c>
    </row>
    <row r="267" spans="1:20" s="195" customFormat="1">
      <c r="A267" s="186" t="str">
        <f>INDEX('Policy Characteristics'!A:A,MATCH($C267,'Policy Characteristics'!$C:$C,0))</f>
        <v>Electricity Supply</v>
      </c>
      <c r="B267" s="210" t="str">
        <f>INDEX('Policy Characteristics'!B:B,MATCH($C267,'Policy Characteristics'!$C:$C,0))</f>
        <v>Non BAU Mandated Capacity Construction</v>
      </c>
      <c r="C267" s="210" t="str">
        <f t="shared" si="21"/>
        <v>Boolean Use Non BAU Mandated Capacity Construction Schedule</v>
      </c>
      <c r="D267" s="199" t="s">
        <v>324</v>
      </c>
      <c r="E267" s="189"/>
      <c r="F267" s="199" t="s">
        <v>326</v>
      </c>
      <c r="G267" s="189"/>
      <c r="H267" s="225">
        <v>642</v>
      </c>
      <c r="I267" s="189" t="s">
        <v>47</v>
      </c>
      <c r="J267" s="187" t="str">
        <f>INDEX('Policy Characteristics'!D:D,MATCH(PolicyLevers!$C267,'Policy Characteristics'!$C:$C,0))</f>
        <v>Non BAU Mandated Capacity Construction</v>
      </c>
      <c r="K267" s="187">
        <f>INDEX('Policy Characteristics'!E:E,MATCH(PolicyLevers!$C267,'Policy Characteristics'!$C:$C,0))</f>
        <v>0</v>
      </c>
      <c r="L267" s="253">
        <f>INDEX('Policy Characteristics'!F:F,MATCH(PolicyLevers!$C267,'Policy Characteristics'!$C:$C,0))</f>
        <v>0</v>
      </c>
      <c r="M267" s="253">
        <f>INDEX('Policy Characteristics'!G:G,MATCH(PolicyLevers!$C267,'Policy Characteristics'!$C:$C,0))</f>
        <v>0</v>
      </c>
      <c r="N267" s="253">
        <f>INDEX('Policy Characteristics'!H:H,MATCH(PolicyLevers!$C267,'Policy Characteristics'!$C:$C,0))</f>
        <v>0</v>
      </c>
      <c r="O267" s="189">
        <f>INDEX('Policy Characteristics'!I:I,MATCH(PolicyLevers!$C267,'Policy Characteristics'!$C:$C,0))</f>
        <v>0</v>
      </c>
      <c r="P267" s="189" t="str">
        <f>INDEX('Policy Characteristics'!J:J,MATCH(PolicyLevers!$C267,'Policy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7" s="221">
        <f>INDEX('Policy Characteristics'!K:K,MATCH(PolicyLevers!$C267,'Policy Characteristics'!$C:$C,0))</f>
        <v>0</v>
      </c>
      <c r="R267" s="199">
        <f>INDEX('Policy Characteristics'!L:L,MATCH(PolicyLevers!$C267,'Policy Characteristics'!$C:$C,0))</f>
        <v>0</v>
      </c>
      <c r="S267" s="251">
        <f>INDEX('Policy Characteristics'!M:M,MATCH(PolicyLevers!$C267,'Policy Characteristics'!$C:$C,0))</f>
        <v>0</v>
      </c>
      <c r="T267" s="221">
        <f>INDEX('Policy Characteristics'!N:N,MATCH(PolicyLevers!$C267,'Policy Characteristics'!$C:$C,0))</f>
        <v>0</v>
      </c>
    </row>
    <row r="268" spans="1:20" s="195" customFormat="1">
      <c r="A268" s="186" t="str">
        <f>INDEX('Policy Characteristics'!A:A,MATCH($C268,'Policy Characteristics'!$C:$C,0))</f>
        <v>Electricity Supply</v>
      </c>
      <c r="B268" s="210" t="str">
        <f>INDEX('Policy Characteristics'!B:B,MATCH($C268,'Policy Characteristics'!$C:$C,0))</f>
        <v>Non BAU Mandated Capacity Construction</v>
      </c>
      <c r="C268" s="210" t="str">
        <f t="shared" si="21"/>
        <v>Boolean Use Non BAU Mandated Capacity Construction Schedule</v>
      </c>
      <c r="D268" s="199" t="s">
        <v>325</v>
      </c>
      <c r="E268" s="189"/>
      <c r="F268" s="199" t="s">
        <v>327</v>
      </c>
      <c r="G268" s="189"/>
      <c r="H268" s="225">
        <v>643</v>
      </c>
      <c r="I268" s="189" t="s">
        <v>47</v>
      </c>
      <c r="J268" s="187" t="str">
        <f>INDEX('Policy Characteristics'!D:D,MATCH(PolicyLevers!$C268,'Policy Characteristics'!$C:$C,0))</f>
        <v>Non BAU Mandated Capacity Construction</v>
      </c>
      <c r="K268" s="187">
        <f>INDEX('Policy Characteristics'!E:E,MATCH(PolicyLevers!$C268,'Policy Characteristics'!$C:$C,0))</f>
        <v>0</v>
      </c>
      <c r="L268" s="253">
        <f>INDEX('Policy Characteristics'!F:F,MATCH(PolicyLevers!$C268,'Policy Characteristics'!$C:$C,0))</f>
        <v>0</v>
      </c>
      <c r="M268" s="253">
        <f>INDEX('Policy Characteristics'!G:G,MATCH(PolicyLevers!$C268,'Policy Characteristics'!$C:$C,0))</f>
        <v>0</v>
      </c>
      <c r="N268" s="253">
        <f>INDEX('Policy Characteristics'!H:H,MATCH(PolicyLevers!$C268,'Policy Characteristics'!$C:$C,0))</f>
        <v>0</v>
      </c>
      <c r="O268" s="189">
        <f>INDEX('Policy Characteristics'!I:I,MATCH(PolicyLevers!$C268,'Policy Characteristics'!$C:$C,0))</f>
        <v>0</v>
      </c>
      <c r="P268" s="189" t="str">
        <f>INDEX('Policy Characteristics'!J:J,MATCH(PolicyLevers!$C268,'Policy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8" s="221">
        <f>INDEX('Policy Characteristics'!K:K,MATCH(PolicyLevers!$C268,'Policy Characteristics'!$C:$C,0))</f>
        <v>0</v>
      </c>
      <c r="R268" s="199">
        <f>INDEX('Policy Characteristics'!L:L,MATCH(PolicyLevers!$C268,'Policy Characteristics'!$C:$C,0))</f>
        <v>0</v>
      </c>
      <c r="S268" s="251">
        <f>INDEX('Policy Characteristics'!M:M,MATCH(PolicyLevers!$C268,'Policy Characteristics'!$C:$C,0))</f>
        <v>0</v>
      </c>
      <c r="T268" s="221">
        <f>INDEX('Policy Characteristics'!N:N,MATCH(PolicyLevers!$C268,'Policy Characteristics'!$C:$C,0))</f>
        <v>0</v>
      </c>
    </row>
    <row r="269" spans="1:20" s="195" customFormat="1">
      <c r="A269" s="186" t="str">
        <f>INDEX('Policy Characteristics'!A:A,MATCH($C269,'Policy Characteristics'!$C:$C,0))</f>
        <v>Electricity Supply</v>
      </c>
      <c r="B269" s="210" t="str">
        <f>INDEX('Policy Characteristics'!B:B,MATCH($C269,'Policy Characteristics'!$C:$C,0))</f>
        <v>Non BAU Mandated Capacity Construction</v>
      </c>
      <c r="C269" s="210" t="str">
        <f t="shared" si="21"/>
        <v>Boolean Use Non BAU Mandated Capacity Construction Schedule</v>
      </c>
      <c r="D269" s="199" t="s">
        <v>468</v>
      </c>
      <c r="E269" s="189"/>
      <c r="F269" s="199" t="s">
        <v>467</v>
      </c>
      <c r="G269" s="189"/>
      <c r="H269" s="225">
        <v>644</v>
      </c>
      <c r="I269" s="189" t="s">
        <v>47</v>
      </c>
      <c r="J269" s="187" t="str">
        <f>INDEX('Policy Characteristics'!D:D,MATCH(PolicyLevers!$C269,'Policy Characteristics'!$C:$C,0))</f>
        <v>Non BAU Mandated Capacity Construction</v>
      </c>
      <c r="K269" s="187">
        <f>INDEX('Policy Characteristics'!E:E,MATCH(PolicyLevers!$C269,'Policy Characteristics'!$C:$C,0))</f>
        <v>0</v>
      </c>
      <c r="L269" s="253">
        <f>INDEX('Policy Characteristics'!F:F,MATCH(PolicyLevers!$C269,'Policy Characteristics'!$C:$C,0))</f>
        <v>0</v>
      </c>
      <c r="M269" s="253">
        <f>INDEX('Policy Characteristics'!G:G,MATCH(PolicyLevers!$C269,'Policy Characteristics'!$C:$C,0))</f>
        <v>0</v>
      </c>
      <c r="N269" s="253">
        <f>INDEX('Policy Characteristics'!H:H,MATCH(PolicyLevers!$C269,'Policy Characteristics'!$C:$C,0))</f>
        <v>0</v>
      </c>
      <c r="O269" s="189">
        <f>INDEX('Policy Characteristics'!I:I,MATCH(PolicyLevers!$C269,'Policy Characteristics'!$C:$C,0))</f>
        <v>0</v>
      </c>
      <c r="P269" s="189" t="str">
        <f>INDEX('Policy Characteristics'!J:J,MATCH(PolicyLevers!$C269,'Policy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9" s="221">
        <f>INDEX('Policy Characteristics'!K:K,MATCH(PolicyLevers!$C269,'Policy Characteristics'!$C:$C,0))</f>
        <v>0</v>
      </c>
      <c r="R269" s="199">
        <f>INDEX('Policy Characteristics'!L:L,MATCH(PolicyLevers!$C269,'Policy Characteristics'!$C:$C,0))</f>
        <v>0</v>
      </c>
      <c r="S269" s="251">
        <f>INDEX('Policy Characteristics'!M:M,MATCH(PolicyLevers!$C269,'Policy Characteristics'!$C:$C,0))</f>
        <v>0</v>
      </c>
      <c r="T269" s="221">
        <f>INDEX('Policy Characteristics'!N:N,MATCH(PolicyLevers!$C269,'Policy Characteristics'!$C:$C,0))</f>
        <v>0</v>
      </c>
    </row>
    <row r="270" spans="1:20" s="195" customFormat="1">
      <c r="A270" s="186" t="str">
        <f>INDEX('Policy Characteristics'!A:A,MATCH($C270,'Policy Characteristics'!$C:$C,0))</f>
        <v>Electricity Supply</v>
      </c>
      <c r="B270" s="210" t="str">
        <f>INDEX('Policy Characteristics'!B:B,MATCH($C270,'Policy Characteristics'!$C:$C,0))</f>
        <v>Non BAU Mandated Capacity Construction</v>
      </c>
      <c r="C270" s="210" t="str">
        <f t="shared" si="21"/>
        <v>Boolean Use Non BAU Mandated Capacity Construction Schedule</v>
      </c>
      <c r="D270" s="199" t="s">
        <v>477</v>
      </c>
      <c r="E270" s="189"/>
      <c r="F270" s="199" t="s">
        <v>478</v>
      </c>
      <c r="G270" s="189"/>
      <c r="H270" s="225">
        <v>645</v>
      </c>
      <c r="I270" s="189" t="s">
        <v>47</v>
      </c>
      <c r="J270" s="187" t="str">
        <f>INDEX('Policy Characteristics'!D:D,MATCH(PolicyLevers!$C270,'Policy Characteristics'!$C:$C,0))</f>
        <v>Non BAU Mandated Capacity Construction</v>
      </c>
      <c r="K270" s="187">
        <f>INDEX('Policy Characteristics'!E:E,MATCH(PolicyLevers!$C270,'Policy Characteristics'!$C:$C,0))</f>
        <v>0</v>
      </c>
      <c r="L270" s="253">
        <f>INDEX('Policy Characteristics'!F:F,MATCH(PolicyLevers!$C270,'Policy Characteristics'!$C:$C,0))</f>
        <v>0</v>
      </c>
      <c r="M270" s="253">
        <f>INDEX('Policy Characteristics'!G:G,MATCH(PolicyLevers!$C270,'Policy Characteristics'!$C:$C,0))</f>
        <v>0</v>
      </c>
      <c r="N270" s="253">
        <f>INDEX('Policy Characteristics'!H:H,MATCH(PolicyLevers!$C270,'Policy Characteristics'!$C:$C,0))</f>
        <v>0</v>
      </c>
      <c r="O270" s="189">
        <f>INDEX('Policy Characteristics'!I:I,MATCH(PolicyLevers!$C270,'Policy Characteristics'!$C:$C,0))</f>
        <v>0</v>
      </c>
      <c r="P270" s="189" t="str">
        <f>INDEX('Policy Characteristics'!J:J,MATCH(PolicyLevers!$C270,'Policy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0" s="221">
        <f>INDEX('Policy Characteristics'!K:K,MATCH(PolicyLevers!$C270,'Policy Characteristics'!$C:$C,0))</f>
        <v>0</v>
      </c>
      <c r="R270" s="199">
        <f>INDEX('Policy Characteristics'!L:L,MATCH(PolicyLevers!$C270,'Policy Characteristics'!$C:$C,0))</f>
        <v>0</v>
      </c>
      <c r="S270" s="251">
        <f>INDEX('Policy Characteristics'!M:M,MATCH(PolicyLevers!$C270,'Policy Characteristics'!$C:$C,0))</f>
        <v>0</v>
      </c>
      <c r="T270" s="221">
        <f>INDEX('Policy Characteristics'!N:N,MATCH(PolicyLevers!$C270,'Policy Characteristics'!$C:$C,0))</f>
        <v>0</v>
      </c>
    </row>
    <row r="271" spans="1:20" s="195" customFormat="1">
      <c r="A271" s="186" t="str">
        <f>INDEX('Policy Characteristics'!A:A,MATCH($C271,'Policy Characteristics'!$C:$C,0))</f>
        <v>Electricity Supply</v>
      </c>
      <c r="B271" s="210" t="str">
        <f>INDEX('Policy Characteristics'!B:B,MATCH($C271,'Policy Characteristics'!$C:$C,0))</f>
        <v>Non BAU Mandated Capacity Construction</v>
      </c>
      <c r="C271" s="210" t="str">
        <f t="shared" si="21"/>
        <v>Boolean Use Non BAU Mandated Capacity Construction Schedule</v>
      </c>
      <c r="D271" s="199" t="s">
        <v>1112</v>
      </c>
      <c r="E271" s="189"/>
      <c r="F271" s="199" t="s">
        <v>805</v>
      </c>
      <c r="G271" s="189"/>
      <c r="H271" s="225">
        <v>646</v>
      </c>
      <c r="I271" s="189" t="s">
        <v>47</v>
      </c>
      <c r="J271" s="187" t="str">
        <f>INDEX('Policy Characteristics'!D:D,MATCH(PolicyLevers!$C271,'Policy Characteristics'!$C:$C,0))</f>
        <v>Non BAU Mandated Capacity Construction</v>
      </c>
      <c r="K271" s="187">
        <f>INDEX('Policy Characteristics'!E:E,MATCH(PolicyLevers!$C271,'Policy Characteristics'!$C:$C,0))</f>
        <v>0</v>
      </c>
      <c r="L271" s="253">
        <f>INDEX('Policy Characteristics'!F:F,MATCH(PolicyLevers!$C271,'Policy Characteristics'!$C:$C,0))</f>
        <v>0</v>
      </c>
      <c r="M271" s="253">
        <f>INDEX('Policy Characteristics'!G:G,MATCH(PolicyLevers!$C271,'Policy Characteristics'!$C:$C,0))</f>
        <v>0</v>
      </c>
      <c r="N271" s="253">
        <f>INDEX('Policy Characteristics'!H:H,MATCH(PolicyLevers!$C271,'Policy Characteristics'!$C:$C,0))</f>
        <v>0</v>
      </c>
      <c r="O271" s="189">
        <f>INDEX('Policy Characteristics'!I:I,MATCH(PolicyLevers!$C271,'Policy Characteristics'!$C:$C,0))</f>
        <v>0</v>
      </c>
      <c r="P271" s="189" t="str">
        <f>INDEX('Policy Characteristics'!J:J,MATCH(PolicyLevers!$C271,'Policy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1" s="221">
        <f>INDEX('Policy Characteristics'!K:K,MATCH(PolicyLevers!$C271,'Policy Characteristics'!$C:$C,0))</f>
        <v>0</v>
      </c>
      <c r="R271" s="199">
        <f>INDEX('Policy Characteristics'!L:L,MATCH(PolicyLevers!$C271,'Policy Characteristics'!$C:$C,0))</f>
        <v>0</v>
      </c>
      <c r="S271" s="251">
        <f>INDEX('Policy Characteristics'!M:M,MATCH(PolicyLevers!$C271,'Policy Characteristics'!$C:$C,0))</f>
        <v>0</v>
      </c>
      <c r="T271" s="221">
        <f>INDEX('Policy Characteristics'!N:N,MATCH(PolicyLevers!$C271,'Policy Characteristics'!$C:$C,0))</f>
        <v>0</v>
      </c>
    </row>
    <row r="272" spans="1:20" s="195" customFormat="1">
      <c r="A272" s="186" t="str">
        <f>INDEX('Policy Characteristics'!A:A,MATCH($C272,'Policy Characteristics'!$C:$C,0))</f>
        <v>Electricity Supply</v>
      </c>
      <c r="B272" s="210" t="str">
        <f>INDEX('Policy Characteristics'!B:B,MATCH($C272,'Policy Characteristics'!$C:$C,0))</f>
        <v>Non BAU Mandated Capacity Construction</v>
      </c>
      <c r="C272" s="210" t="str">
        <f t="shared" si="21"/>
        <v>Boolean Use Non BAU Mandated Capacity Construction Schedule</v>
      </c>
      <c r="D272" s="199" t="s">
        <v>1113</v>
      </c>
      <c r="E272" s="189"/>
      <c r="F272" s="199" t="s">
        <v>945</v>
      </c>
      <c r="G272" s="189"/>
      <c r="H272" s="225">
        <v>647</v>
      </c>
      <c r="I272" s="189" t="s">
        <v>47</v>
      </c>
      <c r="J272" s="187" t="str">
        <f>INDEX('Policy Characteristics'!D:D,MATCH(PolicyLevers!$C272,'Policy Characteristics'!$C:$C,0))</f>
        <v>Non BAU Mandated Capacity Construction</v>
      </c>
      <c r="K272" s="187">
        <f>INDEX('Policy Characteristics'!E:E,MATCH(PolicyLevers!$C272,'Policy Characteristics'!$C:$C,0))</f>
        <v>0</v>
      </c>
      <c r="L272" s="253">
        <f>INDEX('Policy Characteristics'!F:F,MATCH(PolicyLevers!$C272,'Policy Characteristics'!$C:$C,0))</f>
        <v>0</v>
      </c>
      <c r="M272" s="253">
        <f>INDEX('Policy Characteristics'!G:G,MATCH(PolicyLevers!$C272,'Policy Characteristics'!$C:$C,0))</f>
        <v>0</v>
      </c>
      <c r="N272" s="253">
        <f>INDEX('Policy Characteristics'!H:H,MATCH(PolicyLevers!$C272,'Policy Characteristics'!$C:$C,0))</f>
        <v>0</v>
      </c>
      <c r="O272" s="189">
        <f>INDEX('Policy Characteristics'!I:I,MATCH(PolicyLevers!$C272,'Policy Characteristics'!$C:$C,0))</f>
        <v>0</v>
      </c>
      <c r="P272" s="189" t="str">
        <f>INDEX('Policy Characteristics'!J:J,MATCH(PolicyLevers!$C272,'Policy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2" s="221">
        <f>INDEX('Policy Characteristics'!K:K,MATCH(PolicyLevers!$C272,'Policy Characteristics'!$C:$C,0))</f>
        <v>0</v>
      </c>
      <c r="R272" s="199">
        <f>INDEX('Policy Characteristics'!L:L,MATCH(PolicyLevers!$C272,'Policy Characteristics'!$C:$C,0))</f>
        <v>0</v>
      </c>
      <c r="S272" s="251">
        <f>INDEX('Policy Characteristics'!M:M,MATCH(PolicyLevers!$C272,'Policy Characteristics'!$C:$C,0))</f>
        <v>0</v>
      </c>
      <c r="T272" s="221">
        <f>INDEX('Policy Characteristics'!N:N,MATCH(PolicyLevers!$C272,'Policy Characteristics'!$C:$C,0))</f>
        <v>0</v>
      </c>
    </row>
    <row r="273" spans="1:20" s="195" customFormat="1">
      <c r="A273" s="186" t="str">
        <f>INDEX('Policy Characteristics'!A:A,MATCH($C273,'Policy Characteristics'!$C:$C,0))</f>
        <v>Electricity Supply</v>
      </c>
      <c r="B273" s="210" t="str">
        <f>INDEX('Policy Characteristics'!B:B,MATCH($C273,'Policy Characteristics'!$C:$C,0))</f>
        <v>Non BAU Mandated Capacity Construction</v>
      </c>
      <c r="C273" s="210" t="str">
        <f t="shared" si="21"/>
        <v>Boolean Use Non BAU Mandated Capacity Construction Schedule</v>
      </c>
      <c r="D273" s="199" t="s">
        <v>1114</v>
      </c>
      <c r="E273" s="189"/>
      <c r="F273" s="199" t="s">
        <v>807</v>
      </c>
      <c r="G273" s="189"/>
      <c r="H273" s="225">
        <v>648</v>
      </c>
      <c r="I273" s="189" t="s">
        <v>47</v>
      </c>
      <c r="J273" s="187" t="str">
        <f>INDEX('Policy Characteristics'!D:D,MATCH(PolicyLevers!$C273,'Policy Characteristics'!$C:$C,0))</f>
        <v>Non BAU Mandated Capacity Construction</v>
      </c>
      <c r="K273" s="187">
        <f>INDEX('Policy Characteristics'!E:E,MATCH(PolicyLevers!$C273,'Policy Characteristics'!$C:$C,0))</f>
        <v>0</v>
      </c>
      <c r="L273" s="253">
        <f>INDEX('Policy Characteristics'!F:F,MATCH(PolicyLevers!$C273,'Policy Characteristics'!$C:$C,0))</f>
        <v>0</v>
      </c>
      <c r="M273" s="253">
        <f>INDEX('Policy Characteristics'!G:G,MATCH(PolicyLevers!$C273,'Policy Characteristics'!$C:$C,0))</f>
        <v>0</v>
      </c>
      <c r="N273" s="253">
        <f>INDEX('Policy Characteristics'!H:H,MATCH(PolicyLevers!$C273,'Policy Characteristics'!$C:$C,0))</f>
        <v>0</v>
      </c>
      <c r="O273" s="189">
        <f>INDEX('Policy Characteristics'!I:I,MATCH(PolicyLevers!$C273,'Policy Characteristics'!$C:$C,0))</f>
        <v>0</v>
      </c>
      <c r="P273" s="189" t="str">
        <f>INDEX('Policy Characteristics'!J:J,MATCH(PolicyLevers!$C273,'Policy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3" s="221">
        <f>INDEX('Policy Characteristics'!K:K,MATCH(PolicyLevers!$C273,'Policy Characteristics'!$C:$C,0))</f>
        <v>0</v>
      </c>
      <c r="R273" s="199">
        <f>INDEX('Policy Characteristics'!L:L,MATCH(PolicyLevers!$C273,'Policy Characteristics'!$C:$C,0))</f>
        <v>0</v>
      </c>
      <c r="S273" s="251">
        <f>INDEX('Policy Characteristics'!M:M,MATCH(PolicyLevers!$C273,'Policy Characteristics'!$C:$C,0))</f>
        <v>0</v>
      </c>
      <c r="T273" s="221">
        <f>INDEX('Policy Characteristics'!N:N,MATCH(PolicyLevers!$C273,'Policy Characteristics'!$C:$C,0))</f>
        <v>0</v>
      </c>
    </row>
    <row r="274" spans="1:20" s="195" customFormat="1">
      <c r="A274" s="186" t="str">
        <f>INDEX('Policy Characteristics'!A:A,MATCH($C274,'Policy Characteristics'!$C:$C,0))</f>
        <v>Electricity Supply</v>
      </c>
      <c r="B274" s="205" t="str">
        <f>INDEX('Policy Characteristics'!B:B,MATCH($C274,'Policy Characteristics'!$C:$C,0))</f>
        <v>Non BAU RPS Qualifying Resources</v>
      </c>
      <c r="C274" s="205" t="s">
        <v>381</v>
      </c>
      <c r="D274" s="189"/>
      <c r="E274" s="189"/>
      <c r="F274" s="189"/>
      <c r="G274" s="189"/>
      <c r="H274" s="225">
        <v>649</v>
      </c>
      <c r="I274" s="201" t="s">
        <v>46</v>
      </c>
      <c r="J274" s="187" t="str">
        <f>INDEX('Policy Characteristics'!D:D,MATCH(PolicyLevers!$C274,'Policy Characteristics'!$C:$C,0))</f>
        <v>Carbon-free Electricity Standard</v>
      </c>
      <c r="K274" s="187" t="str">
        <f>INDEX('Policy Characteristics'!E:E,MATCH(PolicyLevers!$C274,'Policy Characteristics'!$C:$C,0))</f>
        <v>elec non BAU RPS qualifying resources</v>
      </c>
      <c r="L274" s="266">
        <f>INDEX('Policy Characteristics'!F:F,MATCH(PolicyLevers!$C274,'Policy Characteristics'!$C:$C,0))</f>
        <v>0</v>
      </c>
      <c r="M274" s="266">
        <f>INDEX('Policy Characteristics'!G:G,MATCH(PolicyLevers!$C274,'Policy Characteristics'!$C:$C,0))</f>
        <v>1</v>
      </c>
      <c r="N274" s="266">
        <f>INDEX('Policy Characteristics'!H:H,MATCH(PolicyLevers!$C274,'Policy Characteristics'!$C:$C,0))</f>
        <v>1</v>
      </c>
      <c r="O274" s="201" t="str">
        <f>INDEX('Policy Characteristics'!I:I,MATCH(PolicyLevers!$C274,'Policy Characteristics'!$C:$C,0))</f>
        <v>on/off</v>
      </c>
      <c r="P274" s="212"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Q274" s="221">
        <f>INDEX('Policy Characteristics'!K:K,MATCH(PolicyLevers!$C274,'Policy Characteristics'!$C:$C,0))</f>
        <v>0</v>
      </c>
      <c r="R274" s="199">
        <f>INDEX('Policy Characteristics'!L:L,MATCH(PolicyLevers!$C274,'Policy Characteristics'!$C:$C,0))</f>
        <v>0</v>
      </c>
      <c r="S274" s="251">
        <f>INDEX('Policy Characteristics'!M:M,MATCH(PolicyLevers!$C274,'Policy Characteristics'!$C:$C,0))</f>
        <v>0</v>
      </c>
      <c r="T274" s="221">
        <f>INDEX('Policy Characteristics'!N:N,MATCH(PolicyLevers!$C274,'Policy Characteristics'!$C:$C,0))</f>
        <v>0</v>
      </c>
    </row>
    <row r="275" spans="1:20" s="195" customFormat="1">
      <c r="A275" s="186" t="str">
        <f>INDEX('Policy Characteristics'!A:A,MATCH($C275,'Policy Characteristics'!$C:$C,0))</f>
        <v>Electricity Supply</v>
      </c>
      <c r="B275" s="205" t="str">
        <f>INDEX('Policy Characteristics'!B:B,MATCH($C275,'Policy Characteristics'!$C:$C,0))</f>
        <v>Nuclear Plant Lifetime Extension</v>
      </c>
      <c r="C275" s="205" t="s">
        <v>557</v>
      </c>
      <c r="D275" s="199"/>
      <c r="E275" s="221"/>
      <c r="F275" s="199"/>
      <c r="G275" s="221"/>
      <c r="H275" s="225">
        <v>35</v>
      </c>
      <c r="I275" s="199" t="s">
        <v>47</v>
      </c>
      <c r="J275" s="187" t="str">
        <f>INDEX('Policy Characteristics'!D:D,MATCH(PolicyLevers!$C275,'Policy Characteristics'!$C:$C,0))</f>
        <v>Nuclear Lifetime Extension</v>
      </c>
      <c r="K275" s="187">
        <f>INDEX('Policy Characteristics'!E:E,MATCH(PolicyLevers!$C275,'Policy Characteristics'!$C:$C,0))</f>
        <v>0</v>
      </c>
      <c r="L275" s="228">
        <f>INDEX('Policy Characteristics'!F:F,MATCH(PolicyLevers!$C275,'Policy Characteristics'!$C:$C,0))</f>
        <v>0</v>
      </c>
      <c r="M275" s="253">
        <f>INDEX('Policy Characteristics'!G:G,MATCH(PolicyLevers!$C275,'Policy Characteristics'!$C:$C,0))</f>
        <v>20</v>
      </c>
      <c r="N275" s="253">
        <f>INDEX('Policy Characteristics'!H:H,MATCH(PolicyLevers!$C275,'Policy Characteristics'!$C:$C,0))</f>
        <v>1</v>
      </c>
      <c r="O275" s="199" t="str">
        <f>INDEX('Policy Characteristics'!I:I,MATCH(PolicyLevers!$C275,'Policy Characteristics'!$C:$C,0))</f>
        <v>year(s)</v>
      </c>
      <c r="P275" s="189" t="str">
        <f>INDEX('Policy Characteristics'!J:J,MATCH(PolicyLevers!$C275,'Policy Characteristics'!$C:$C,0))</f>
        <v>**Description:** This policy extends the lifetime of all nuclear plants by the specified number of years.//</v>
      </c>
      <c r="Q275" s="189" t="str">
        <f>INDEX('Policy Characteristics'!K:K,MATCH(PolicyLevers!$C275,'Policy Characteristics'!$C:$C,0))</f>
        <v>electricity-sector-main.html#life-ext</v>
      </c>
      <c r="R275" s="199" t="str">
        <f>INDEX('Policy Characteristics'!L:L,MATCH(PolicyLevers!$C275,'Policy Characteristics'!$C:$C,0))</f>
        <v>nuclear-lifetime-extension.html</v>
      </c>
      <c r="S275" s="254" t="str">
        <f>INDEX('Policy Characteristics'!M:M,MATCH(PolicyLevers!$C275,'Policy Characteristics'!$C:$C,0))</f>
        <v>U.S. Energy Information Administration, 2014, "Almost all U.S. nuclear plants require life extension past 60 years to operate beyond 2050", http://www.eia.gov/todayinenergy/detail.cfm?id=19091.</v>
      </c>
      <c r="T275" s="199" t="str">
        <f>INDEX('Policy Characteristics'!N:N,MATCH(PolicyLevers!$C275,'Policy Characteristics'!$C:$C,0))</f>
        <v>U.S. Energy Information Administration, 2014, "Almost all U.S. nuclear plants require life extension past 60 years to operate beyond 2050", http://www.eia.gov/todayinenergy/detail.cfm?id=19091.</v>
      </c>
    </row>
    <row r="276" spans="1:20" s="187" customFormat="1">
      <c r="A276" s="186" t="str">
        <f>INDEX('Policy Characteristics'!A:A,MATCH($C276,'Policy Characteristics'!$C:$C,0))</f>
        <v>Electricity Supply</v>
      </c>
      <c r="B276" s="200" t="str">
        <f>INDEX('Policy Characteristics'!B:B,MATCH($C276,'Policy Characteristics'!$C:$C,0))</f>
        <v>Reduce Plant Downtime</v>
      </c>
      <c r="C276" s="200" t="s">
        <v>268</v>
      </c>
      <c r="D276" s="199" t="s">
        <v>471</v>
      </c>
      <c r="E276" s="199" t="s">
        <v>269</v>
      </c>
      <c r="F276" s="189"/>
      <c r="G276" s="199"/>
      <c r="H276" s="208">
        <v>650</v>
      </c>
      <c r="I276" s="199" t="s">
        <v>47</v>
      </c>
      <c r="J276" s="187" t="str">
        <f>INDEX('Policy Characteristics'!D:D,MATCH(PolicyLevers!$C276,'Policy Characteristics'!$C:$C,0))</f>
        <v>Reduce Plant Downtime</v>
      </c>
      <c r="K276" s="187" t="str">
        <f>INDEX('Policy Characteristics'!E:E,MATCH(PolicyLevers!$C276,'Policy Characteristics'!$C:$C,0))</f>
        <v>elec reduce plant downtime</v>
      </c>
      <c r="L276" s="237">
        <f>INDEX('Policy Characteristics'!F:F,MATCH(PolicyLevers!$C276,'Policy Characteristics'!$C:$C,0))</f>
        <v>0</v>
      </c>
      <c r="M276" s="237">
        <f>INDEX('Policy Characteristics'!G:G,MATCH(PolicyLevers!$C276,'Policy Characteristics'!$C:$C,0))</f>
        <v>0.6</v>
      </c>
      <c r="N276" s="237">
        <f>INDEX('Policy Characteristics'!H:H,MATCH(PolicyLevers!$C276,'Policy Characteristics'!$C:$C,0))</f>
        <v>0.01</v>
      </c>
      <c r="O276" s="199">
        <f>INDEX('Policy Characteristics'!I:I,MATCH(PolicyLevers!$C276,'Policy Characteristics'!$C:$C,0))</f>
        <v>0</v>
      </c>
      <c r="P276" s="189" t="str">
        <f>INDEX('Policy Characteristics'!J:J,MATCH(PolicyLevers!$C276,'Policy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6" s="199">
        <f>INDEX('Policy Characteristics'!K:K,MATCH(PolicyLevers!$C276,'Policy Characteristics'!$C:$C,0))</f>
        <v>0</v>
      </c>
      <c r="R276" s="199">
        <f>INDEX('Policy Characteristics'!L:L,MATCH(PolicyLevers!$C276,'Policy Characteristics'!$C:$C,0))</f>
        <v>0</v>
      </c>
      <c r="S276" s="254">
        <f>INDEX('Policy Characteristics'!M:M,MATCH(PolicyLevers!$C276,'Policy Characteristics'!$C:$C,0))</f>
        <v>0</v>
      </c>
      <c r="T276" s="199">
        <f>INDEX('Policy Characteristics'!N:N,MATCH(PolicyLevers!$C276,'Policy Characteristics'!$C:$C,0))</f>
        <v>0</v>
      </c>
    </row>
    <row r="277" spans="1:20" s="187" customFormat="1">
      <c r="A277" s="186" t="str">
        <f>INDEX('Policy Characteristics'!A:A,MATCH($C277,'Policy Characteristics'!$C:$C,0))</f>
        <v>Electricity Supply</v>
      </c>
      <c r="B277" s="232" t="str">
        <f>INDEX('Policy Characteristics'!B:B,MATCH($C277,'Policy Characteristics'!$C:$C,0))</f>
        <v>Reduce Plant Downtime</v>
      </c>
      <c r="C277" s="232" t="str">
        <f t="shared" ref="C277:C306" si="22">C$276</f>
        <v>Percentage Reduction in Plant Downtime</v>
      </c>
      <c r="D277" s="199" t="s">
        <v>471</v>
      </c>
      <c r="E277" s="199" t="s">
        <v>270</v>
      </c>
      <c r="F277" s="189"/>
      <c r="G277" s="199"/>
      <c r="H277" s="208">
        <v>651</v>
      </c>
      <c r="I277" s="199" t="s">
        <v>47</v>
      </c>
      <c r="J277" s="187" t="str">
        <f>INDEX('Policy Characteristics'!D:D,MATCH(PolicyLevers!$C277,'Policy Characteristics'!$C:$C,0))</f>
        <v>Reduce Plant Downtime</v>
      </c>
      <c r="K277" s="187" t="str">
        <f>INDEX('Policy Characteristics'!E:E,MATCH(PolicyLevers!$C277,'Policy Characteristics'!$C:$C,0))</f>
        <v>elec reduce plant downtime</v>
      </c>
      <c r="L277" s="237">
        <f>INDEX('Policy Characteristics'!F:F,MATCH(PolicyLevers!$C277,'Policy Characteristics'!$C:$C,0))</f>
        <v>0</v>
      </c>
      <c r="M277" s="237">
        <f>INDEX('Policy Characteristics'!G:G,MATCH(PolicyLevers!$C277,'Policy Characteristics'!$C:$C,0))</f>
        <v>0.6</v>
      </c>
      <c r="N277" s="237">
        <f>INDEX('Policy Characteristics'!H:H,MATCH(PolicyLevers!$C277,'Policy Characteristics'!$C:$C,0))</f>
        <v>0.01</v>
      </c>
      <c r="O277" s="199">
        <f>INDEX('Policy Characteristics'!I:I,MATCH(PolicyLevers!$C277,'Policy Characteristics'!$C:$C,0))</f>
        <v>0</v>
      </c>
      <c r="P277" s="189" t="str">
        <f>INDEX('Policy Characteristics'!J:J,MATCH(PolicyLevers!$C277,'Policy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7" s="199">
        <f>INDEX('Policy Characteristics'!K:K,MATCH(PolicyLevers!$C277,'Policy Characteristics'!$C:$C,0))</f>
        <v>0</v>
      </c>
      <c r="R277" s="199">
        <f>INDEX('Policy Characteristics'!L:L,MATCH(PolicyLevers!$C277,'Policy Characteristics'!$C:$C,0))</f>
        <v>0</v>
      </c>
      <c r="S277" s="254">
        <f>INDEX('Policy Characteristics'!M:M,MATCH(PolicyLevers!$C277,'Policy Characteristics'!$C:$C,0))</f>
        <v>0</v>
      </c>
      <c r="T277" s="199">
        <f>INDEX('Policy Characteristics'!N:N,MATCH(PolicyLevers!$C277,'Policy Characteristics'!$C:$C,0))</f>
        <v>0</v>
      </c>
    </row>
    <row r="278" spans="1:20" s="187" customFormat="1">
      <c r="A278" s="186" t="str">
        <f>INDEX('Policy Characteristics'!A:A,MATCH($C278,'Policy Characteristics'!$C:$C,0))</f>
        <v>Electricity Supply</v>
      </c>
      <c r="B278" s="232" t="str">
        <f>INDEX('Policy Characteristics'!B:B,MATCH($C278,'Policy Characteristics'!$C:$C,0))</f>
        <v>Reduce Plant Downtime</v>
      </c>
      <c r="C278" s="232" t="str">
        <f t="shared" si="22"/>
        <v>Percentage Reduction in Plant Downtime</v>
      </c>
      <c r="D278" s="199" t="s">
        <v>471</v>
      </c>
      <c r="E278" s="199" t="s">
        <v>271</v>
      </c>
      <c r="F278" s="189"/>
      <c r="G278" s="199"/>
      <c r="H278" s="208">
        <v>652</v>
      </c>
      <c r="I278" s="199" t="s">
        <v>47</v>
      </c>
      <c r="J278" s="187" t="str">
        <f>INDEX('Policy Characteristics'!D:D,MATCH(PolicyLevers!$C278,'Policy Characteristics'!$C:$C,0))</f>
        <v>Reduce Plant Downtime</v>
      </c>
      <c r="K278" s="187" t="str">
        <f>INDEX('Policy Characteristics'!E:E,MATCH(PolicyLevers!$C278,'Policy Characteristics'!$C:$C,0))</f>
        <v>elec reduce plant downtime</v>
      </c>
      <c r="L278" s="258">
        <f>INDEX('Policy Characteristics'!F:F,MATCH(PolicyLevers!$C278,'Policy Characteristics'!$C:$C,0))</f>
        <v>0</v>
      </c>
      <c r="M278" s="258">
        <f>INDEX('Policy Characteristics'!G:G,MATCH(PolicyLevers!$C278,'Policy Characteristics'!$C:$C,0))</f>
        <v>0.6</v>
      </c>
      <c r="N278" s="258">
        <f>INDEX('Policy Characteristics'!H:H,MATCH(PolicyLevers!$C278,'Policy Characteristics'!$C:$C,0))</f>
        <v>0.01</v>
      </c>
      <c r="O278" s="199">
        <f>INDEX('Policy Characteristics'!I:I,MATCH(PolicyLevers!$C278,'Policy Characteristics'!$C:$C,0))</f>
        <v>0</v>
      </c>
      <c r="P278" s="199" t="str">
        <f>INDEX('Policy Characteristics'!J:J,MATCH(PolicyLevers!$C278,'Policy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8" s="199">
        <f>INDEX('Policy Characteristics'!K:K,MATCH(PolicyLevers!$C278,'Policy Characteristics'!$C:$C,0))</f>
        <v>0</v>
      </c>
      <c r="R278" s="199">
        <f>INDEX('Policy Characteristics'!L:L,MATCH(PolicyLevers!$C278,'Policy Characteristics'!$C:$C,0))</f>
        <v>0</v>
      </c>
      <c r="S278" s="254">
        <f>INDEX('Policy Characteristics'!M:M,MATCH(PolicyLevers!$C278,'Policy Characteristics'!$C:$C,0))</f>
        <v>0</v>
      </c>
      <c r="T278" s="199">
        <f>INDEX('Policy Characteristics'!N:N,MATCH(PolicyLevers!$C278,'Policy Characteristics'!$C:$C,0))</f>
        <v>0</v>
      </c>
    </row>
    <row r="279" spans="1:20" s="187" customFormat="1">
      <c r="A279" s="186" t="str">
        <f>INDEX('Policy Characteristics'!A:A,MATCH($C279,'Policy Characteristics'!$C:$C,0))</f>
        <v>Electricity Supply</v>
      </c>
      <c r="B279" s="232" t="str">
        <f>INDEX('Policy Characteristics'!B:B,MATCH($C279,'Policy Characteristics'!$C:$C,0))</f>
        <v>Reduce Plant Downtime</v>
      </c>
      <c r="C279" s="232" t="str">
        <f t="shared" si="22"/>
        <v>Percentage Reduction in Plant Downtime</v>
      </c>
      <c r="D279" s="199" t="s">
        <v>322</v>
      </c>
      <c r="E279" s="199" t="s">
        <v>269</v>
      </c>
      <c r="F279" s="199" t="s">
        <v>321</v>
      </c>
      <c r="G279" s="199" t="s">
        <v>323</v>
      </c>
      <c r="H279" s="208">
        <v>141</v>
      </c>
      <c r="I279" s="199" t="s">
        <v>46</v>
      </c>
      <c r="J279" s="187" t="str">
        <f>INDEX('Policy Characteristics'!D:D,MATCH(PolicyLevers!$C279,'Policy Characteristics'!$C:$C,0))</f>
        <v>Reduce Plant Downtime</v>
      </c>
      <c r="K279" s="187" t="str">
        <f>INDEX('Policy Characteristics'!E:E,MATCH(PolicyLevers!$C279,'Policy Characteristics'!$C:$C,0))</f>
        <v>elec reduce plant downtime</v>
      </c>
      <c r="L279" s="237">
        <f>INDEX('Policy Characteristics'!F:F,MATCH(PolicyLevers!$C279,'Policy Characteristics'!$C:$C,0))</f>
        <v>0</v>
      </c>
      <c r="M279" s="237">
        <f>INDEX('Policy Characteristics'!G:G,MATCH(PolicyLevers!$C279,'Policy Characteristics'!$C:$C,0))</f>
        <v>0.6</v>
      </c>
      <c r="N279" s="237">
        <f>INDEX('Policy Characteristics'!H:H,MATCH(PolicyLevers!$C279,'Policy Characteristics'!$C:$C,0))</f>
        <v>0.01</v>
      </c>
      <c r="O279" s="199">
        <f>INDEX('Policy Characteristics'!I:I,MATCH(PolicyLevers!$C279,'Policy Characteristics'!$C:$C,0))</f>
        <v>0</v>
      </c>
      <c r="P279" s="201" t="str">
        <f>INDEX('Policy Characteristics'!J:J,MATCH(PolicyLevers!$C279,'Policy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9" s="199">
        <f>INDEX('Policy Characteristics'!K:K,MATCH(PolicyLevers!$C279,'Policy Characteristics'!$C:$C,0))</f>
        <v>0</v>
      </c>
      <c r="R279" s="199">
        <f>INDEX('Policy Characteristics'!L:L,MATCH(PolicyLevers!$C279,'Policy Characteristics'!$C:$C,0))</f>
        <v>0</v>
      </c>
      <c r="S279" s="254">
        <f>INDEX('Policy Characteristics'!M:M,MATCH(PolicyLevers!$C279,'Policy Characteristics'!$C:$C,0))</f>
        <v>0</v>
      </c>
      <c r="T279" s="199">
        <f>INDEX('Policy Characteristics'!N:N,MATCH(PolicyLevers!$C279,'Policy Characteristics'!$C:$C,0))</f>
        <v>0</v>
      </c>
    </row>
    <row r="280" spans="1:20" s="187" customFormat="1">
      <c r="A280" s="186" t="str">
        <f>INDEX('Policy Characteristics'!A:A,MATCH($C280,'Policy Characteristics'!$C:$C,0))</f>
        <v>Electricity Supply</v>
      </c>
      <c r="B280" s="232" t="str">
        <f>INDEX('Policy Characteristics'!B:B,MATCH($C280,'Policy Characteristics'!$C:$C,0))</f>
        <v>Reduce Plant Downtime</v>
      </c>
      <c r="C280" s="232" t="str">
        <f t="shared" si="22"/>
        <v>Percentage Reduction in Plant Downtime</v>
      </c>
      <c r="D280" s="199" t="s">
        <v>322</v>
      </c>
      <c r="E280" s="199" t="s">
        <v>270</v>
      </c>
      <c r="F280" s="199"/>
      <c r="G280" s="199"/>
      <c r="H280" s="208">
        <v>653</v>
      </c>
      <c r="I280" s="199" t="s">
        <v>47</v>
      </c>
      <c r="J280" s="187" t="str">
        <f>INDEX('Policy Characteristics'!D:D,MATCH(PolicyLevers!$C280,'Policy Characteristics'!$C:$C,0))</f>
        <v>Reduce Plant Downtime</v>
      </c>
      <c r="K280" s="187" t="str">
        <f>INDEX('Policy Characteristics'!E:E,MATCH(PolicyLevers!$C280,'Policy Characteristics'!$C:$C,0))</f>
        <v>elec reduce plant downtime</v>
      </c>
      <c r="L280" s="237">
        <f>INDEX('Policy Characteristics'!F:F,MATCH(PolicyLevers!$C280,'Policy Characteristics'!$C:$C,0))</f>
        <v>0</v>
      </c>
      <c r="M280" s="237">
        <f>INDEX('Policy Characteristics'!G:G,MATCH(PolicyLevers!$C280,'Policy Characteristics'!$C:$C,0))</f>
        <v>0.6</v>
      </c>
      <c r="N280" s="237">
        <f>INDEX('Policy Characteristics'!H:H,MATCH(PolicyLevers!$C280,'Policy Characteristics'!$C:$C,0))</f>
        <v>0.01</v>
      </c>
      <c r="O280" s="199">
        <f>INDEX('Policy Characteristics'!I:I,MATCH(PolicyLevers!$C280,'Policy Characteristics'!$C:$C,0))</f>
        <v>0</v>
      </c>
      <c r="P280" s="189" t="str">
        <f>INDEX('Policy Characteristics'!J:J,MATCH(PolicyLevers!$C280,'Policy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0" s="199">
        <f>INDEX('Policy Characteristics'!K:K,MATCH(PolicyLevers!$C280,'Policy Characteristics'!$C:$C,0))</f>
        <v>0</v>
      </c>
      <c r="R280" s="199">
        <f>INDEX('Policy Characteristics'!L:L,MATCH(PolicyLevers!$C280,'Policy Characteristics'!$C:$C,0))</f>
        <v>0</v>
      </c>
      <c r="S280" s="254">
        <f>INDEX('Policy Characteristics'!M:M,MATCH(PolicyLevers!$C280,'Policy Characteristics'!$C:$C,0))</f>
        <v>0</v>
      </c>
      <c r="T280" s="199">
        <f>INDEX('Policy Characteristics'!N:N,MATCH(PolicyLevers!$C280,'Policy Characteristics'!$C:$C,0))</f>
        <v>0</v>
      </c>
    </row>
    <row r="281" spans="1:20" s="187" customFormat="1">
      <c r="A281" s="186" t="str">
        <f>INDEX('Policy Characteristics'!A:A,MATCH($C281,'Policy Characteristics'!$C:$C,0))</f>
        <v>Electricity Supply</v>
      </c>
      <c r="B281" s="232" t="str">
        <f>INDEX('Policy Characteristics'!B:B,MATCH($C281,'Policy Characteristics'!$C:$C,0))</f>
        <v>Reduce Plant Downtime</v>
      </c>
      <c r="C281" s="232" t="str">
        <f t="shared" si="22"/>
        <v>Percentage Reduction in Plant Downtime</v>
      </c>
      <c r="D281" s="199" t="s">
        <v>322</v>
      </c>
      <c r="E281" s="199" t="s">
        <v>271</v>
      </c>
      <c r="F281" s="199"/>
      <c r="G281" s="199"/>
      <c r="H281" s="208">
        <v>654</v>
      </c>
      <c r="I281" s="199" t="s">
        <v>47</v>
      </c>
      <c r="J281" s="187" t="str">
        <f>INDEX('Policy Characteristics'!D:D,MATCH(PolicyLevers!$C281,'Policy Characteristics'!$C:$C,0))</f>
        <v>Reduce Plant Downtime</v>
      </c>
      <c r="K281" s="187" t="str">
        <f>INDEX('Policy Characteristics'!E:E,MATCH(PolicyLevers!$C281,'Policy Characteristics'!$C:$C,0))</f>
        <v>elec reduce plant downtime</v>
      </c>
      <c r="L281" s="258">
        <f>INDEX('Policy Characteristics'!F:F,MATCH(PolicyLevers!$C281,'Policy Characteristics'!$C:$C,0))</f>
        <v>0</v>
      </c>
      <c r="M281" s="258">
        <f>INDEX('Policy Characteristics'!G:G,MATCH(PolicyLevers!$C281,'Policy Characteristics'!$C:$C,0))</f>
        <v>0.6</v>
      </c>
      <c r="N281" s="258">
        <f>INDEX('Policy Characteristics'!H:H,MATCH(PolicyLevers!$C281,'Policy Characteristics'!$C:$C,0))</f>
        <v>0.01</v>
      </c>
      <c r="O281" s="199">
        <f>INDEX('Policy Characteristics'!I:I,MATCH(PolicyLevers!$C281,'Policy Characteristics'!$C:$C,0))</f>
        <v>0</v>
      </c>
      <c r="P281" s="199" t="str">
        <f>INDEX('Policy Characteristics'!J:J,MATCH(PolicyLevers!$C281,'Policy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1" s="199">
        <f>INDEX('Policy Characteristics'!K:K,MATCH(PolicyLevers!$C281,'Policy Characteristics'!$C:$C,0))</f>
        <v>0</v>
      </c>
      <c r="R281" s="199">
        <f>INDEX('Policy Characteristics'!L:L,MATCH(PolicyLevers!$C281,'Policy Characteristics'!$C:$C,0))</f>
        <v>0</v>
      </c>
      <c r="S281" s="254">
        <f>INDEX('Policy Characteristics'!M:M,MATCH(PolicyLevers!$C281,'Policy Characteristics'!$C:$C,0))</f>
        <v>0</v>
      </c>
      <c r="T281" s="199">
        <f>INDEX('Policy Characteristics'!N:N,MATCH(PolicyLevers!$C281,'Policy Characteristics'!$C:$C,0))</f>
        <v>0</v>
      </c>
    </row>
    <row r="282" spans="1:20" s="187" customFormat="1">
      <c r="A282" s="186" t="str">
        <f>INDEX('Policy Characteristics'!A:A,MATCH($C282,'Policy Characteristics'!$C:$C,0))</f>
        <v>Electricity Supply</v>
      </c>
      <c r="B282" s="232" t="str">
        <f>INDEX('Policy Characteristics'!B:B,MATCH($C282,'Policy Characteristics'!$C:$C,0))</f>
        <v>Reduce Plant Downtime</v>
      </c>
      <c r="C282" s="232" t="str">
        <f t="shared" si="22"/>
        <v>Percentage Reduction in Plant Downtime</v>
      </c>
      <c r="D282" s="199" t="s">
        <v>80</v>
      </c>
      <c r="E282" s="199" t="s">
        <v>269</v>
      </c>
      <c r="F282" s="199"/>
      <c r="G282" s="199"/>
      <c r="H282" s="208">
        <v>655</v>
      </c>
      <c r="I282" s="199" t="s">
        <v>47</v>
      </c>
      <c r="J282" s="187" t="str">
        <f>INDEX('Policy Characteristics'!D:D,MATCH(PolicyLevers!$C282,'Policy Characteristics'!$C:$C,0))</f>
        <v>Reduce Plant Downtime</v>
      </c>
      <c r="K282" s="187" t="str">
        <f>INDEX('Policy Characteristics'!E:E,MATCH(PolicyLevers!$C282,'Policy Characteristics'!$C:$C,0))</f>
        <v>elec reduce plant downtime</v>
      </c>
      <c r="L282" s="258">
        <f>INDEX('Policy Characteristics'!F:F,MATCH(PolicyLevers!$C282,'Policy Characteristics'!$C:$C,0))</f>
        <v>0</v>
      </c>
      <c r="M282" s="258">
        <f>INDEX('Policy Characteristics'!G:G,MATCH(PolicyLevers!$C282,'Policy Characteristics'!$C:$C,0))</f>
        <v>0.6</v>
      </c>
      <c r="N282" s="258">
        <f>INDEX('Policy Characteristics'!H:H,MATCH(PolicyLevers!$C282,'Policy Characteristics'!$C:$C,0))</f>
        <v>0.01</v>
      </c>
      <c r="O282" s="199">
        <f>INDEX('Policy Characteristics'!I:I,MATCH(PolicyLevers!$C282,'Policy Characteristics'!$C:$C,0))</f>
        <v>0</v>
      </c>
      <c r="P282" s="199" t="str">
        <f>INDEX('Policy Characteristics'!J:J,MATCH(PolicyLevers!$C282,'Policy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2" s="199">
        <f>INDEX('Policy Characteristics'!K:K,MATCH(PolicyLevers!$C282,'Policy Characteristics'!$C:$C,0))</f>
        <v>0</v>
      </c>
      <c r="R282" s="199">
        <f>INDEX('Policy Characteristics'!L:L,MATCH(PolicyLevers!$C282,'Policy Characteristics'!$C:$C,0))</f>
        <v>0</v>
      </c>
      <c r="S282" s="254">
        <f>INDEX('Policy Characteristics'!M:M,MATCH(PolicyLevers!$C282,'Policy Characteristics'!$C:$C,0))</f>
        <v>0</v>
      </c>
      <c r="T282" s="199">
        <f>INDEX('Policy Characteristics'!N:N,MATCH(PolicyLevers!$C282,'Policy Characteristics'!$C:$C,0))</f>
        <v>0</v>
      </c>
    </row>
    <row r="283" spans="1:20" s="187" customFormat="1">
      <c r="A283" s="186" t="str">
        <f>INDEX('Policy Characteristics'!A:A,MATCH($C283,'Policy Characteristics'!$C:$C,0))</f>
        <v>Electricity Supply</v>
      </c>
      <c r="B283" s="232" t="str">
        <f>INDEX('Policy Characteristics'!B:B,MATCH($C283,'Policy Characteristics'!$C:$C,0))</f>
        <v>Reduce Plant Downtime</v>
      </c>
      <c r="C283" s="232" t="str">
        <f t="shared" si="22"/>
        <v>Percentage Reduction in Plant Downtime</v>
      </c>
      <c r="D283" s="199" t="s">
        <v>80</v>
      </c>
      <c r="E283" s="199" t="s">
        <v>270</v>
      </c>
      <c r="F283" s="199"/>
      <c r="G283" s="199"/>
      <c r="H283" s="208">
        <v>656</v>
      </c>
      <c r="I283" s="199" t="s">
        <v>47</v>
      </c>
      <c r="J283" s="187" t="str">
        <f>INDEX('Policy Characteristics'!D:D,MATCH(PolicyLevers!$C283,'Policy Characteristics'!$C:$C,0))</f>
        <v>Reduce Plant Downtime</v>
      </c>
      <c r="K283" s="187" t="str">
        <f>INDEX('Policy Characteristics'!E:E,MATCH(PolicyLevers!$C283,'Policy Characteristics'!$C:$C,0))</f>
        <v>elec reduce plant downtime</v>
      </c>
      <c r="L283" s="258">
        <f>INDEX('Policy Characteristics'!F:F,MATCH(PolicyLevers!$C283,'Policy Characteristics'!$C:$C,0))</f>
        <v>0</v>
      </c>
      <c r="M283" s="258">
        <f>INDEX('Policy Characteristics'!G:G,MATCH(PolicyLevers!$C283,'Policy Characteristics'!$C:$C,0))</f>
        <v>0.6</v>
      </c>
      <c r="N283" s="258">
        <f>INDEX('Policy Characteristics'!H:H,MATCH(PolicyLevers!$C283,'Policy Characteristics'!$C:$C,0))</f>
        <v>0.01</v>
      </c>
      <c r="O283" s="199">
        <f>INDEX('Policy Characteristics'!I:I,MATCH(PolicyLevers!$C283,'Policy Characteristics'!$C:$C,0))</f>
        <v>0</v>
      </c>
      <c r="P283" s="199" t="str">
        <f>INDEX('Policy Characteristics'!J:J,MATCH(PolicyLevers!$C283,'Policy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3" s="199">
        <f>INDEX('Policy Characteristics'!K:K,MATCH(PolicyLevers!$C283,'Policy Characteristics'!$C:$C,0))</f>
        <v>0</v>
      </c>
      <c r="R283" s="199">
        <f>INDEX('Policy Characteristics'!L:L,MATCH(PolicyLevers!$C283,'Policy Characteristics'!$C:$C,0))</f>
        <v>0</v>
      </c>
      <c r="S283" s="254">
        <f>INDEX('Policy Characteristics'!M:M,MATCH(PolicyLevers!$C283,'Policy Characteristics'!$C:$C,0))</f>
        <v>0</v>
      </c>
      <c r="T283" s="199">
        <f>INDEX('Policy Characteristics'!N:N,MATCH(PolicyLevers!$C283,'Policy Characteristics'!$C:$C,0))</f>
        <v>0</v>
      </c>
    </row>
    <row r="284" spans="1:20" s="187" customFormat="1">
      <c r="A284" s="186" t="str">
        <f>INDEX('Policy Characteristics'!A:A,MATCH($C284,'Policy Characteristics'!$C:$C,0))</f>
        <v>Electricity Supply</v>
      </c>
      <c r="B284" s="232" t="str">
        <f>INDEX('Policy Characteristics'!B:B,MATCH($C284,'Policy Characteristics'!$C:$C,0))</f>
        <v>Reduce Plant Downtime</v>
      </c>
      <c r="C284" s="232" t="str">
        <f t="shared" si="22"/>
        <v>Percentage Reduction in Plant Downtime</v>
      </c>
      <c r="D284" s="199" t="s">
        <v>80</v>
      </c>
      <c r="E284" s="199" t="s">
        <v>271</v>
      </c>
      <c r="F284" s="199"/>
      <c r="G284" s="199"/>
      <c r="H284" s="208">
        <v>657</v>
      </c>
      <c r="I284" s="199" t="s">
        <v>47</v>
      </c>
      <c r="J284" s="187" t="str">
        <f>INDEX('Policy Characteristics'!D:D,MATCH(PolicyLevers!$C284,'Policy Characteristics'!$C:$C,0))</f>
        <v>Reduce Plant Downtime</v>
      </c>
      <c r="K284" s="187" t="str">
        <f>INDEX('Policy Characteristics'!E:E,MATCH(PolicyLevers!$C284,'Policy Characteristics'!$C:$C,0))</f>
        <v>elec reduce plant downtime</v>
      </c>
      <c r="L284" s="258">
        <f>INDEX('Policy Characteristics'!F:F,MATCH(PolicyLevers!$C284,'Policy Characteristics'!$C:$C,0))</f>
        <v>0</v>
      </c>
      <c r="M284" s="258">
        <f>INDEX('Policy Characteristics'!G:G,MATCH(PolicyLevers!$C284,'Policy Characteristics'!$C:$C,0))</f>
        <v>0.6</v>
      </c>
      <c r="N284" s="258">
        <f>INDEX('Policy Characteristics'!H:H,MATCH(PolicyLevers!$C284,'Policy Characteristics'!$C:$C,0))</f>
        <v>0.01</v>
      </c>
      <c r="O284" s="199">
        <f>INDEX('Policy Characteristics'!I:I,MATCH(PolicyLevers!$C284,'Policy Characteristics'!$C:$C,0))</f>
        <v>0</v>
      </c>
      <c r="P284" s="199" t="str">
        <f>INDEX('Policy Characteristics'!J:J,MATCH(PolicyLevers!$C284,'Policy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4" s="199">
        <f>INDEX('Policy Characteristics'!K:K,MATCH(PolicyLevers!$C284,'Policy Characteristics'!$C:$C,0))</f>
        <v>0</v>
      </c>
      <c r="R284" s="199">
        <f>INDEX('Policy Characteristics'!L:L,MATCH(PolicyLevers!$C284,'Policy Characteristics'!$C:$C,0))</f>
        <v>0</v>
      </c>
      <c r="S284" s="254">
        <f>INDEX('Policy Characteristics'!M:M,MATCH(PolicyLevers!$C284,'Policy Characteristics'!$C:$C,0))</f>
        <v>0</v>
      </c>
      <c r="T284" s="199">
        <f>INDEX('Policy Characteristics'!N:N,MATCH(PolicyLevers!$C284,'Policy Characteristics'!$C:$C,0))</f>
        <v>0</v>
      </c>
    </row>
    <row r="285" spans="1:20" s="187" customFormat="1">
      <c r="A285" s="186" t="str">
        <f>INDEX('Policy Characteristics'!A:A,MATCH($C285,'Policy Characteristics'!$C:$C,0))</f>
        <v>Electricity Supply</v>
      </c>
      <c r="B285" s="232" t="str">
        <f>INDEX('Policy Characteristics'!B:B,MATCH($C285,'Policy Characteristics'!$C:$C,0))</f>
        <v>Reduce Plant Downtime</v>
      </c>
      <c r="C285" s="232" t="str">
        <f t="shared" si="22"/>
        <v>Percentage Reduction in Plant Downtime</v>
      </c>
      <c r="D285" s="199" t="s">
        <v>81</v>
      </c>
      <c r="E285" s="199" t="s">
        <v>269</v>
      </c>
      <c r="F285" s="199"/>
      <c r="G285" s="199"/>
      <c r="H285" s="208">
        <v>658</v>
      </c>
      <c r="I285" s="199" t="s">
        <v>47</v>
      </c>
      <c r="J285" s="187" t="str">
        <f>INDEX('Policy Characteristics'!D:D,MATCH(PolicyLevers!$C285,'Policy Characteristics'!$C:$C,0))</f>
        <v>Reduce Plant Downtime</v>
      </c>
      <c r="K285" s="187" t="str">
        <f>INDEX('Policy Characteristics'!E:E,MATCH(PolicyLevers!$C285,'Policy Characteristics'!$C:$C,0))</f>
        <v>elec reduce plant downtime</v>
      </c>
      <c r="L285" s="258">
        <f>INDEX('Policy Characteristics'!F:F,MATCH(PolicyLevers!$C285,'Policy Characteristics'!$C:$C,0))</f>
        <v>0</v>
      </c>
      <c r="M285" s="258">
        <f>INDEX('Policy Characteristics'!G:G,MATCH(PolicyLevers!$C285,'Policy Characteristics'!$C:$C,0))</f>
        <v>0.6</v>
      </c>
      <c r="N285" s="258">
        <f>INDEX('Policy Characteristics'!H:H,MATCH(PolicyLevers!$C285,'Policy Characteristics'!$C:$C,0))</f>
        <v>0.01</v>
      </c>
      <c r="O285" s="199">
        <f>INDEX('Policy Characteristics'!I:I,MATCH(PolicyLevers!$C285,'Policy Characteristics'!$C:$C,0))</f>
        <v>0</v>
      </c>
      <c r="P285" s="199" t="str">
        <f>INDEX('Policy Characteristics'!J:J,MATCH(PolicyLevers!$C285,'Policy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5" s="199">
        <f>INDEX('Policy Characteristics'!K:K,MATCH(PolicyLevers!$C285,'Policy Characteristics'!$C:$C,0))</f>
        <v>0</v>
      </c>
      <c r="R285" s="199">
        <f>INDEX('Policy Characteristics'!L:L,MATCH(PolicyLevers!$C285,'Policy Characteristics'!$C:$C,0))</f>
        <v>0</v>
      </c>
      <c r="S285" s="254">
        <f>INDEX('Policy Characteristics'!M:M,MATCH(PolicyLevers!$C285,'Policy Characteristics'!$C:$C,0))</f>
        <v>0</v>
      </c>
      <c r="T285" s="199">
        <f>INDEX('Policy Characteristics'!N:N,MATCH(PolicyLevers!$C285,'Policy Characteristics'!$C:$C,0))</f>
        <v>0</v>
      </c>
    </row>
    <row r="286" spans="1:20" s="187" customFormat="1">
      <c r="A286" s="186" t="str">
        <f>INDEX('Policy Characteristics'!A:A,MATCH($C286,'Policy Characteristics'!$C:$C,0))</f>
        <v>Electricity Supply</v>
      </c>
      <c r="B286" s="232" t="str">
        <f>INDEX('Policy Characteristics'!B:B,MATCH($C286,'Policy Characteristics'!$C:$C,0))</f>
        <v>Reduce Plant Downtime</v>
      </c>
      <c r="C286" s="232" t="str">
        <f t="shared" si="22"/>
        <v>Percentage Reduction in Plant Downtime</v>
      </c>
      <c r="D286" s="199" t="s">
        <v>81</v>
      </c>
      <c r="E286" s="199" t="s">
        <v>270</v>
      </c>
      <c r="F286" s="199"/>
      <c r="G286" s="199"/>
      <c r="H286" s="208">
        <v>659</v>
      </c>
      <c r="I286" s="199" t="s">
        <v>47</v>
      </c>
      <c r="J286" s="187" t="str">
        <f>INDEX('Policy Characteristics'!D:D,MATCH(PolicyLevers!$C286,'Policy Characteristics'!$C:$C,0))</f>
        <v>Reduce Plant Downtime</v>
      </c>
      <c r="K286" s="187" t="str">
        <f>INDEX('Policy Characteristics'!E:E,MATCH(PolicyLevers!$C286,'Policy Characteristics'!$C:$C,0))</f>
        <v>elec reduce plant downtime</v>
      </c>
      <c r="L286" s="258">
        <f>INDEX('Policy Characteristics'!F:F,MATCH(PolicyLevers!$C286,'Policy Characteristics'!$C:$C,0))</f>
        <v>0</v>
      </c>
      <c r="M286" s="258">
        <f>INDEX('Policy Characteristics'!G:G,MATCH(PolicyLevers!$C286,'Policy Characteristics'!$C:$C,0))</f>
        <v>0.6</v>
      </c>
      <c r="N286" s="258">
        <f>INDEX('Policy Characteristics'!H:H,MATCH(PolicyLevers!$C286,'Policy Characteristics'!$C:$C,0))</f>
        <v>0.01</v>
      </c>
      <c r="O286" s="199">
        <f>INDEX('Policy Characteristics'!I:I,MATCH(PolicyLevers!$C286,'Policy Characteristics'!$C:$C,0))</f>
        <v>0</v>
      </c>
      <c r="P286" s="199" t="str">
        <f>INDEX('Policy Characteristics'!J:J,MATCH(PolicyLevers!$C286,'Policy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6" s="199">
        <f>INDEX('Policy Characteristics'!K:K,MATCH(PolicyLevers!$C286,'Policy Characteristics'!$C:$C,0))</f>
        <v>0</v>
      </c>
      <c r="R286" s="199">
        <f>INDEX('Policy Characteristics'!L:L,MATCH(PolicyLevers!$C286,'Policy Characteristics'!$C:$C,0))</f>
        <v>0</v>
      </c>
      <c r="S286" s="254">
        <f>INDEX('Policy Characteristics'!M:M,MATCH(PolicyLevers!$C286,'Policy Characteristics'!$C:$C,0))</f>
        <v>0</v>
      </c>
      <c r="T286" s="199">
        <f>INDEX('Policy Characteristics'!N:N,MATCH(PolicyLevers!$C286,'Policy Characteristics'!$C:$C,0))</f>
        <v>0</v>
      </c>
    </row>
    <row r="287" spans="1:20" s="187" customFormat="1">
      <c r="A287" s="186" t="str">
        <f>INDEX('Policy Characteristics'!A:A,MATCH($C287,'Policy Characteristics'!$C:$C,0))</f>
        <v>Electricity Supply</v>
      </c>
      <c r="B287" s="232" t="str">
        <f>INDEX('Policy Characteristics'!B:B,MATCH($C287,'Policy Characteristics'!$C:$C,0))</f>
        <v>Reduce Plant Downtime</v>
      </c>
      <c r="C287" s="232" t="str">
        <f t="shared" si="22"/>
        <v>Percentage Reduction in Plant Downtime</v>
      </c>
      <c r="D287" s="199" t="s">
        <v>81</v>
      </c>
      <c r="E287" s="199" t="s">
        <v>271</v>
      </c>
      <c r="F287" s="199"/>
      <c r="G287" s="199"/>
      <c r="H287" s="208">
        <v>660</v>
      </c>
      <c r="I287" s="199" t="s">
        <v>47</v>
      </c>
      <c r="J287" s="187" t="str">
        <f>INDEX('Policy Characteristics'!D:D,MATCH(PolicyLevers!$C287,'Policy Characteristics'!$C:$C,0))</f>
        <v>Reduce Plant Downtime</v>
      </c>
      <c r="K287" s="187" t="str">
        <f>INDEX('Policy Characteristics'!E:E,MATCH(PolicyLevers!$C287,'Policy Characteristics'!$C:$C,0))</f>
        <v>elec reduce plant downtime</v>
      </c>
      <c r="L287" s="258">
        <f>INDEX('Policy Characteristics'!F:F,MATCH(PolicyLevers!$C287,'Policy Characteristics'!$C:$C,0))</f>
        <v>0</v>
      </c>
      <c r="M287" s="258">
        <f>INDEX('Policy Characteristics'!G:G,MATCH(PolicyLevers!$C287,'Policy Characteristics'!$C:$C,0))</f>
        <v>0.6</v>
      </c>
      <c r="N287" s="258">
        <f>INDEX('Policy Characteristics'!H:H,MATCH(PolicyLevers!$C287,'Policy Characteristics'!$C:$C,0))</f>
        <v>0.01</v>
      </c>
      <c r="O287" s="199">
        <f>INDEX('Policy Characteristics'!I:I,MATCH(PolicyLevers!$C287,'Policy Characteristics'!$C:$C,0))</f>
        <v>0</v>
      </c>
      <c r="P287" s="199" t="str">
        <f>INDEX('Policy Characteristics'!J:J,MATCH(PolicyLevers!$C287,'Policy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7" s="199">
        <f>INDEX('Policy Characteristics'!K:K,MATCH(PolicyLevers!$C287,'Policy Characteristics'!$C:$C,0))</f>
        <v>0</v>
      </c>
      <c r="R287" s="199">
        <f>INDEX('Policy Characteristics'!L:L,MATCH(PolicyLevers!$C287,'Policy Characteristics'!$C:$C,0))</f>
        <v>0</v>
      </c>
      <c r="S287" s="254">
        <f>INDEX('Policy Characteristics'!M:M,MATCH(PolicyLevers!$C287,'Policy Characteristics'!$C:$C,0))</f>
        <v>0</v>
      </c>
      <c r="T287" s="199">
        <f>INDEX('Policy Characteristics'!N:N,MATCH(PolicyLevers!$C287,'Policy Characteristics'!$C:$C,0))</f>
        <v>0</v>
      </c>
    </row>
    <row r="288" spans="1:20" s="187" customFormat="1">
      <c r="A288" s="186" t="str">
        <f>INDEX('Policy Characteristics'!A:A,MATCH($C288,'Policy Characteristics'!$C:$C,0))</f>
        <v>Electricity Supply</v>
      </c>
      <c r="B288" s="232" t="str">
        <f>INDEX('Policy Characteristics'!B:B,MATCH($C288,'Policy Characteristics'!$C:$C,0))</f>
        <v>Reduce Plant Downtime</v>
      </c>
      <c r="C288" s="232" t="str">
        <f t="shared" si="22"/>
        <v>Percentage Reduction in Plant Downtime</v>
      </c>
      <c r="D288" s="199" t="s">
        <v>472</v>
      </c>
      <c r="E288" s="199" t="s">
        <v>269</v>
      </c>
      <c r="F288" s="199"/>
      <c r="G288" s="199"/>
      <c r="H288" s="208">
        <v>661</v>
      </c>
      <c r="I288" s="199" t="s">
        <v>47</v>
      </c>
      <c r="J288" s="187" t="str">
        <f>INDEX('Policy Characteristics'!D:D,MATCH(PolicyLevers!$C288,'Policy Characteristics'!$C:$C,0))</f>
        <v>Reduce Plant Downtime</v>
      </c>
      <c r="K288" s="187" t="str">
        <f>INDEX('Policy Characteristics'!E:E,MATCH(PolicyLevers!$C288,'Policy Characteristics'!$C:$C,0))</f>
        <v>elec reduce plant downtime</v>
      </c>
      <c r="L288" s="258">
        <f>INDEX('Policy Characteristics'!F:F,MATCH(PolicyLevers!$C288,'Policy Characteristics'!$C:$C,0))</f>
        <v>0</v>
      </c>
      <c r="M288" s="258">
        <f>INDEX('Policy Characteristics'!G:G,MATCH(PolicyLevers!$C288,'Policy Characteristics'!$C:$C,0))</f>
        <v>0.6</v>
      </c>
      <c r="N288" s="258">
        <f>INDEX('Policy Characteristics'!H:H,MATCH(PolicyLevers!$C288,'Policy Characteristics'!$C:$C,0))</f>
        <v>0.01</v>
      </c>
      <c r="O288" s="199">
        <f>INDEX('Policy Characteristics'!I:I,MATCH(PolicyLevers!$C288,'Policy Characteristics'!$C:$C,0))</f>
        <v>0</v>
      </c>
      <c r="P288" s="199" t="str">
        <f>INDEX('Policy Characteristics'!J:J,MATCH(PolicyLevers!$C288,'Policy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8" s="199">
        <f>INDEX('Policy Characteristics'!K:K,MATCH(PolicyLevers!$C288,'Policy Characteristics'!$C:$C,0))</f>
        <v>0</v>
      </c>
      <c r="R288" s="199">
        <f>INDEX('Policy Characteristics'!L:L,MATCH(PolicyLevers!$C288,'Policy Characteristics'!$C:$C,0))</f>
        <v>0</v>
      </c>
      <c r="S288" s="254">
        <f>INDEX('Policy Characteristics'!M:M,MATCH(PolicyLevers!$C288,'Policy Characteristics'!$C:$C,0))</f>
        <v>0</v>
      </c>
      <c r="T288" s="199">
        <f>INDEX('Policy Characteristics'!N:N,MATCH(PolicyLevers!$C288,'Policy Characteristics'!$C:$C,0))</f>
        <v>0</v>
      </c>
    </row>
    <row r="289" spans="1:20" s="187" customFormat="1">
      <c r="A289" s="186" t="str">
        <f>INDEX('Policy Characteristics'!A:A,MATCH($C289,'Policy Characteristics'!$C:$C,0))</f>
        <v>Electricity Supply</v>
      </c>
      <c r="B289" s="232" t="str">
        <f>INDEX('Policy Characteristics'!B:B,MATCH($C289,'Policy Characteristics'!$C:$C,0))</f>
        <v>Reduce Plant Downtime</v>
      </c>
      <c r="C289" s="232" t="str">
        <f t="shared" si="22"/>
        <v>Percentage Reduction in Plant Downtime</v>
      </c>
      <c r="D289" s="199" t="s">
        <v>472</v>
      </c>
      <c r="E289" s="199" t="s">
        <v>270</v>
      </c>
      <c r="F289" s="199"/>
      <c r="G289" s="199"/>
      <c r="H289" s="208">
        <v>662</v>
      </c>
      <c r="I289" s="199" t="s">
        <v>47</v>
      </c>
      <c r="J289" s="187" t="str">
        <f>INDEX('Policy Characteristics'!D:D,MATCH(PolicyLevers!$C289,'Policy Characteristics'!$C:$C,0))</f>
        <v>Reduce Plant Downtime</v>
      </c>
      <c r="K289" s="187" t="str">
        <f>INDEX('Policy Characteristics'!E:E,MATCH(PolicyLevers!$C289,'Policy Characteristics'!$C:$C,0))</f>
        <v>elec reduce plant downtime</v>
      </c>
      <c r="L289" s="258">
        <f>INDEX('Policy Characteristics'!F:F,MATCH(PolicyLevers!$C289,'Policy Characteristics'!$C:$C,0))</f>
        <v>0</v>
      </c>
      <c r="M289" s="258">
        <f>INDEX('Policy Characteristics'!G:G,MATCH(PolicyLevers!$C289,'Policy Characteristics'!$C:$C,0))</f>
        <v>0.6</v>
      </c>
      <c r="N289" s="258">
        <f>INDEX('Policy Characteristics'!H:H,MATCH(PolicyLevers!$C289,'Policy Characteristics'!$C:$C,0))</f>
        <v>0.01</v>
      </c>
      <c r="O289" s="199">
        <f>INDEX('Policy Characteristics'!I:I,MATCH(PolicyLevers!$C289,'Policy Characteristics'!$C:$C,0))</f>
        <v>0</v>
      </c>
      <c r="P289" s="199" t="str">
        <f>INDEX('Policy Characteristics'!J:J,MATCH(PolicyLevers!$C289,'Policy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9" s="199">
        <f>INDEX('Policy Characteristics'!K:K,MATCH(PolicyLevers!$C289,'Policy Characteristics'!$C:$C,0))</f>
        <v>0</v>
      </c>
      <c r="R289" s="199">
        <f>INDEX('Policy Characteristics'!L:L,MATCH(PolicyLevers!$C289,'Policy Characteristics'!$C:$C,0))</f>
        <v>0</v>
      </c>
      <c r="S289" s="254">
        <f>INDEX('Policy Characteristics'!M:M,MATCH(PolicyLevers!$C289,'Policy Characteristics'!$C:$C,0))</f>
        <v>0</v>
      </c>
      <c r="T289" s="199">
        <f>INDEX('Policy Characteristics'!N:N,MATCH(PolicyLevers!$C289,'Policy Characteristics'!$C:$C,0))</f>
        <v>0</v>
      </c>
    </row>
    <row r="290" spans="1:20" s="187" customFormat="1">
      <c r="A290" s="186" t="str">
        <f>INDEX('Policy Characteristics'!A:A,MATCH($C290,'Policy Characteristics'!$C:$C,0))</f>
        <v>Electricity Supply</v>
      </c>
      <c r="B290" s="232" t="str">
        <f>INDEX('Policy Characteristics'!B:B,MATCH($C290,'Policy Characteristics'!$C:$C,0))</f>
        <v>Reduce Plant Downtime</v>
      </c>
      <c r="C290" s="232" t="str">
        <f t="shared" si="22"/>
        <v>Percentage Reduction in Plant Downtime</v>
      </c>
      <c r="D290" s="199" t="s">
        <v>472</v>
      </c>
      <c r="E290" s="199" t="s">
        <v>271</v>
      </c>
      <c r="F290" s="199" t="s">
        <v>328</v>
      </c>
      <c r="G290" s="199" t="s">
        <v>475</v>
      </c>
      <c r="H290" s="208">
        <v>143</v>
      </c>
      <c r="I290" s="199" t="s">
        <v>46</v>
      </c>
      <c r="J290" s="187" t="str">
        <f>INDEX('Policy Characteristics'!D:D,MATCH(PolicyLevers!$C290,'Policy Characteristics'!$C:$C,0))</f>
        <v>Reduce Plant Downtime</v>
      </c>
      <c r="K290" s="187" t="str">
        <f>INDEX('Policy Characteristics'!E:E,MATCH(PolicyLevers!$C290,'Policy Characteristics'!$C:$C,0))</f>
        <v>elec reduce plant downtime</v>
      </c>
      <c r="L290" s="237">
        <f>INDEX('Policy Characteristics'!F:F,MATCH(PolicyLevers!$C290,'Policy Characteristics'!$C:$C,0))</f>
        <v>0</v>
      </c>
      <c r="M290" s="249">
        <f>INDEX('Policy Characteristics'!G:G,MATCH(PolicyLevers!$C290,'Policy Characteristics'!$C:$C,0))</f>
        <v>0.6</v>
      </c>
      <c r="N290" s="237">
        <f>INDEX('Policy Characteristics'!H:H,MATCH(PolicyLevers!$C290,'Policy Characteristics'!$C:$C,0))</f>
        <v>0.01</v>
      </c>
      <c r="O290" s="199">
        <f>INDEX('Policy Characteristics'!I:I,MATCH(PolicyLevers!$C290,'Policy Characteristics'!$C:$C,0))</f>
        <v>0</v>
      </c>
      <c r="P290" s="201" t="str">
        <f>INDEX('Policy Characteristics'!J:J,MATCH(PolicyLevers!$C290,'Policy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0" s="199">
        <f>INDEX('Policy Characteristics'!K:K,MATCH(PolicyLevers!$C290,'Policy Characteristics'!$C:$C,0))</f>
        <v>0</v>
      </c>
      <c r="R290" s="199">
        <f>INDEX('Policy Characteristics'!L:L,MATCH(PolicyLevers!$C290,'Policy Characteristics'!$C:$C,0))</f>
        <v>0</v>
      </c>
      <c r="S290" s="267">
        <f>INDEX('Policy Characteristics'!M:M,MATCH(PolicyLevers!$C290,'Policy Characteristics'!$C:$C,0))</f>
        <v>0</v>
      </c>
      <c r="T290" s="239">
        <f>INDEX('Policy Characteristics'!N:N,MATCH(PolicyLevers!$C290,'Policy Characteristics'!$C:$C,0))</f>
        <v>0</v>
      </c>
    </row>
    <row r="291" spans="1:20" s="187" customFormat="1">
      <c r="A291" s="186" t="str">
        <f>INDEX('Policy Characteristics'!A:A,MATCH($C291,'Policy Characteristics'!$C:$C,0))</f>
        <v>Electricity Supply</v>
      </c>
      <c r="B291" s="232" t="str">
        <f>INDEX('Policy Characteristics'!B:B,MATCH($C291,'Policy Characteristics'!$C:$C,0))</f>
        <v>Reduce Plant Downtime</v>
      </c>
      <c r="C291" s="232" t="str">
        <f t="shared" si="22"/>
        <v>Percentage Reduction in Plant Downtime</v>
      </c>
      <c r="D291" s="199" t="s">
        <v>82</v>
      </c>
      <c r="E291" s="199" t="s">
        <v>269</v>
      </c>
      <c r="F291" s="199"/>
      <c r="G291" s="199"/>
      <c r="H291" s="208">
        <v>663</v>
      </c>
      <c r="I291" s="199" t="s">
        <v>47</v>
      </c>
      <c r="J291" s="187" t="str">
        <f>INDEX('Policy Characteristics'!D:D,MATCH(PolicyLevers!$C291,'Policy Characteristics'!$C:$C,0))</f>
        <v>Reduce Plant Downtime</v>
      </c>
      <c r="K291" s="187" t="str">
        <f>INDEX('Policy Characteristics'!E:E,MATCH(PolicyLevers!$C291,'Policy Characteristics'!$C:$C,0))</f>
        <v>elec reduce plant downtime</v>
      </c>
      <c r="L291" s="258">
        <f>INDEX('Policy Characteristics'!F:F,MATCH(PolicyLevers!$C291,'Policy Characteristics'!$C:$C,0))</f>
        <v>0</v>
      </c>
      <c r="M291" s="258">
        <f>INDEX('Policy Characteristics'!G:G,MATCH(PolicyLevers!$C291,'Policy Characteristics'!$C:$C,0))</f>
        <v>0.6</v>
      </c>
      <c r="N291" s="258">
        <f>INDEX('Policy Characteristics'!H:H,MATCH(PolicyLevers!$C291,'Policy Characteristics'!$C:$C,0))</f>
        <v>0.01</v>
      </c>
      <c r="O291" s="199">
        <f>INDEX('Policy Characteristics'!I:I,MATCH(PolicyLevers!$C291,'Policy Characteristics'!$C:$C,0))</f>
        <v>0</v>
      </c>
      <c r="P291" s="199" t="str">
        <f>INDEX('Policy Characteristics'!J:J,MATCH(PolicyLevers!$C291,'Policy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1" s="199">
        <f>INDEX('Policy Characteristics'!K:K,MATCH(PolicyLevers!$C291,'Policy Characteristics'!$C:$C,0))</f>
        <v>0</v>
      </c>
      <c r="R291" s="199">
        <f>INDEX('Policy Characteristics'!L:L,MATCH(PolicyLevers!$C291,'Policy Characteristics'!$C:$C,0))</f>
        <v>0</v>
      </c>
      <c r="S291" s="254">
        <f>INDEX('Policy Characteristics'!M:M,MATCH(PolicyLevers!$C291,'Policy Characteristics'!$C:$C,0))</f>
        <v>0</v>
      </c>
      <c r="T291" s="199">
        <f>INDEX('Policy Characteristics'!N:N,MATCH(PolicyLevers!$C291,'Policy Characteristics'!$C:$C,0))</f>
        <v>0</v>
      </c>
    </row>
    <row r="292" spans="1:20" s="187" customFormat="1">
      <c r="A292" s="186" t="str">
        <f>INDEX('Policy Characteristics'!A:A,MATCH($C292,'Policy Characteristics'!$C:$C,0))</f>
        <v>Electricity Supply</v>
      </c>
      <c r="B292" s="232" t="str">
        <f>INDEX('Policy Characteristics'!B:B,MATCH($C292,'Policy Characteristics'!$C:$C,0))</f>
        <v>Reduce Plant Downtime</v>
      </c>
      <c r="C292" s="232" t="str">
        <f t="shared" si="22"/>
        <v>Percentage Reduction in Plant Downtime</v>
      </c>
      <c r="D292" s="199" t="s">
        <v>82</v>
      </c>
      <c r="E292" s="199" t="s">
        <v>270</v>
      </c>
      <c r="F292" s="199"/>
      <c r="G292" s="199"/>
      <c r="H292" s="208">
        <v>664</v>
      </c>
      <c r="I292" s="199" t="s">
        <v>47</v>
      </c>
      <c r="J292" s="187" t="str">
        <f>INDEX('Policy Characteristics'!D:D,MATCH(PolicyLevers!$C292,'Policy Characteristics'!$C:$C,0))</f>
        <v>Reduce Plant Downtime</v>
      </c>
      <c r="K292" s="187" t="str">
        <f>INDEX('Policy Characteristics'!E:E,MATCH(PolicyLevers!$C292,'Policy Characteristics'!$C:$C,0))</f>
        <v>elec reduce plant downtime</v>
      </c>
      <c r="L292" s="258">
        <f>INDEX('Policy Characteristics'!F:F,MATCH(PolicyLevers!$C292,'Policy Characteristics'!$C:$C,0))</f>
        <v>0</v>
      </c>
      <c r="M292" s="258">
        <f>INDEX('Policy Characteristics'!G:G,MATCH(PolicyLevers!$C292,'Policy Characteristics'!$C:$C,0))</f>
        <v>0.6</v>
      </c>
      <c r="N292" s="258">
        <f>INDEX('Policy Characteristics'!H:H,MATCH(PolicyLevers!$C292,'Policy Characteristics'!$C:$C,0))</f>
        <v>0.01</v>
      </c>
      <c r="O292" s="199">
        <f>INDEX('Policy Characteristics'!I:I,MATCH(PolicyLevers!$C292,'Policy Characteristics'!$C:$C,0))</f>
        <v>0</v>
      </c>
      <c r="P292" s="199" t="str">
        <f>INDEX('Policy Characteristics'!J:J,MATCH(PolicyLevers!$C292,'Policy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2" s="199">
        <f>INDEX('Policy Characteristics'!K:K,MATCH(PolicyLevers!$C292,'Policy Characteristics'!$C:$C,0))</f>
        <v>0</v>
      </c>
      <c r="R292" s="199">
        <f>INDEX('Policy Characteristics'!L:L,MATCH(PolicyLevers!$C292,'Policy Characteristics'!$C:$C,0))</f>
        <v>0</v>
      </c>
      <c r="S292" s="254">
        <f>INDEX('Policy Characteristics'!M:M,MATCH(PolicyLevers!$C292,'Policy Characteristics'!$C:$C,0))</f>
        <v>0</v>
      </c>
      <c r="T292" s="199">
        <f>INDEX('Policy Characteristics'!N:N,MATCH(PolicyLevers!$C292,'Policy Characteristics'!$C:$C,0))</f>
        <v>0</v>
      </c>
    </row>
    <row r="293" spans="1:20" s="187" customFormat="1">
      <c r="A293" s="186" t="str">
        <f>INDEX('Policy Characteristics'!A:A,MATCH($C293,'Policy Characteristics'!$C:$C,0))</f>
        <v>Electricity Supply</v>
      </c>
      <c r="B293" s="232" t="str">
        <f>INDEX('Policy Characteristics'!B:B,MATCH($C293,'Policy Characteristics'!$C:$C,0))</f>
        <v>Reduce Plant Downtime</v>
      </c>
      <c r="C293" s="232" t="str">
        <f t="shared" si="22"/>
        <v>Percentage Reduction in Plant Downtime</v>
      </c>
      <c r="D293" s="199" t="s">
        <v>82</v>
      </c>
      <c r="E293" s="199" t="s">
        <v>271</v>
      </c>
      <c r="F293" s="199" t="s">
        <v>328</v>
      </c>
      <c r="G293" s="199" t="s">
        <v>96</v>
      </c>
      <c r="H293" s="208">
        <v>144</v>
      </c>
      <c r="I293" s="199" t="s">
        <v>46</v>
      </c>
      <c r="J293" s="187" t="str">
        <f>INDEX('Policy Characteristics'!D:D,MATCH(PolicyLevers!$C293,'Policy Characteristics'!$C:$C,0))</f>
        <v>Reduce Plant Downtime</v>
      </c>
      <c r="K293" s="187" t="str">
        <f>INDEX('Policy Characteristics'!E:E,MATCH(PolicyLevers!$C293,'Policy Characteristics'!$C:$C,0))</f>
        <v>elec reduce plant downtime</v>
      </c>
      <c r="L293" s="237">
        <f>INDEX('Policy Characteristics'!F:F,MATCH(PolicyLevers!$C293,'Policy Characteristics'!$C:$C,0))</f>
        <v>0</v>
      </c>
      <c r="M293" s="237">
        <f>INDEX('Policy Characteristics'!G:G,MATCH(PolicyLevers!$C293,'Policy Characteristics'!$C:$C,0))</f>
        <v>0.6</v>
      </c>
      <c r="N293" s="237">
        <f>INDEX('Policy Characteristics'!H:H,MATCH(PolicyLevers!$C293,'Policy Characteristics'!$C:$C,0))</f>
        <v>0.01</v>
      </c>
      <c r="O293" s="199">
        <f>INDEX('Policy Characteristics'!I:I,MATCH(PolicyLevers!$C293,'Policy Characteristics'!$C:$C,0))</f>
        <v>0</v>
      </c>
      <c r="P293" s="189" t="str">
        <f>INDEX('Policy Characteristics'!J:J,MATCH(PolicyLevers!$C293,'Policy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3" s="199">
        <f>INDEX('Policy Characteristics'!K:K,MATCH(PolicyLevers!$C293,'Policy Characteristics'!$C:$C,0))</f>
        <v>0</v>
      </c>
      <c r="R293" s="199">
        <f>INDEX('Policy Characteristics'!L:L,MATCH(PolicyLevers!$C293,'Policy Characteristics'!$C:$C,0))</f>
        <v>0</v>
      </c>
      <c r="S293" s="254">
        <f>INDEX('Policy Characteristics'!M:M,MATCH(PolicyLevers!$C293,'Policy Characteristics'!$C:$C,0))</f>
        <v>0</v>
      </c>
      <c r="T293" s="199">
        <f>INDEX('Policy Characteristics'!N:N,MATCH(PolicyLevers!$C293,'Policy Characteristics'!$C:$C,0))</f>
        <v>0</v>
      </c>
    </row>
    <row r="294" spans="1:20" s="187" customFormat="1">
      <c r="A294" s="186" t="str">
        <f>INDEX('Policy Characteristics'!A:A,MATCH($C294,'Policy Characteristics'!$C:$C,0))</f>
        <v>Electricity Supply</v>
      </c>
      <c r="B294" s="232" t="str">
        <f>INDEX('Policy Characteristics'!B:B,MATCH($C294,'Policy Characteristics'!$C:$C,0))</f>
        <v>Reduce Plant Downtime</v>
      </c>
      <c r="C294" s="232" t="str">
        <f t="shared" si="22"/>
        <v>Percentage Reduction in Plant Downtime</v>
      </c>
      <c r="D294" s="199" t="s">
        <v>83</v>
      </c>
      <c r="E294" s="199" t="s">
        <v>269</v>
      </c>
      <c r="F294" s="199"/>
      <c r="G294" s="199"/>
      <c r="H294" s="208">
        <v>665</v>
      </c>
      <c r="I294" s="199" t="s">
        <v>47</v>
      </c>
      <c r="J294" s="187" t="str">
        <f>INDEX('Policy Characteristics'!D:D,MATCH(PolicyLevers!$C294,'Policy Characteristics'!$C:$C,0))</f>
        <v>Reduce Plant Downtime</v>
      </c>
      <c r="K294" s="187" t="str">
        <f>INDEX('Policy Characteristics'!E:E,MATCH(PolicyLevers!$C294,'Policy Characteristics'!$C:$C,0))</f>
        <v>elec reduce plant downtime</v>
      </c>
      <c r="L294" s="258">
        <f>INDEX('Policy Characteristics'!F:F,MATCH(PolicyLevers!$C294,'Policy Characteristics'!$C:$C,0))</f>
        <v>0</v>
      </c>
      <c r="M294" s="258">
        <f>INDEX('Policy Characteristics'!G:G,MATCH(PolicyLevers!$C294,'Policy Characteristics'!$C:$C,0))</f>
        <v>0.6</v>
      </c>
      <c r="N294" s="258">
        <f>INDEX('Policy Characteristics'!H:H,MATCH(PolicyLevers!$C294,'Policy Characteristics'!$C:$C,0))</f>
        <v>0.01</v>
      </c>
      <c r="O294" s="199">
        <f>INDEX('Policy Characteristics'!I:I,MATCH(PolicyLevers!$C294,'Policy Characteristics'!$C:$C,0))</f>
        <v>0</v>
      </c>
      <c r="P294" s="199" t="str">
        <f>INDEX('Policy Characteristics'!J:J,MATCH(PolicyLevers!$C294,'Policy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4" s="199">
        <f>INDEX('Policy Characteristics'!K:K,MATCH(PolicyLevers!$C294,'Policy Characteristics'!$C:$C,0))</f>
        <v>0</v>
      </c>
      <c r="R294" s="199">
        <f>INDEX('Policy Characteristics'!L:L,MATCH(PolicyLevers!$C294,'Policy Characteristics'!$C:$C,0))</f>
        <v>0</v>
      </c>
      <c r="S294" s="254">
        <f>INDEX('Policy Characteristics'!M:M,MATCH(PolicyLevers!$C294,'Policy Characteristics'!$C:$C,0))</f>
        <v>0</v>
      </c>
      <c r="T294" s="199">
        <f>INDEX('Policy Characteristics'!N:N,MATCH(PolicyLevers!$C294,'Policy Characteristics'!$C:$C,0))</f>
        <v>0</v>
      </c>
    </row>
    <row r="295" spans="1:20" s="187" customFormat="1">
      <c r="A295" s="186" t="str">
        <f>INDEX('Policy Characteristics'!A:A,MATCH($C295,'Policy Characteristics'!$C:$C,0))</f>
        <v>Electricity Supply</v>
      </c>
      <c r="B295" s="232" t="str">
        <f>INDEX('Policy Characteristics'!B:B,MATCH($C295,'Policy Characteristics'!$C:$C,0))</f>
        <v>Reduce Plant Downtime</v>
      </c>
      <c r="C295" s="232" t="str">
        <f t="shared" si="22"/>
        <v>Percentage Reduction in Plant Downtime</v>
      </c>
      <c r="D295" s="199" t="s">
        <v>83</v>
      </c>
      <c r="E295" s="199" t="s">
        <v>270</v>
      </c>
      <c r="F295" s="199"/>
      <c r="G295" s="199"/>
      <c r="H295" s="208">
        <v>666</v>
      </c>
      <c r="I295" s="199" t="s">
        <v>47</v>
      </c>
      <c r="J295" s="187" t="str">
        <f>INDEX('Policy Characteristics'!D:D,MATCH(PolicyLevers!$C295,'Policy Characteristics'!$C:$C,0))</f>
        <v>Reduce Plant Downtime</v>
      </c>
      <c r="K295" s="187" t="str">
        <f>INDEX('Policy Characteristics'!E:E,MATCH(PolicyLevers!$C295,'Policy Characteristics'!$C:$C,0))</f>
        <v>elec reduce plant downtime</v>
      </c>
      <c r="L295" s="258">
        <f>INDEX('Policy Characteristics'!F:F,MATCH(PolicyLevers!$C295,'Policy Characteristics'!$C:$C,0))</f>
        <v>0</v>
      </c>
      <c r="M295" s="258">
        <f>INDEX('Policy Characteristics'!G:G,MATCH(PolicyLevers!$C295,'Policy Characteristics'!$C:$C,0))</f>
        <v>0.6</v>
      </c>
      <c r="N295" s="258">
        <f>INDEX('Policy Characteristics'!H:H,MATCH(PolicyLevers!$C295,'Policy Characteristics'!$C:$C,0))</f>
        <v>0.01</v>
      </c>
      <c r="O295" s="199">
        <f>INDEX('Policy Characteristics'!I:I,MATCH(PolicyLevers!$C295,'Policy Characteristics'!$C:$C,0))</f>
        <v>0</v>
      </c>
      <c r="P295" s="199" t="str">
        <f>INDEX('Policy Characteristics'!J:J,MATCH(PolicyLevers!$C295,'Policy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5" s="199">
        <f>INDEX('Policy Characteristics'!K:K,MATCH(PolicyLevers!$C295,'Policy Characteristics'!$C:$C,0))</f>
        <v>0</v>
      </c>
      <c r="R295" s="199">
        <f>INDEX('Policy Characteristics'!L:L,MATCH(PolicyLevers!$C295,'Policy Characteristics'!$C:$C,0))</f>
        <v>0</v>
      </c>
      <c r="S295" s="254">
        <f>INDEX('Policy Characteristics'!M:M,MATCH(PolicyLevers!$C295,'Policy Characteristics'!$C:$C,0))</f>
        <v>0</v>
      </c>
      <c r="T295" s="199">
        <f>INDEX('Policy Characteristics'!N:N,MATCH(PolicyLevers!$C295,'Policy Characteristics'!$C:$C,0))</f>
        <v>0</v>
      </c>
    </row>
    <row r="296" spans="1:20" s="187" customFormat="1">
      <c r="A296" s="186" t="str">
        <f>INDEX('Policy Characteristics'!A:A,MATCH($C296,'Policy Characteristics'!$C:$C,0))</f>
        <v>Electricity Supply</v>
      </c>
      <c r="B296" s="232" t="str">
        <f>INDEX('Policy Characteristics'!B:B,MATCH($C296,'Policy Characteristics'!$C:$C,0))</f>
        <v>Reduce Plant Downtime</v>
      </c>
      <c r="C296" s="232" t="str">
        <f t="shared" si="22"/>
        <v>Percentage Reduction in Plant Downtime</v>
      </c>
      <c r="D296" s="199" t="s">
        <v>83</v>
      </c>
      <c r="E296" s="199" t="s">
        <v>271</v>
      </c>
      <c r="F296" s="199"/>
      <c r="G296" s="199"/>
      <c r="H296" s="208">
        <v>667</v>
      </c>
      <c r="I296" s="199" t="s">
        <v>47</v>
      </c>
      <c r="J296" s="187" t="str">
        <f>INDEX('Policy Characteristics'!D:D,MATCH(PolicyLevers!$C296,'Policy Characteristics'!$C:$C,0))</f>
        <v>Reduce Plant Downtime</v>
      </c>
      <c r="K296" s="187" t="str">
        <f>INDEX('Policy Characteristics'!E:E,MATCH(PolicyLevers!$C296,'Policy Characteristics'!$C:$C,0))</f>
        <v>elec reduce plant downtime</v>
      </c>
      <c r="L296" s="258">
        <f>INDEX('Policy Characteristics'!F:F,MATCH(PolicyLevers!$C296,'Policy Characteristics'!$C:$C,0))</f>
        <v>0</v>
      </c>
      <c r="M296" s="258">
        <f>INDEX('Policy Characteristics'!G:G,MATCH(PolicyLevers!$C296,'Policy Characteristics'!$C:$C,0))</f>
        <v>0.6</v>
      </c>
      <c r="N296" s="258">
        <f>INDEX('Policy Characteristics'!H:H,MATCH(PolicyLevers!$C296,'Policy Characteristics'!$C:$C,0))</f>
        <v>0.01</v>
      </c>
      <c r="O296" s="199">
        <f>INDEX('Policy Characteristics'!I:I,MATCH(PolicyLevers!$C296,'Policy Characteristics'!$C:$C,0))</f>
        <v>0</v>
      </c>
      <c r="P296" s="199" t="str">
        <f>INDEX('Policy Characteristics'!J:J,MATCH(PolicyLevers!$C296,'Policy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6" s="199">
        <f>INDEX('Policy Characteristics'!K:K,MATCH(PolicyLevers!$C296,'Policy Characteristics'!$C:$C,0))</f>
        <v>0</v>
      </c>
      <c r="R296" s="199">
        <f>INDEX('Policy Characteristics'!L:L,MATCH(PolicyLevers!$C296,'Policy Characteristics'!$C:$C,0))</f>
        <v>0</v>
      </c>
      <c r="S296" s="254">
        <f>INDEX('Policy Characteristics'!M:M,MATCH(PolicyLevers!$C296,'Policy Characteristics'!$C:$C,0))</f>
        <v>0</v>
      </c>
      <c r="T296" s="199">
        <f>INDEX('Policy Characteristics'!N:N,MATCH(PolicyLevers!$C296,'Policy Characteristics'!$C:$C,0))</f>
        <v>0</v>
      </c>
    </row>
    <row r="297" spans="1:20" s="187" customFormat="1">
      <c r="A297" s="186" t="str">
        <f>INDEX('Policy Characteristics'!A:A,MATCH($C297,'Policy Characteristics'!$C:$C,0))</f>
        <v>Electricity Supply</v>
      </c>
      <c r="B297" s="232" t="str">
        <f>INDEX('Policy Characteristics'!B:B,MATCH($C297,'Policy Characteristics'!$C:$C,0))</f>
        <v>Reduce Plant Downtime</v>
      </c>
      <c r="C297" s="232" t="str">
        <f t="shared" si="22"/>
        <v>Percentage Reduction in Plant Downtime</v>
      </c>
      <c r="D297" s="199" t="s">
        <v>84</v>
      </c>
      <c r="E297" s="199" t="s">
        <v>269</v>
      </c>
      <c r="F297" s="199"/>
      <c r="G297" s="199"/>
      <c r="H297" s="208">
        <v>668</v>
      </c>
      <c r="I297" s="199" t="s">
        <v>47</v>
      </c>
      <c r="J297" s="187" t="str">
        <f>INDEX('Policy Characteristics'!D:D,MATCH(PolicyLevers!$C297,'Policy Characteristics'!$C:$C,0))</f>
        <v>Reduce Plant Downtime</v>
      </c>
      <c r="K297" s="187" t="str">
        <f>INDEX('Policy Characteristics'!E:E,MATCH(PolicyLevers!$C297,'Policy Characteristics'!$C:$C,0))</f>
        <v>elec reduce plant downtime</v>
      </c>
      <c r="L297" s="258">
        <f>INDEX('Policy Characteristics'!F:F,MATCH(PolicyLevers!$C297,'Policy Characteristics'!$C:$C,0))</f>
        <v>0</v>
      </c>
      <c r="M297" s="258">
        <f>INDEX('Policy Characteristics'!G:G,MATCH(PolicyLevers!$C297,'Policy Characteristics'!$C:$C,0))</f>
        <v>0.6</v>
      </c>
      <c r="N297" s="258">
        <f>INDEX('Policy Characteristics'!H:H,MATCH(PolicyLevers!$C297,'Policy Characteristics'!$C:$C,0))</f>
        <v>0.01</v>
      </c>
      <c r="O297" s="199">
        <f>INDEX('Policy Characteristics'!I:I,MATCH(PolicyLevers!$C297,'Policy Characteristics'!$C:$C,0))</f>
        <v>0</v>
      </c>
      <c r="P297" s="199" t="str">
        <f>INDEX('Policy Characteristics'!J:J,MATCH(PolicyLevers!$C297,'Policy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7" s="199">
        <f>INDEX('Policy Characteristics'!K:K,MATCH(PolicyLevers!$C297,'Policy Characteristics'!$C:$C,0))</f>
        <v>0</v>
      </c>
      <c r="R297" s="199">
        <f>INDEX('Policy Characteristics'!L:L,MATCH(PolicyLevers!$C297,'Policy Characteristics'!$C:$C,0))</f>
        <v>0</v>
      </c>
      <c r="S297" s="254">
        <f>INDEX('Policy Characteristics'!M:M,MATCH(PolicyLevers!$C297,'Policy Characteristics'!$C:$C,0))</f>
        <v>0</v>
      </c>
      <c r="T297" s="199">
        <f>INDEX('Policy Characteristics'!N:N,MATCH(PolicyLevers!$C297,'Policy Characteristics'!$C:$C,0))</f>
        <v>0</v>
      </c>
    </row>
    <row r="298" spans="1:20" s="187" customFormat="1">
      <c r="A298" s="186" t="str">
        <f>INDEX('Policy Characteristics'!A:A,MATCH($C298,'Policy Characteristics'!$C:$C,0))</f>
        <v>Electricity Supply</v>
      </c>
      <c r="B298" s="232" t="str">
        <f>INDEX('Policy Characteristics'!B:B,MATCH($C298,'Policy Characteristics'!$C:$C,0))</f>
        <v>Reduce Plant Downtime</v>
      </c>
      <c r="C298" s="232" t="str">
        <f t="shared" si="22"/>
        <v>Percentage Reduction in Plant Downtime</v>
      </c>
      <c r="D298" s="199" t="s">
        <v>84</v>
      </c>
      <c r="E298" s="199" t="s">
        <v>270</v>
      </c>
      <c r="F298" s="199"/>
      <c r="G298" s="199"/>
      <c r="H298" s="208">
        <v>669</v>
      </c>
      <c r="I298" s="199" t="s">
        <v>47</v>
      </c>
      <c r="J298" s="187" t="str">
        <f>INDEX('Policy Characteristics'!D:D,MATCH(PolicyLevers!$C298,'Policy Characteristics'!$C:$C,0))</f>
        <v>Reduce Plant Downtime</v>
      </c>
      <c r="K298" s="187" t="str">
        <f>INDEX('Policy Characteristics'!E:E,MATCH(PolicyLevers!$C298,'Policy Characteristics'!$C:$C,0))</f>
        <v>elec reduce plant downtime</v>
      </c>
      <c r="L298" s="258">
        <f>INDEX('Policy Characteristics'!F:F,MATCH(PolicyLevers!$C298,'Policy Characteristics'!$C:$C,0))</f>
        <v>0</v>
      </c>
      <c r="M298" s="258">
        <f>INDEX('Policy Characteristics'!G:G,MATCH(PolicyLevers!$C298,'Policy Characteristics'!$C:$C,0))</f>
        <v>0.6</v>
      </c>
      <c r="N298" s="258">
        <f>INDEX('Policy Characteristics'!H:H,MATCH(PolicyLevers!$C298,'Policy Characteristics'!$C:$C,0))</f>
        <v>0.01</v>
      </c>
      <c r="O298" s="199">
        <f>INDEX('Policy Characteristics'!I:I,MATCH(PolicyLevers!$C298,'Policy Characteristics'!$C:$C,0))</f>
        <v>0</v>
      </c>
      <c r="P298" s="199" t="str">
        <f>INDEX('Policy Characteristics'!J:J,MATCH(PolicyLevers!$C298,'Policy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8" s="199">
        <f>INDEX('Policy Characteristics'!K:K,MATCH(PolicyLevers!$C298,'Policy Characteristics'!$C:$C,0))</f>
        <v>0</v>
      </c>
      <c r="R298" s="199">
        <f>INDEX('Policy Characteristics'!L:L,MATCH(PolicyLevers!$C298,'Policy Characteristics'!$C:$C,0))</f>
        <v>0</v>
      </c>
      <c r="S298" s="254">
        <f>INDEX('Policy Characteristics'!M:M,MATCH(PolicyLevers!$C298,'Policy Characteristics'!$C:$C,0))</f>
        <v>0</v>
      </c>
      <c r="T298" s="199">
        <f>INDEX('Policy Characteristics'!N:N,MATCH(PolicyLevers!$C298,'Policy Characteristics'!$C:$C,0))</f>
        <v>0</v>
      </c>
    </row>
    <row r="299" spans="1:20" s="187" customFormat="1">
      <c r="A299" s="186" t="str">
        <f>INDEX('Policy Characteristics'!A:A,MATCH($C299,'Policy Characteristics'!$C:$C,0))</f>
        <v>Electricity Supply</v>
      </c>
      <c r="B299" s="232" t="str">
        <f>INDEX('Policy Characteristics'!B:B,MATCH($C299,'Policy Characteristics'!$C:$C,0))</f>
        <v>Reduce Plant Downtime</v>
      </c>
      <c r="C299" s="232" t="str">
        <f t="shared" si="22"/>
        <v>Percentage Reduction in Plant Downtime</v>
      </c>
      <c r="D299" s="199" t="s">
        <v>84</v>
      </c>
      <c r="E299" s="199" t="s">
        <v>271</v>
      </c>
      <c r="F299" s="199"/>
      <c r="G299" s="199"/>
      <c r="H299" s="208">
        <v>670</v>
      </c>
      <c r="I299" s="199" t="s">
        <v>47</v>
      </c>
      <c r="J299" s="187" t="str">
        <f>INDEX('Policy Characteristics'!D:D,MATCH(PolicyLevers!$C299,'Policy Characteristics'!$C:$C,0))</f>
        <v>Reduce Plant Downtime</v>
      </c>
      <c r="K299" s="187" t="str">
        <f>INDEX('Policy Characteristics'!E:E,MATCH(PolicyLevers!$C299,'Policy Characteristics'!$C:$C,0))</f>
        <v>elec reduce plant downtime</v>
      </c>
      <c r="L299" s="258">
        <f>INDEX('Policy Characteristics'!F:F,MATCH(PolicyLevers!$C299,'Policy Characteristics'!$C:$C,0))</f>
        <v>0</v>
      </c>
      <c r="M299" s="258">
        <f>INDEX('Policy Characteristics'!G:G,MATCH(PolicyLevers!$C299,'Policy Characteristics'!$C:$C,0))</f>
        <v>0.6</v>
      </c>
      <c r="N299" s="258">
        <f>INDEX('Policy Characteristics'!H:H,MATCH(PolicyLevers!$C299,'Policy Characteristics'!$C:$C,0))</f>
        <v>0.01</v>
      </c>
      <c r="O299" s="199">
        <f>INDEX('Policy Characteristics'!I:I,MATCH(PolicyLevers!$C299,'Policy Characteristics'!$C:$C,0))</f>
        <v>0</v>
      </c>
      <c r="P299" s="199" t="str">
        <f>INDEX('Policy Characteristics'!J:J,MATCH(PolicyLevers!$C299,'Policy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9" s="199">
        <f>INDEX('Policy Characteristics'!K:K,MATCH(PolicyLevers!$C299,'Policy Characteristics'!$C:$C,0))</f>
        <v>0</v>
      </c>
      <c r="R299" s="199">
        <f>INDEX('Policy Characteristics'!L:L,MATCH(PolicyLevers!$C299,'Policy Characteristics'!$C:$C,0))</f>
        <v>0</v>
      </c>
      <c r="S299" s="254">
        <f>INDEX('Policy Characteristics'!M:M,MATCH(PolicyLevers!$C299,'Policy Characteristics'!$C:$C,0))</f>
        <v>0</v>
      </c>
      <c r="T299" s="199">
        <f>INDEX('Policy Characteristics'!N:N,MATCH(PolicyLevers!$C299,'Policy Characteristics'!$C:$C,0))</f>
        <v>0</v>
      </c>
    </row>
    <row r="300" spans="1:20" s="187" customFormat="1">
      <c r="A300" s="186" t="str">
        <f>INDEX('Policy Characteristics'!A:A,MATCH($C300,'Policy Characteristics'!$C:$C,0))</f>
        <v>Electricity Supply</v>
      </c>
      <c r="B300" s="232" t="str">
        <f>INDEX('Policy Characteristics'!B:B,MATCH($C300,'Policy Characteristics'!$C:$C,0))</f>
        <v>Reduce Plant Downtime</v>
      </c>
      <c r="C300" s="232" t="str">
        <f t="shared" si="22"/>
        <v>Percentage Reduction in Plant Downtime</v>
      </c>
      <c r="D300" s="199" t="s">
        <v>324</v>
      </c>
      <c r="E300" s="199" t="s">
        <v>269</v>
      </c>
      <c r="F300" s="199"/>
      <c r="G300" s="199"/>
      <c r="H300" s="208">
        <v>671</v>
      </c>
      <c r="I300" s="199" t="s">
        <v>47</v>
      </c>
      <c r="J300" s="187" t="str">
        <f>INDEX('Policy Characteristics'!D:D,MATCH(PolicyLevers!$C300,'Policy Characteristics'!$C:$C,0))</f>
        <v>Reduce Plant Downtime</v>
      </c>
      <c r="K300" s="187" t="str">
        <f>INDEX('Policy Characteristics'!E:E,MATCH(PolicyLevers!$C300,'Policy Characteristics'!$C:$C,0))</f>
        <v>elec reduce plant downtime</v>
      </c>
      <c r="L300" s="258">
        <f>INDEX('Policy Characteristics'!F:F,MATCH(PolicyLevers!$C300,'Policy Characteristics'!$C:$C,0))</f>
        <v>0</v>
      </c>
      <c r="M300" s="258">
        <f>INDEX('Policy Characteristics'!G:G,MATCH(PolicyLevers!$C300,'Policy Characteristics'!$C:$C,0))</f>
        <v>0.6</v>
      </c>
      <c r="N300" s="258">
        <f>INDEX('Policy Characteristics'!H:H,MATCH(PolicyLevers!$C300,'Policy Characteristics'!$C:$C,0))</f>
        <v>0.01</v>
      </c>
      <c r="O300" s="199">
        <f>INDEX('Policy Characteristics'!I:I,MATCH(PolicyLevers!$C300,'Policy Characteristics'!$C:$C,0))</f>
        <v>0</v>
      </c>
      <c r="P300" s="199" t="str">
        <f>INDEX('Policy Characteristics'!J:J,MATCH(PolicyLevers!$C300,'Policy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0" s="199">
        <f>INDEX('Policy Characteristics'!K:K,MATCH(PolicyLevers!$C300,'Policy Characteristics'!$C:$C,0))</f>
        <v>0</v>
      </c>
      <c r="R300" s="199">
        <f>INDEX('Policy Characteristics'!L:L,MATCH(PolicyLevers!$C300,'Policy Characteristics'!$C:$C,0))</f>
        <v>0</v>
      </c>
      <c r="S300" s="254">
        <f>INDEX('Policy Characteristics'!M:M,MATCH(PolicyLevers!$C300,'Policy Characteristics'!$C:$C,0))</f>
        <v>0</v>
      </c>
      <c r="T300" s="199">
        <f>INDEX('Policy Characteristics'!N:N,MATCH(PolicyLevers!$C300,'Policy Characteristics'!$C:$C,0))</f>
        <v>0</v>
      </c>
    </row>
    <row r="301" spans="1:20" s="187" customFormat="1">
      <c r="A301" s="186" t="str">
        <f>INDEX('Policy Characteristics'!A:A,MATCH($C301,'Policy Characteristics'!$C:$C,0))</f>
        <v>Electricity Supply</v>
      </c>
      <c r="B301" s="232" t="str">
        <f>INDEX('Policy Characteristics'!B:B,MATCH($C301,'Policy Characteristics'!$C:$C,0))</f>
        <v>Reduce Plant Downtime</v>
      </c>
      <c r="C301" s="232" t="str">
        <f t="shared" si="22"/>
        <v>Percentage Reduction in Plant Downtime</v>
      </c>
      <c r="D301" s="199" t="s">
        <v>324</v>
      </c>
      <c r="E301" s="199" t="s">
        <v>270</v>
      </c>
      <c r="F301" s="199"/>
      <c r="G301" s="199"/>
      <c r="H301" s="208">
        <v>672</v>
      </c>
      <c r="I301" s="199" t="s">
        <v>47</v>
      </c>
      <c r="J301" s="187" t="str">
        <f>INDEX('Policy Characteristics'!D:D,MATCH(PolicyLevers!$C301,'Policy Characteristics'!$C:$C,0))</f>
        <v>Reduce Plant Downtime</v>
      </c>
      <c r="K301" s="187" t="str">
        <f>INDEX('Policy Characteristics'!E:E,MATCH(PolicyLevers!$C301,'Policy Characteristics'!$C:$C,0))</f>
        <v>elec reduce plant downtime</v>
      </c>
      <c r="L301" s="258">
        <f>INDEX('Policy Characteristics'!F:F,MATCH(PolicyLevers!$C301,'Policy Characteristics'!$C:$C,0))</f>
        <v>0</v>
      </c>
      <c r="M301" s="258">
        <f>INDEX('Policy Characteristics'!G:G,MATCH(PolicyLevers!$C301,'Policy Characteristics'!$C:$C,0))</f>
        <v>0.6</v>
      </c>
      <c r="N301" s="258">
        <f>INDEX('Policy Characteristics'!H:H,MATCH(PolicyLevers!$C301,'Policy Characteristics'!$C:$C,0))</f>
        <v>0.01</v>
      </c>
      <c r="O301" s="199">
        <f>INDEX('Policy Characteristics'!I:I,MATCH(PolicyLevers!$C301,'Policy Characteristics'!$C:$C,0))</f>
        <v>0</v>
      </c>
      <c r="P301" s="199" t="str">
        <f>INDEX('Policy Characteristics'!J:J,MATCH(PolicyLevers!$C301,'Policy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1" s="199">
        <f>INDEX('Policy Characteristics'!K:K,MATCH(PolicyLevers!$C301,'Policy Characteristics'!$C:$C,0))</f>
        <v>0</v>
      </c>
      <c r="R301" s="199">
        <f>INDEX('Policy Characteristics'!L:L,MATCH(PolicyLevers!$C301,'Policy Characteristics'!$C:$C,0))</f>
        <v>0</v>
      </c>
      <c r="S301" s="254">
        <f>INDEX('Policy Characteristics'!M:M,MATCH(PolicyLevers!$C301,'Policy Characteristics'!$C:$C,0))</f>
        <v>0</v>
      </c>
      <c r="T301" s="199">
        <f>INDEX('Policy Characteristics'!N:N,MATCH(PolicyLevers!$C301,'Policy Characteristics'!$C:$C,0))</f>
        <v>0</v>
      </c>
    </row>
    <row r="302" spans="1:20" s="187" customFormat="1">
      <c r="A302" s="186" t="str">
        <f>INDEX('Policy Characteristics'!A:A,MATCH($C302,'Policy Characteristics'!$C:$C,0))</f>
        <v>Electricity Supply</v>
      </c>
      <c r="B302" s="232" t="str">
        <f>INDEX('Policy Characteristics'!B:B,MATCH($C302,'Policy Characteristics'!$C:$C,0))</f>
        <v>Reduce Plant Downtime</v>
      </c>
      <c r="C302" s="232" t="str">
        <f t="shared" si="22"/>
        <v>Percentage Reduction in Plant Downtime</v>
      </c>
      <c r="D302" s="199" t="s">
        <v>324</v>
      </c>
      <c r="E302" s="199" t="s">
        <v>271</v>
      </c>
      <c r="F302" s="199"/>
      <c r="G302" s="199"/>
      <c r="H302" s="208">
        <v>673</v>
      </c>
      <c r="I302" s="199" t="s">
        <v>47</v>
      </c>
      <c r="J302" s="187" t="str">
        <f>INDEX('Policy Characteristics'!D:D,MATCH(PolicyLevers!$C302,'Policy Characteristics'!$C:$C,0))</f>
        <v>Reduce Plant Downtime</v>
      </c>
      <c r="K302" s="187" t="str">
        <f>INDEX('Policy Characteristics'!E:E,MATCH(PolicyLevers!$C302,'Policy Characteristics'!$C:$C,0))</f>
        <v>elec reduce plant downtime</v>
      </c>
      <c r="L302" s="258">
        <f>INDEX('Policy Characteristics'!F:F,MATCH(PolicyLevers!$C302,'Policy Characteristics'!$C:$C,0))</f>
        <v>0</v>
      </c>
      <c r="M302" s="258">
        <f>INDEX('Policy Characteristics'!G:G,MATCH(PolicyLevers!$C302,'Policy Characteristics'!$C:$C,0))</f>
        <v>0.6</v>
      </c>
      <c r="N302" s="258">
        <f>INDEX('Policy Characteristics'!H:H,MATCH(PolicyLevers!$C302,'Policy Characteristics'!$C:$C,0))</f>
        <v>0.01</v>
      </c>
      <c r="O302" s="199">
        <f>INDEX('Policy Characteristics'!I:I,MATCH(PolicyLevers!$C302,'Policy Characteristics'!$C:$C,0))</f>
        <v>0</v>
      </c>
      <c r="P302" s="199" t="str">
        <f>INDEX('Policy Characteristics'!J:J,MATCH(PolicyLevers!$C302,'Policy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2" s="199">
        <f>INDEX('Policy Characteristics'!K:K,MATCH(PolicyLevers!$C302,'Policy Characteristics'!$C:$C,0))</f>
        <v>0</v>
      </c>
      <c r="R302" s="199">
        <f>INDEX('Policy Characteristics'!L:L,MATCH(PolicyLevers!$C302,'Policy Characteristics'!$C:$C,0))</f>
        <v>0</v>
      </c>
      <c r="S302" s="254">
        <f>INDEX('Policy Characteristics'!M:M,MATCH(PolicyLevers!$C302,'Policy Characteristics'!$C:$C,0))</f>
        <v>0</v>
      </c>
      <c r="T302" s="199">
        <f>INDEX('Policy Characteristics'!N:N,MATCH(PolicyLevers!$C302,'Policy Characteristics'!$C:$C,0))</f>
        <v>0</v>
      </c>
    </row>
    <row r="303" spans="1:20" s="187" customFormat="1">
      <c r="A303" s="186" t="str">
        <f>INDEX('Policy Characteristics'!A:A,MATCH($C303,'Policy Characteristics'!$C:$C,0))</f>
        <v>Electricity Supply</v>
      </c>
      <c r="B303" s="232" t="str">
        <f>INDEX('Policy Characteristics'!B:B,MATCH($C303,'Policy Characteristics'!$C:$C,0))</f>
        <v>Reduce Plant Downtime</v>
      </c>
      <c r="C303" s="232" t="str">
        <f t="shared" si="22"/>
        <v>Percentage Reduction in Plant Downtime</v>
      </c>
      <c r="D303" s="199" t="s">
        <v>325</v>
      </c>
      <c r="E303" s="199" t="s">
        <v>269</v>
      </c>
      <c r="F303" s="199"/>
      <c r="G303" s="199"/>
      <c r="H303" s="208">
        <v>674</v>
      </c>
      <c r="I303" s="199" t="s">
        <v>47</v>
      </c>
      <c r="J303" s="187" t="str">
        <f>INDEX('Policy Characteristics'!D:D,MATCH(PolicyLevers!$C303,'Policy Characteristics'!$C:$C,0))</f>
        <v>Reduce Plant Downtime</v>
      </c>
      <c r="K303" s="187" t="str">
        <f>INDEX('Policy Characteristics'!E:E,MATCH(PolicyLevers!$C303,'Policy Characteristics'!$C:$C,0))</f>
        <v>elec reduce plant downtime</v>
      </c>
      <c r="L303" s="258">
        <f>INDEX('Policy Characteristics'!F:F,MATCH(PolicyLevers!$C303,'Policy Characteristics'!$C:$C,0))</f>
        <v>0</v>
      </c>
      <c r="M303" s="258">
        <f>INDEX('Policy Characteristics'!G:G,MATCH(PolicyLevers!$C303,'Policy Characteristics'!$C:$C,0))</f>
        <v>0.6</v>
      </c>
      <c r="N303" s="258">
        <f>INDEX('Policy Characteristics'!H:H,MATCH(PolicyLevers!$C303,'Policy Characteristics'!$C:$C,0))</f>
        <v>0.01</v>
      </c>
      <c r="O303" s="199">
        <f>INDEX('Policy Characteristics'!I:I,MATCH(PolicyLevers!$C303,'Policy Characteristics'!$C:$C,0))</f>
        <v>0</v>
      </c>
      <c r="P303" s="199" t="str">
        <f>INDEX('Policy Characteristics'!J:J,MATCH(PolicyLevers!$C303,'Policy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3" s="199">
        <f>INDEX('Policy Characteristics'!K:K,MATCH(PolicyLevers!$C303,'Policy Characteristics'!$C:$C,0))</f>
        <v>0</v>
      </c>
      <c r="R303" s="199">
        <f>INDEX('Policy Characteristics'!L:L,MATCH(PolicyLevers!$C303,'Policy Characteristics'!$C:$C,0))</f>
        <v>0</v>
      </c>
      <c r="S303" s="254">
        <f>INDEX('Policy Characteristics'!M:M,MATCH(PolicyLevers!$C303,'Policy Characteristics'!$C:$C,0))</f>
        <v>0</v>
      </c>
      <c r="T303" s="199">
        <f>INDEX('Policy Characteristics'!N:N,MATCH(PolicyLevers!$C303,'Policy Characteristics'!$C:$C,0))</f>
        <v>0</v>
      </c>
    </row>
    <row r="304" spans="1:20" s="187" customFormat="1">
      <c r="A304" s="186" t="str">
        <f>INDEX('Policy Characteristics'!A:A,MATCH($C304,'Policy Characteristics'!$C:$C,0))</f>
        <v>Electricity Supply</v>
      </c>
      <c r="B304" s="232" t="str">
        <f>INDEX('Policy Characteristics'!B:B,MATCH($C304,'Policy Characteristics'!$C:$C,0))</f>
        <v>Reduce Plant Downtime</v>
      </c>
      <c r="C304" s="232" t="str">
        <f t="shared" si="22"/>
        <v>Percentage Reduction in Plant Downtime</v>
      </c>
      <c r="D304" s="199" t="s">
        <v>325</v>
      </c>
      <c r="E304" s="199" t="s">
        <v>270</v>
      </c>
      <c r="F304" s="199"/>
      <c r="G304" s="199"/>
      <c r="H304" s="208">
        <v>675</v>
      </c>
      <c r="I304" s="199" t="s">
        <v>47</v>
      </c>
      <c r="J304" s="187" t="str">
        <f>INDEX('Policy Characteristics'!D:D,MATCH(PolicyLevers!$C304,'Policy Characteristics'!$C:$C,0))</f>
        <v>Reduce Plant Downtime</v>
      </c>
      <c r="K304" s="187" t="str">
        <f>INDEX('Policy Characteristics'!E:E,MATCH(PolicyLevers!$C304,'Policy Characteristics'!$C:$C,0))</f>
        <v>elec reduce plant downtime</v>
      </c>
      <c r="L304" s="258">
        <f>INDEX('Policy Characteristics'!F:F,MATCH(PolicyLevers!$C304,'Policy Characteristics'!$C:$C,0))</f>
        <v>0</v>
      </c>
      <c r="M304" s="258">
        <f>INDEX('Policy Characteristics'!G:G,MATCH(PolicyLevers!$C304,'Policy Characteristics'!$C:$C,0))</f>
        <v>0.6</v>
      </c>
      <c r="N304" s="258">
        <f>INDEX('Policy Characteristics'!H:H,MATCH(PolicyLevers!$C304,'Policy Characteristics'!$C:$C,0))</f>
        <v>0.01</v>
      </c>
      <c r="O304" s="199">
        <f>INDEX('Policy Characteristics'!I:I,MATCH(PolicyLevers!$C304,'Policy Characteristics'!$C:$C,0))</f>
        <v>0</v>
      </c>
      <c r="P304" s="199" t="str">
        <f>INDEX('Policy Characteristics'!J:J,MATCH(PolicyLevers!$C304,'Policy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4" s="199">
        <f>INDEX('Policy Characteristics'!K:K,MATCH(PolicyLevers!$C304,'Policy Characteristics'!$C:$C,0))</f>
        <v>0</v>
      </c>
      <c r="R304" s="199">
        <f>INDEX('Policy Characteristics'!L:L,MATCH(PolicyLevers!$C304,'Policy Characteristics'!$C:$C,0))</f>
        <v>0</v>
      </c>
      <c r="S304" s="254">
        <f>INDEX('Policy Characteristics'!M:M,MATCH(PolicyLevers!$C304,'Policy Characteristics'!$C:$C,0))</f>
        <v>0</v>
      </c>
      <c r="T304" s="199">
        <f>INDEX('Policy Characteristics'!N:N,MATCH(PolicyLevers!$C304,'Policy Characteristics'!$C:$C,0))</f>
        <v>0</v>
      </c>
    </row>
    <row r="305" spans="1:20" s="187" customFormat="1">
      <c r="A305" s="186" t="str">
        <f>INDEX('Policy Characteristics'!A:A,MATCH($C305,'Policy Characteristics'!$C:$C,0))</f>
        <v>Electricity Supply</v>
      </c>
      <c r="B305" s="232" t="str">
        <f>INDEX('Policy Characteristics'!B:B,MATCH($C305,'Policy Characteristics'!$C:$C,0))</f>
        <v>Reduce Plant Downtime</v>
      </c>
      <c r="C305" s="232" t="str">
        <f t="shared" si="22"/>
        <v>Percentage Reduction in Plant Downtime</v>
      </c>
      <c r="D305" s="199" t="s">
        <v>325</v>
      </c>
      <c r="E305" s="199" t="s">
        <v>271</v>
      </c>
      <c r="F305" s="199"/>
      <c r="G305" s="199"/>
      <c r="H305" s="208">
        <v>676</v>
      </c>
      <c r="I305" s="199" t="s">
        <v>47</v>
      </c>
      <c r="J305" s="187" t="str">
        <f>INDEX('Policy Characteristics'!D:D,MATCH(PolicyLevers!$C305,'Policy Characteristics'!$C:$C,0))</f>
        <v>Reduce Plant Downtime</v>
      </c>
      <c r="K305" s="187" t="str">
        <f>INDEX('Policy Characteristics'!E:E,MATCH(PolicyLevers!$C305,'Policy Characteristics'!$C:$C,0))</f>
        <v>elec reduce plant downtime</v>
      </c>
      <c r="L305" s="258">
        <f>INDEX('Policy Characteristics'!F:F,MATCH(PolicyLevers!$C305,'Policy Characteristics'!$C:$C,0))</f>
        <v>0</v>
      </c>
      <c r="M305" s="258">
        <f>INDEX('Policy Characteristics'!G:G,MATCH(PolicyLevers!$C305,'Policy Characteristics'!$C:$C,0))</f>
        <v>0.6</v>
      </c>
      <c r="N305" s="258">
        <f>INDEX('Policy Characteristics'!H:H,MATCH(PolicyLevers!$C305,'Policy Characteristics'!$C:$C,0))</f>
        <v>0.01</v>
      </c>
      <c r="O305" s="199">
        <f>INDEX('Policy Characteristics'!I:I,MATCH(PolicyLevers!$C305,'Policy Characteristics'!$C:$C,0))</f>
        <v>0</v>
      </c>
      <c r="P305" s="199" t="str">
        <f>INDEX('Policy Characteristics'!J:J,MATCH(PolicyLevers!$C305,'Policy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5" s="199">
        <f>INDEX('Policy Characteristics'!K:K,MATCH(PolicyLevers!$C305,'Policy Characteristics'!$C:$C,0))</f>
        <v>0</v>
      </c>
      <c r="R305" s="199">
        <f>INDEX('Policy Characteristics'!L:L,MATCH(PolicyLevers!$C305,'Policy Characteristics'!$C:$C,0))</f>
        <v>0</v>
      </c>
      <c r="S305" s="254">
        <f>INDEX('Policy Characteristics'!M:M,MATCH(PolicyLevers!$C305,'Policy Characteristics'!$C:$C,0))</f>
        <v>0</v>
      </c>
      <c r="T305" s="199">
        <f>INDEX('Policy Characteristics'!N:N,MATCH(PolicyLevers!$C305,'Policy Characteristics'!$C:$C,0))</f>
        <v>0</v>
      </c>
    </row>
    <row r="306" spans="1:20" s="187" customFormat="1">
      <c r="A306" s="186" t="str">
        <f>INDEX('Policy Characteristics'!A:A,MATCH($C306,'Policy Characteristics'!$C:$C,0))</f>
        <v>Electricity Supply</v>
      </c>
      <c r="B306" s="232" t="str">
        <f>INDEX('Policy Characteristics'!B:B,MATCH($C306,'Policy Characteristics'!$C:$C,0))</f>
        <v>Reduce Plant Downtime</v>
      </c>
      <c r="C306" s="232" t="str">
        <f t="shared" si="22"/>
        <v>Percentage Reduction in Plant Downtime</v>
      </c>
      <c r="D306" s="199" t="s">
        <v>468</v>
      </c>
      <c r="E306" s="199" t="s">
        <v>269</v>
      </c>
      <c r="F306" s="199"/>
      <c r="G306" s="199"/>
      <c r="H306" s="208">
        <v>677</v>
      </c>
      <c r="I306" s="199" t="s">
        <v>47</v>
      </c>
      <c r="J306" s="187" t="str">
        <f>INDEX('Policy Characteristics'!D:D,MATCH(PolicyLevers!$C306,'Policy Characteristics'!$C:$C,0))</f>
        <v>Reduce Plant Downtime</v>
      </c>
      <c r="K306" s="187" t="str">
        <f>INDEX('Policy Characteristics'!E:E,MATCH(PolicyLevers!$C306,'Policy Characteristics'!$C:$C,0))</f>
        <v>elec reduce plant downtime</v>
      </c>
      <c r="L306" s="222">
        <f>INDEX('Policy Characteristics'!F:F,MATCH(PolicyLevers!$C306,'Policy Characteristics'!$C:$C,0))</f>
        <v>0</v>
      </c>
      <c r="M306" s="222">
        <f>INDEX('Policy Characteristics'!G:G,MATCH(PolicyLevers!$C306,'Policy Characteristics'!$C:$C,0))</f>
        <v>0.6</v>
      </c>
      <c r="N306" s="222">
        <f>INDEX('Policy Characteristics'!H:H,MATCH(PolicyLevers!$C306,'Policy Characteristics'!$C:$C,0))</f>
        <v>0.01</v>
      </c>
      <c r="O306" s="221">
        <f>INDEX('Policy Characteristics'!I:I,MATCH(PolicyLevers!$C306,'Policy Characteristics'!$C:$C,0))</f>
        <v>0</v>
      </c>
      <c r="P306" s="199" t="str">
        <f>INDEX('Policy Characteristics'!J:J,MATCH(PolicyLevers!$C306,'Policy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6" s="199">
        <f>INDEX('Policy Characteristics'!K:K,MATCH(PolicyLevers!$C306,'Policy Characteristics'!$C:$C,0))</f>
        <v>0</v>
      </c>
      <c r="R306" s="199">
        <f>INDEX('Policy Characteristics'!L:L,MATCH(PolicyLevers!$C306,'Policy Characteristics'!$C:$C,0))</f>
        <v>0</v>
      </c>
      <c r="S306" s="254">
        <f>INDEX('Policy Characteristics'!M:M,MATCH(PolicyLevers!$C306,'Policy Characteristics'!$C:$C,0))</f>
        <v>0</v>
      </c>
      <c r="T306" s="199">
        <f>INDEX('Policy Characteristics'!N:N,MATCH(PolicyLevers!$C306,'Policy Characteristics'!$C:$C,0))</f>
        <v>0</v>
      </c>
    </row>
    <row r="307" spans="1:20" s="187" customFormat="1">
      <c r="A307" s="186" t="str">
        <f>INDEX('Policy Characteristics'!A:A,MATCH($C307,'Policy Characteristics'!$C:$C,0))</f>
        <v>Electricity Supply</v>
      </c>
      <c r="B307" s="232" t="str">
        <f>INDEX('Policy Characteristics'!B:B,MATCH($C307,'Policy Characteristics'!$C:$C,0))</f>
        <v>Reduce Plant Downtime</v>
      </c>
      <c r="C307" s="232" t="str">
        <f t="shared" ref="C307:C320" si="23">C$276</f>
        <v>Percentage Reduction in Plant Downtime</v>
      </c>
      <c r="D307" s="199" t="s">
        <v>468</v>
      </c>
      <c r="E307" s="199" t="s">
        <v>270</v>
      </c>
      <c r="F307" s="199"/>
      <c r="G307" s="199"/>
      <c r="H307" s="208">
        <v>678</v>
      </c>
      <c r="I307" s="199" t="s">
        <v>47</v>
      </c>
      <c r="J307" s="187" t="str">
        <f>INDEX('Policy Characteristics'!D:D,MATCH(PolicyLevers!$C307,'Policy Characteristics'!$C:$C,0))</f>
        <v>Reduce Plant Downtime</v>
      </c>
      <c r="K307" s="187" t="str">
        <f>INDEX('Policy Characteristics'!E:E,MATCH(PolicyLevers!$C307,'Policy Characteristics'!$C:$C,0))</f>
        <v>elec reduce plant downtime</v>
      </c>
      <c r="L307" s="222">
        <f>INDEX('Policy Characteristics'!F:F,MATCH(PolicyLevers!$C307,'Policy Characteristics'!$C:$C,0))</f>
        <v>0</v>
      </c>
      <c r="M307" s="222">
        <f>INDEX('Policy Characteristics'!G:G,MATCH(PolicyLevers!$C307,'Policy Characteristics'!$C:$C,0))</f>
        <v>0.6</v>
      </c>
      <c r="N307" s="222">
        <f>INDEX('Policy Characteristics'!H:H,MATCH(PolicyLevers!$C307,'Policy Characteristics'!$C:$C,0))</f>
        <v>0.01</v>
      </c>
      <c r="O307" s="221">
        <f>INDEX('Policy Characteristics'!I:I,MATCH(PolicyLevers!$C307,'Policy Characteristics'!$C:$C,0))</f>
        <v>0</v>
      </c>
      <c r="P307" s="199" t="str">
        <f>INDEX('Policy Characteristics'!J:J,MATCH(PolicyLevers!$C307,'Policy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7" s="199">
        <f>INDEX('Policy Characteristics'!K:K,MATCH(PolicyLevers!$C307,'Policy Characteristics'!$C:$C,0))</f>
        <v>0</v>
      </c>
      <c r="R307" s="199">
        <f>INDEX('Policy Characteristics'!L:L,MATCH(PolicyLevers!$C307,'Policy Characteristics'!$C:$C,0))</f>
        <v>0</v>
      </c>
      <c r="S307" s="254">
        <f>INDEX('Policy Characteristics'!M:M,MATCH(PolicyLevers!$C307,'Policy Characteristics'!$C:$C,0))</f>
        <v>0</v>
      </c>
      <c r="T307" s="199">
        <f>INDEX('Policy Characteristics'!N:N,MATCH(PolicyLevers!$C307,'Policy Characteristics'!$C:$C,0))</f>
        <v>0</v>
      </c>
    </row>
    <row r="308" spans="1:20" s="187" customFormat="1">
      <c r="A308" s="186" t="str">
        <f>INDEX('Policy Characteristics'!A:A,MATCH($C308,'Policy Characteristics'!$C:$C,0))</f>
        <v>Electricity Supply</v>
      </c>
      <c r="B308" s="232" t="str">
        <f>INDEX('Policy Characteristics'!B:B,MATCH($C308,'Policy Characteristics'!$C:$C,0))</f>
        <v>Reduce Plant Downtime</v>
      </c>
      <c r="C308" s="232" t="str">
        <f t="shared" si="23"/>
        <v>Percentage Reduction in Plant Downtime</v>
      </c>
      <c r="D308" s="199" t="s">
        <v>468</v>
      </c>
      <c r="E308" s="199" t="s">
        <v>271</v>
      </c>
      <c r="F308" s="199"/>
      <c r="G308" s="199"/>
      <c r="H308" s="208">
        <v>679</v>
      </c>
      <c r="I308" s="199" t="s">
        <v>47</v>
      </c>
      <c r="J308" s="187" t="str">
        <f>INDEX('Policy Characteristics'!D:D,MATCH(PolicyLevers!$C308,'Policy Characteristics'!$C:$C,0))</f>
        <v>Reduce Plant Downtime</v>
      </c>
      <c r="K308" s="187" t="str">
        <f>INDEX('Policy Characteristics'!E:E,MATCH(PolicyLevers!$C308,'Policy Characteristics'!$C:$C,0))</f>
        <v>elec reduce plant downtime</v>
      </c>
      <c r="L308" s="222">
        <f>INDEX('Policy Characteristics'!F:F,MATCH(PolicyLevers!$C308,'Policy Characteristics'!$C:$C,0))</f>
        <v>0</v>
      </c>
      <c r="M308" s="222">
        <f>INDEX('Policy Characteristics'!G:G,MATCH(PolicyLevers!$C308,'Policy Characteristics'!$C:$C,0))</f>
        <v>0.6</v>
      </c>
      <c r="N308" s="222">
        <f>INDEX('Policy Characteristics'!H:H,MATCH(PolicyLevers!$C308,'Policy Characteristics'!$C:$C,0))</f>
        <v>0.01</v>
      </c>
      <c r="O308" s="221">
        <f>INDEX('Policy Characteristics'!I:I,MATCH(PolicyLevers!$C308,'Policy Characteristics'!$C:$C,0))</f>
        <v>0</v>
      </c>
      <c r="P308" s="199" t="str">
        <f>INDEX('Policy Characteristics'!J:J,MATCH(PolicyLevers!$C308,'Policy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8" s="199">
        <f>INDEX('Policy Characteristics'!K:K,MATCH(PolicyLevers!$C308,'Policy Characteristics'!$C:$C,0))</f>
        <v>0</v>
      </c>
      <c r="R308" s="199">
        <f>INDEX('Policy Characteristics'!L:L,MATCH(PolicyLevers!$C308,'Policy Characteristics'!$C:$C,0))</f>
        <v>0</v>
      </c>
      <c r="S308" s="254">
        <f>INDEX('Policy Characteristics'!M:M,MATCH(PolicyLevers!$C308,'Policy Characteristics'!$C:$C,0))</f>
        <v>0</v>
      </c>
      <c r="T308" s="199">
        <f>INDEX('Policy Characteristics'!N:N,MATCH(PolicyLevers!$C308,'Policy Characteristics'!$C:$C,0))</f>
        <v>0</v>
      </c>
    </row>
    <row r="309" spans="1:20" s="187" customFormat="1">
      <c r="A309" s="186" t="str">
        <f>INDEX('Policy Characteristics'!A:A,MATCH($C309,'Policy Characteristics'!$C:$C,0))</f>
        <v>Electricity Supply</v>
      </c>
      <c r="B309" s="232" t="str">
        <f>INDEX('Policy Characteristics'!B:B,MATCH($C309,'Policy Characteristics'!$C:$C,0))</f>
        <v>Reduce Plant Downtime</v>
      </c>
      <c r="C309" s="232" t="str">
        <f t="shared" si="23"/>
        <v>Percentage Reduction in Plant Downtime</v>
      </c>
      <c r="D309" s="199" t="s">
        <v>477</v>
      </c>
      <c r="E309" s="199" t="s">
        <v>269</v>
      </c>
      <c r="F309" s="199"/>
      <c r="G309" s="199"/>
      <c r="H309" s="208">
        <v>680</v>
      </c>
      <c r="I309" s="199" t="s">
        <v>47</v>
      </c>
      <c r="J309" s="187" t="str">
        <f>INDEX('Policy Characteristics'!D:D,MATCH(PolicyLevers!$C309,'Policy Characteristics'!$C:$C,0))</f>
        <v>Reduce Plant Downtime</v>
      </c>
      <c r="K309" s="187" t="str">
        <f>INDEX('Policy Characteristics'!E:E,MATCH(PolicyLevers!$C309,'Policy Characteristics'!$C:$C,0))</f>
        <v>elec reduce plant downtime</v>
      </c>
      <c r="L309" s="222">
        <f>INDEX('Policy Characteristics'!F:F,MATCH(PolicyLevers!$C309,'Policy Characteristics'!$C:$C,0))</f>
        <v>0</v>
      </c>
      <c r="M309" s="222">
        <f>INDEX('Policy Characteristics'!G:G,MATCH(PolicyLevers!$C309,'Policy Characteristics'!$C:$C,0))</f>
        <v>0.6</v>
      </c>
      <c r="N309" s="222">
        <f>INDEX('Policy Characteristics'!H:H,MATCH(PolicyLevers!$C309,'Policy Characteristics'!$C:$C,0))</f>
        <v>0.01</v>
      </c>
      <c r="O309" s="221">
        <f>INDEX('Policy Characteristics'!I:I,MATCH(PolicyLevers!$C309,'Policy Characteristics'!$C:$C,0))</f>
        <v>0</v>
      </c>
      <c r="P309" s="199" t="str">
        <f>INDEX('Policy Characteristics'!J:J,MATCH(PolicyLevers!$C309,'Policy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9" s="199">
        <f>INDEX('Policy Characteristics'!K:K,MATCH(PolicyLevers!$C309,'Policy Characteristics'!$C:$C,0))</f>
        <v>0</v>
      </c>
      <c r="R309" s="199">
        <f>INDEX('Policy Characteristics'!L:L,MATCH(PolicyLevers!$C309,'Policy Characteristics'!$C:$C,0))</f>
        <v>0</v>
      </c>
      <c r="S309" s="254">
        <f>INDEX('Policy Characteristics'!M:M,MATCH(PolicyLevers!$C309,'Policy Characteristics'!$C:$C,0))</f>
        <v>0</v>
      </c>
      <c r="T309" s="199">
        <f>INDEX('Policy Characteristics'!N:N,MATCH(PolicyLevers!$C309,'Policy Characteristics'!$C:$C,0))</f>
        <v>0</v>
      </c>
    </row>
    <row r="310" spans="1:20" s="187" customFormat="1">
      <c r="A310" s="186" t="str">
        <f>INDEX('Policy Characteristics'!A:A,MATCH($C310,'Policy Characteristics'!$C:$C,0))</f>
        <v>Electricity Supply</v>
      </c>
      <c r="B310" s="232" t="str">
        <f>INDEX('Policy Characteristics'!B:B,MATCH($C310,'Policy Characteristics'!$C:$C,0))</f>
        <v>Reduce Plant Downtime</v>
      </c>
      <c r="C310" s="232" t="str">
        <f t="shared" si="23"/>
        <v>Percentage Reduction in Plant Downtime</v>
      </c>
      <c r="D310" s="199" t="s">
        <v>477</v>
      </c>
      <c r="E310" s="199" t="s">
        <v>270</v>
      </c>
      <c r="F310" s="199"/>
      <c r="G310" s="199"/>
      <c r="H310" s="208">
        <v>681</v>
      </c>
      <c r="I310" s="199" t="s">
        <v>47</v>
      </c>
      <c r="J310" s="187" t="str">
        <f>INDEX('Policy Characteristics'!D:D,MATCH(PolicyLevers!$C310,'Policy Characteristics'!$C:$C,0))</f>
        <v>Reduce Plant Downtime</v>
      </c>
      <c r="K310" s="187" t="str">
        <f>INDEX('Policy Characteristics'!E:E,MATCH(PolicyLevers!$C310,'Policy Characteristics'!$C:$C,0))</f>
        <v>elec reduce plant downtime</v>
      </c>
      <c r="L310" s="222">
        <f>INDEX('Policy Characteristics'!F:F,MATCH(PolicyLevers!$C310,'Policy Characteristics'!$C:$C,0))</f>
        <v>0</v>
      </c>
      <c r="M310" s="222">
        <f>INDEX('Policy Characteristics'!G:G,MATCH(PolicyLevers!$C310,'Policy Characteristics'!$C:$C,0))</f>
        <v>0.6</v>
      </c>
      <c r="N310" s="222">
        <f>INDEX('Policy Characteristics'!H:H,MATCH(PolicyLevers!$C310,'Policy Characteristics'!$C:$C,0))</f>
        <v>0.01</v>
      </c>
      <c r="O310" s="221">
        <f>INDEX('Policy Characteristics'!I:I,MATCH(PolicyLevers!$C310,'Policy Characteristics'!$C:$C,0))</f>
        <v>0</v>
      </c>
      <c r="P310" s="199" t="str">
        <f>INDEX('Policy Characteristics'!J:J,MATCH(PolicyLevers!$C310,'Policy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0" s="199">
        <f>INDEX('Policy Characteristics'!K:K,MATCH(PolicyLevers!$C310,'Policy Characteristics'!$C:$C,0))</f>
        <v>0</v>
      </c>
      <c r="R310" s="199">
        <f>INDEX('Policy Characteristics'!L:L,MATCH(PolicyLevers!$C310,'Policy Characteristics'!$C:$C,0))</f>
        <v>0</v>
      </c>
      <c r="S310" s="254">
        <f>INDEX('Policy Characteristics'!M:M,MATCH(PolicyLevers!$C310,'Policy Characteristics'!$C:$C,0))</f>
        <v>0</v>
      </c>
      <c r="T310" s="199">
        <f>INDEX('Policy Characteristics'!N:N,MATCH(PolicyLevers!$C310,'Policy Characteristics'!$C:$C,0))</f>
        <v>0</v>
      </c>
    </row>
    <row r="311" spans="1:20" s="187" customFormat="1">
      <c r="A311" s="186" t="str">
        <f>INDEX('Policy Characteristics'!A:A,MATCH($C311,'Policy Characteristics'!$C:$C,0))</f>
        <v>Electricity Supply</v>
      </c>
      <c r="B311" s="232" t="str">
        <f>INDEX('Policy Characteristics'!B:B,MATCH($C311,'Policy Characteristics'!$C:$C,0))</f>
        <v>Reduce Plant Downtime</v>
      </c>
      <c r="C311" s="232" t="str">
        <f t="shared" si="23"/>
        <v>Percentage Reduction in Plant Downtime</v>
      </c>
      <c r="D311" s="199" t="s">
        <v>477</v>
      </c>
      <c r="E311" s="199" t="s">
        <v>271</v>
      </c>
      <c r="F311" s="199" t="s">
        <v>328</v>
      </c>
      <c r="G311" s="199" t="s">
        <v>478</v>
      </c>
      <c r="H311" s="208">
        <v>182</v>
      </c>
      <c r="I311" s="199" t="s">
        <v>46</v>
      </c>
      <c r="J311" s="187" t="str">
        <f>INDEX('Policy Characteristics'!D:D,MATCH(PolicyLevers!$C311,'Policy Characteristics'!$C:$C,0))</f>
        <v>Reduce Plant Downtime</v>
      </c>
      <c r="K311" s="187" t="str">
        <f>INDEX('Policy Characteristics'!E:E,MATCH(PolicyLevers!$C311,'Policy Characteristics'!$C:$C,0))</f>
        <v>elec reduce plant downtime</v>
      </c>
      <c r="L311" s="237">
        <f>INDEX('Policy Characteristics'!F:F,MATCH(PolicyLevers!$C311,'Policy Characteristics'!$C:$C,0))</f>
        <v>0</v>
      </c>
      <c r="M311" s="249">
        <f>INDEX('Policy Characteristics'!G:G,MATCH(PolicyLevers!$C311,'Policy Characteristics'!$C:$C,0))</f>
        <v>0.6</v>
      </c>
      <c r="N311" s="237">
        <f>INDEX('Policy Characteristics'!H:H,MATCH(PolicyLevers!$C311,'Policy Characteristics'!$C:$C,0))</f>
        <v>0.01</v>
      </c>
      <c r="O311" s="199">
        <f>INDEX('Policy Characteristics'!I:I,MATCH(PolicyLevers!$C311,'Policy Characteristics'!$C:$C,0))</f>
        <v>0</v>
      </c>
      <c r="P311" s="201" t="str">
        <f>INDEX('Policy Characteristics'!J:J,MATCH(PolicyLevers!$C311,'Policy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1" s="199">
        <f>INDEX('Policy Characteristics'!K:K,MATCH(PolicyLevers!$C311,'Policy Characteristics'!$C:$C,0))</f>
        <v>0</v>
      </c>
      <c r="R311" s="199">
        <f>INDEX('Policy Characteristics'!L:L,MATCH(PolicyLevers!$C311,'Policy Characteristics'!$C:$C,0))</f>
        <v>0</v>
      </c>
      <c r="S311" s="267">
        <f>INDEX('Policy Characteristics'!M:M,MATCH(PolicyLevers!$C311,'Policy Characteristics'!$C:$C,0))</f>
        <v>0</v>
      </c>
      <c r="T311" s="239">
        <f>INDEX('Policy Characteristics'!N:N,MATCH(PolicyLevers!$C311,'Policy Characteristics'!$C:$C,0))</f>
        <v>0</v>
      </c>
    </row>
    <row r="312" spans="1:20" s="187" customFormat="1">
      <c r="A312" s="186" t="str">
        <f>INDEX('Policy Characteristics'!A:A,MATCH($C312,'Policy Characteristics'!$C:$C,0))</f>
        <v>Electricity Supply</v>
      </c>
      <c r="B312" s="232" t="str">
        <f>INDEX('Policy Characteristics'!B:B,MATCH($C312,'Policy Characteristics'!$C:$C,0))</f>
        <v>Reduce Plant Downtime</v>
      </c>
      <c r="C312" s="232" t="str">
        <f t="shared" si="23"/>
        <v>Percentage Reduction in Plant Downtime</v>
      </c>
      <c r="D312" s="199" t="s">
        <v>1112</v>
      </c>
      <c r="E312" s="199" t="s">
        <v>269</v>
      </c>
      <c r="G312" s="199"/>
      <c r="H312" s="208">
        <v>682</v>
      </c>
      <c r="I312" s="199" t="s">
        <v>47</v>
      </c>
      <c r="J312" s="187" t="str">
        <f>INDEX('Policy Characteristics'!D:D,MATCH(PolicyLevers!$C312,'Policy Characteristics'!$C:$C,0))</f>
        <v>Reduce Plant Downtime</v>
      </c>
      <c r="K312" s="187" t="str">
        <f>INDEX('Policy Characteristics'!E:E,MATCH(PolicyLevers!$C312,'Policy Characteristics'!$C:$C,0))</f>
        <v>elec reduce plant downtime</v>
      </c>
      <c r="L312" s="237">
        <f>INDEX('Policy Characteristics'!F:F,MATCH(PolicyLevers!$C312,'Policy Characteristics'!$C:$C,0))</f>
        <v>0</v>
      </c>
      <c r="M312" s="237">
        <f>INDEX('Policy Characteristics'!G:G,MATCH(PolicyLevers!$C312,'Policy Characteristics'!$C:$C,0))</f>
        <v>0.6</v>
      </c>
      <c r="N312" s="237">
        <f>INDEX('Policy Characteristics'!H:H,MATCH(PolicyLevers!$C312,'Policy Characteristics'!$C:$C,0))</f>
        <v>0.01</v>
      </c>
      <c r="O312" s="199">
        <f>INDEX('Policy Characteristics'!I:I,MATCH(PolicyLevers!$C312,'Policy Characteristics'!$C:$C,0))</f>
        <v>0</v>
      </c>
      <c r="P312" s="189" t="str">
        <f>INDEX('Policy Characteristics'!J:J,MATCH(PolicyLevers!$C312,'Policy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2" s="199">
        <f>INDEX('Policy Characteristics'!K:K,MATCH(PolicyLevers!$C312,'Policy Characteristics'!$C:$C,0))</f>
        <v>0</v>
      </c>
      <c r="R312" s="199">
        <f>INDEX('Policy Characteristics'!L:L,MATCH(PolicyLevers!$C312,'Policy Characteristics'!$C:$C,0))</f>
        <v>0</v>
      </c>
      <c r="S312" s="254">
        <f>INDEX('Policy Characteristics'!M:M,MATCH(PolicyLevers!$C312,'Policy Characteristics'!$C:$C,0))</f>
        <v>0</v>
      </c>
      <c r="T312" s="199">
        <f>INDEX('Policy Characteristics'!N:N,MATCH(PolicyLevers!$C312,'Policy Characteristics'!$C:$C,0))</f>
        <v>0</v>
      </c>
    </row>
    <row r="313" spans="1:20" s="187" customFormat="1">
      <c r="A313" s="186" t="str">
        <f>INDEX('Policy Characteristics'!A:A,MATCH($C313,'Policy Characteristics'!$C:$C,0))</f>
        <v>Electricity Supply</v>
      </c>
      <c r="B313" s="232" t="str">
        <f>INDEX('Policy Characteristics'!B:B,MATCH($C313,'Policy Characteristics'!$C:$C,0))</f>
        <v>Reduce Plant Downtime</v>
      </c>
      <c r="C313" s="232" t="str">
        <f t="shared" si="23"/>
        <v>Percentage Reduction in Plant Downtime</v>
      </c>
      <c r="D313" s="199" t="s">
        <v>1112</v>
      </c>
      <c r="E313" s="199" t="s">
        <v>270</v>
      </c>
      <c r="H313" s="208">
        <v>683</v>
      </c>
      <c r="I313" s="199" t="s">
        <v>47</v>
      </c>
      <c r="J313" s="187" t="str">
        <f>INDEX('Policy Characteristics'!D:D,MATCH(PolicyLevers!$C313,'Policy Characteristics'!$C:$C,0))</f>
        <v>Reduce Plant Downtime</v>
      </c>
      <c r="K313" s="187" t="str">
        <f>INDEX('Policy Characteristics'!E:E,MATCH(PolicyLevers!$C313,'Policy Characteristics'!$C:$C,0))</f>
        <v>elec reduce plant downtime</v>
      </c>
      <c r="L313" s="237">
        <f>INDEX('Policy Characteristics'!F:F,MATCH(PolicyLevers!$C313,'Policy Characteristics'!$C:$C,0))</f>
        <v>0</v>
      </c>
      <c r="M313" s="237">
        <f>INDEX('Policy Characteristics'!G:G,MATCH(PolicyLevers!$C313,'Policy Characteristics'!$C:$C,0))</f>
        <v>0.6</v>
      </c>
      <c r="N313" s="237">
        <f>INDEX('Policy Characteristics'!H:H,MATCH(PolicyLevers!$C313,'Policy Characteristics'!$C:$C,0))</f>
        <v>0.01</v>
      </c>
      <c r="O313" s="199">
        <f>INDEX('Policy Characteristics'!I:I,MATCH(PolicyLevers!$C313,'Policy Characteristics'!$C:$C,0))</f>
        <v>0</v>
      </c>
      <c r="P313" s="189" t="str">
        <f>INDEX('Policy Characteristics'!J:J,MATCH(PolicyLevers!$C313,'Policy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3" s="199">
        <f>INDEX('Policy Characteristics'!K:K,MATCH(PolicyLevers!$C313,'Policy Characteristics'!$C:$C,0))</f>
        <v>0</v>
      </c>
      <c r="R313" s="199">
        <f>INDEX('Policy Characteristics'!L:L,MATCH(PolicyLevers!$C313,'Policy Characteristics'!$C:$C,0))</f>
        <v>0</v>
      </c>
      <c r="S313" s="254">
        <f>INDEX('Policy Characteristics'!M:M,MATCH(PolicyLevers!$C313,'Policy Characteristics'!$C:$C,0))</f>
        <v>0</v>
      </c>
      <c r="T313" s="199">
        <f>INDEX('Policy Characteristics'!N:N,MATCH(PolicyLevers!$C313,'Policy Characteristics'!$C:$C,0))</f>
        <v>0</v>
      </c>
    </row>
    <row r="314" spans="1:20" s="187" customFormat="1">
      <c r="A314" s="186" t="str">
        <f>INDEX('Policy Characteristics'!A:A,MATCH($C314,'Policy Characteristics'!$C:$C,0))</f>
        <v>Electricity Supply</v>
      </c>
      <c r="B314" s="232" t="str">
        <f>INDEX('Policy Characteristics'!B:B,MATCH($C314,'Policy Characteristics'!$C:$C,0))</f>
        <v>Reduce Plant Downtime</v>
      </c>
      <c r="C314" s="232" t="str">
        <f t="shared" si="23"/>
        <v>Percentage Reduction in Plant Downtime</v>
      </c>
      <c r="D314" s="199" t="s">
        <v>1112</v>
      </c>
      <c r="E314" s="199" t="s">
        <v>271</v>
      </c>
      <c r="H314" s="208">
        <v>684</v>
      </c>
      <c r="I314" s="199" t="s">
        <v>47</v>
      </c>
      <c r="J314" s="187" t="str">
        <f>INDEX('Policy Characteristics'!D:D,MATCH(PolicyLevers!$C314,'Policy Characteristics'!$C:$C,0))</f>
        <v>Reduce Plant Downtime</v>
      </c>
      <c r="K314" s="187" t="str">
        <f>INDEX('Policy Characteristics'!E:E,MATCH(PolicyLevers!$C314,'Policy Characteristics'!$C:$C,0))</f>
        <v>elec reduce plant downtime</v>
      </c>
      <c r="L314" s="237">
        <f>INDEX('Policy Characteristics'!F:F,MATCH(PolicyLevers!$C314,'Policy Characteristics'!$C:$C,0))</f>
        <v>0</v>
      </c>
      <c r="M314" s="237">
        <f>INDEX('Policy Characteristics'!G:G,MATCH(PolicyLevers!$C314,'Policy Characteristics'!$C:$C,0))</f>
        <v>0.6</v>
      </c>
      <c r="N314" s="237">
        <f>INDEX('Policy Characteristics'!H:H,MATCH(PolicyLevers!$C314,'Policy Characteristics'!$C:$C,0))</f>
        <v>0.01</v>
      </c>
      <c r="O314" s="199">
        <f>INDEX('Policy Characteristics'!I:I,MATCH(PolicyLevers!$C314,'Policy Characteristics'!$C:$C,0))</f>
        <v>0</v>
      </c>
      <c r="P314" s="189" t="str">
        <f>INDEX('Policy Characteristics'!J:J,MATCH(PolicyLevers!$C314,'Policy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4" s="199">
        <f>INDEX('Policy Characteristics'!K:K,MATCH(PolicyLevers!$C314,'Policy Characteristics'!$C:$C,0))</f>
        <v>0</v>
      </c>
      <c r="R314" s="199">
        <f>INDEX('Policy Characteristics'!L:L,MATCH(PolicyLevers!$C314,'Policy Characteristics'!$C:$C,0))</f>
        <v>0</v>
      </c>
      <c r="S314" s="254">
        <f>INDEX('Policy Characteristics'!M:M,MATCH(PolicyLevers!$C314,'Policy Characteristics'!$C:$C,0))</f>
        <v>0</v>
      </c>
      <c r="T314" s="199">
        <f>INDEX('Policy Characteristics'!N:N,MATCH(PolicyLevers!$C314,'Policy Characteristics'!$C:$C,0))</f>
        <v>0</v>
      </c>
    </row>
    <row r="315" spans="1:20" s="187" customFormat="1">
      <c r="A315" s="186" t="str">
        <f>INDEX('Policy Characteristics'!A:A,MATCH($C315,'Policy Characteristics'!$C:$C,0))</f>
        <v>Electricity Supply</v>
      </c>
      <c r="B315" s="232" t="str">
        <f>INDEX('Policy Characteristics'!B:B,MATCH($C315,'Policy Characteristics'!$C:$C,0))</f>
        <v>Reduce Plant Downtime</v>
      </c>
      <c r="C315" s="232" t="str">
        <f t="shared" si="23"/>
        <v>Percentage Reduction in Plant Downtime</v>
      </c>
      <c r="D315" s="199" t="s">
        <v>1113</v>
      </c>
      <c r="E315" s="199" t="s">
        <v>269</v>
      </c>
      <c r="G315" s="199"/>
      <c r="H315" s="208">
        <v>685</v>
      </c>
      <c r="I315" s="199" t="s">
        <v>47</v>
      </c>
      <c r="J315" s="187" t="str">
        <f>INDEX('Policy Characteristics'!D:D,MATCH(PolicyLevers!$C315,'Policy Characteristics'!$C:$C,0))</f>
        <v>Reduce Plant Downtime</v>
      </c>
      <c r="K315" s="187" t="str">
        <f>INDEX('Policy Characteristics'!E:E,MATCH(PolicyLevers!$C315,'Policy Characteristics'!$C:$C,0))</f>
        <v>elec reduce plant downtime</v>
      </c>
      <c r="L315" s="237">
        <f>INDEX('Policy Characteristics'!F:F,MATCH(PolicyLevers!$C315,'Policy Characteristics'!$C:$C,0))</f>
        <v>0</v>
      </c>
      <c r="M315" s="237">
        <f>INDEX('Policy Characteristics'!G:G,MATCH(PolicyLevers!$C315,'Policy Characteristics'!$C:$C,0))</f>
        <v>0.6</v>
      </c>
      <c r="N315" s="237">
        <f>INDEX('Policy Characteristics'!H:H,MATCH(PolicyLevers!$C315,'Policy Characteristics'!$C:$C,0))</f>
        <v>0.01</v>
      </c>
      <c r="O315" s="199">
        <f>INDEX('Policy Characteristics'!I:I,MATCH(PolicyLevers!$C315,'Policy Characteristics'!$C:$C,0))</f>
        <v>0</v>
      </c>
      <c r="P315" s="189" t="str">
        <f>INDEX('Policy Characteristics'!J:J,MATCH(PolicyLevers!$C315,'Policy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5" s="199">
        <f>INDEX('Policy Characteristics'!K:K,MATCH(PolicyLevers!$C315,'Policy Characteristics'!$C:$C,0))</f>
        <v>0</v>
      </c>
      <c r="R315" s="199">
        <f>INDEX('Policy Characteristics'!L:L,MATCH(PolicyLevers!$C315,'Policy Characteristics'!$C:$C,0))</f>
        <v>0</v>
      </c>
      <c r="S315" s="254">
        <f>INDEX('Policy Characteristics'!M:M,MATCH(PolicyLevers!$C315,'Policy Characteristics'!$C:$C,0))</f>
        <v>0</v>
      </c>
      <c r="T315" s="199">
        <f>INDEX('Policy Characteristics'!N:N,MATCH(PolicyLevers!$C315,'Policy Characteristics'!$C:$C,0))</f>
        <v>0</v>
      </c>
    </row>
    <row r="316" spans="1:20" s="187" customFormat="1">
      <c r="A316" s="186" t="str">
        <f>INDEX('Policy Characteristics'!A:A,MATCH($C316,'Policy Characteristics'!$C:$C,0))</f>
        <v>Electricity Supply</v>
      </c>
      <c r="B316" s="232" t="str">
        <f>INDEX('Policy Characteristics'!B:B,MATCH($C316,'Policy Characteristics'!$C:$C,0))</f>
        <v>Reduce Plant Downtime</v>
      </c>
      <c r="C316" s="232" t="str">
        <f t="shared" si="23"/>
        <v>Percentage Reduction in Plant Downtime</v>
      </c>
      <c r="D316" s="199" t="s">
        <v>1113</v>
      </c>
      <c r="E316" s="199" t="s">
        <v>270</v>
      </c>
      <c r="H316" s="208">
        <v>686</v>
      </c>
      <c r="I316" s="199" t="s">
        <v>47</v>
      </c>
      <c r="J316" s="187" t="str">
        <f>INDEX('Policy Characteristics'!D:D,MATCH(PolicyLevers!$C316,'Policy Characteristics'!$C:$C,0))</f>
        <v>Reduce Plant Downtime</v>
      </c>
      <c r="K316" s="187" t="str">
        <f>INDEX('Policy Characteristics'!E:E,MATCH(PolicyLevers!$C316,'Policy Characteristics'!$C:$C,0))</f>
        <v>elec reduce plant downtime</v>
      </c>
      <c r="L316" s="237">
        <f>INDEX('Policy Characteristics'!F:F,MATCH(PolicyLevers!$C316,'Policy Characteristics'!$C:$C,0))</f>
        <v>0</v>
      </c>
      <c r="M316" s="237">
        <f>INDEX('Policy Characteristics'!G:G,MATCH(PolicyLevers!$C316,'Policy Characteristics'!$C:$C,0))</f>
        <v>0.6</v>
      </c>
      <c r="N316" s="237">
        <f>INDEX('Policy Characteristics'!H:H,MATCH(PolicyLevers!$C316,'Policy Characteristics'!$C:$C,0))</f>
        <v>0.01</v>
      </c>
      <c r="O316" s="199">
        <f>INDEX('Policy Characteristics'!I:I,MATCH(PolicyLevers!$C316,'Policy Characteristics'!$C:$C,0))</f>
        <v>0</v>
      </c>
      <c r="P316" s="189" t="str">
        <f>INDEX('Policy Characteristics'!J:J,MATCH(PolicyLevers!$C316,'Policy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6" s="199">
        <f>INDEX('Policy Characteristics'!K:K,MATCH(PolicyLevers!$C316,'Policy Characteristics'!$C:$C,0))</f>
        <v>0</v>
      </c>
      <c r="R316" s="199">
        <f>INDEX('Policy Characteristics'!L:L,MATCH(PolicyLevers!$C316,'Policy Characteristics'!$C:$C,0))</f>
        <v>0</v>
      </c>
      <c r="S316" s="254">
        <f>INDEX('Policy Characteristics'!M:M,MATCH(PolicyLevers!$C316,'Policy Characteristics'!$C:$C,0))</f>
        <v>0</v>
      </c>
      <c r="T316" s="199">
        <f>INDEX('Policy Characteristics'!N:N,MATCH(PolicyLevers!$C316,'Policy Characteristics'!$C:$C,0))</f>
        <v>0</v>
      </c>
    </row>
    <row r="317" spans="1:20" s="187" customFormat="1">
      <c r="A317" s="186" t="str">
        <f>INDEX('Policy Characteristics'!A:A,MATCH($C317,'Policy Characteristics'!$C:$C,0))</f>
        <v>Electricity Supply</v>
      </c>
      <c r="B317" s="232" t="str">
        <f>INDEX('Policy Characteristics'!B:B,MATCH($C317,'Policy Characteristics'!$C:$C,0))</f>
        <v>Reduce Plant Downtime</v>
      </c>
      <c r="C317" s="232" t="str">
        <f t="shared" si="23"/>
        <v>Percentage Reduction in Plant Downtime</v>
      </c>
      <c r="D317" s="199" t="s">
        <v>1113</v>
      </c>
      <c r="E317" s="199" t="s">
        <v>271</v>
      </c>
      <c r="G317" s="199"/>
      <c r="H317" s="208">
        <v>687</v>
      </c>
      <c r="I317" s="199" t="s">
        <v>47</v>
      </c>
      <c r="J317" s="187" t="str">
        <f>INDEX('Policy Characteristics'!D:D,MATCH(PolicyLevers!$C317,'Policy Characteristics'!$C:$C,0))</f>
        <v>Reduce Plant Downtime</v>
      </c>
      <c r="K317" s="187" t="str">
        <f>INDEX('Policy Characteristics'!E:E,MATCH(PolicyLevers!$C317,'Policy Characteristics'!$C:$C,0))</f>
        <v>elec reduce plant downtime</v>
      </c>
      <c r="L317" s="237">
        <f>INDEX('Policy Characteristics'!F:F,MATCH(PolicyLevers!$C317,'Policy Characteristics'!$C:$C,0))</f>
        <v>0</v>
      </c>
      <c r="M317" s="237">
        <f>INDEX('Policy Characteristics'!G:G,MATCH(PolicyLevers!$C317,'Policy Characteristics'!$C:$C,0))</f>
        <v>0.6</v>
      </c>
      <c r="N317" s="237">
        <f>INDEX('Policy Characteristics'!H:H,MATCH(PolicyLevers!$C317,'Policy Characteristics'!$C:$C,0))</f>
        <v>0.01</v>
      </c>
      <c r="O317" s="199">
        <f>INDEX('Policy Characteristics'!I:I,MATCH(PolicyLevers!$C317,'Policy Characteristics'!$C:$C,0))</f>
        <v>0</v>
      </c>
      <c r="P317" s="189" t="str">
        <f>INDEX('Policy Characteristics'!J:J,MATCH(PolicyLevers!$C317,'Policy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7" s="199">
        <f>INDEX('Policy Characteristics'!K:K,MATCH(PolicyLevers!$C317,'Policy Characteristics'!$C:$C,0))</f>
        <v>0</v>
      </c>
      <c r="R317" s="199">
        <f>INDEX('Policy Characteristics'!L:L,MATCH(PolicyLevers!$C317,'Policy Characteristics'!$C:$C,0))</f>
        <v>0</v>
      </c>
      <c r="S317" s="254">
        <f>INDEX('Policy Characteristics'!M:M,MATCH(PolicyLevers!$C317,'Policy Characteristics'!$C:$C,0))</f>
        <v>0</v>
      </c>
      <c r="T317" s="199">
        <f>INDEX('Policy Characteristics'!N:N,MATCH(PolicyLevers!$C317,'Policy Characteristics'!$C:$C,0))</f>
        <v>0</v>
      </c>
    </row>
    <row r="318" spans="1:20" s="187" customFormat="1">
      <c r="A318" s="186" t="str">
        <f>INDEX('Policy Characteristics'!A:A,MATCH($C318,'Policy Characteristics'!$C:$C,0))</f>
        <v>Electricity Supply</v>
      </c>
      <c r="B318" s="232" t="str">
        <f>INDEX('Policy Characteristics'!B:B,MATCH($C318,'Policy Characteristics'!$C:$C,0))</f>
        <v>Reduce Plant Downtime</v>
      </c>
      <c r="C318" s="232" t="str">
        <f t="shared" si="23"/>
        <v>Percentage Reduction in Plant Downtime</v>
      </c>
      <c r="D318" s="199" t="s">
        <v>1114</v>
      </c>
      <c r="E318" s="199" t="s">
        <v>269</v>
      </c>
      <c r="G318" s="199"/>
      <c r="H318" s="208">
        <v>688</v>
      </c>
      <c r="I318" s="199" t="s">
        <v>47</v>
      </c>
      <c r="J318" s="187" t="str">
        <f>INDEX('Policy Characteristics'!D:D,MATCH(PolicyLevers!$C318,'Policy Characteristics'!$C:$C,0))</f>
        <v>Reduce Plant Downtime</v>
      </c>
      <c r="K318" s="187" t="str">
        <f>INDEX('Policy Characteristics'!E:E,MATCH(PolicyLevers!$C318,'Policy Characteristics'!$C:$C,0))</f>
        <v>elec reduce plant downtime</v>
      </c>
      <c r="L318" s="237">
        <f>INDEX('Policy Characteristics'!F:F,MATCH(PolicyLevers!$C318,'Policy Characteristics'!$C:$C,0))</f>
        <v>0</v>
      </c>
      <c r="M318" s="237">
        <f>INDEX('Policy Characteristics'!G:G,MATCH(PolicyLevers!$C318,'Policy Characteristics'!$C:$C,0))</f>
        <v>0.6</v>
      </c>
      <c r="N318" s="237">
        <f>INDEX('Policy Characteristics'!H:H,MATCH(PolicyLevers!$C318,'Policy Characteristics'!$C:$C,0))</f>
        <v>0.01</v>
      </c>
      <c r="O318" s="199">
        <f>INDEX('Policy Characteristics'!I:I,MATCH(PolicyLevers!$C318,'Policy Characteristics'!$C:$C,0))</f>
        <v>0</v>
      </c>
      <c r="P318" s="189" t="str">
        <f>INDEX('Policy Characteristics'!J:J,MATCH(PolicyLevers!$C318,'Policy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8" s="199">
        <f>INDEX('Policy Characteristics'!K:K,MATCH(PolicyLevers!$C318,'Policy Characteristics'!$C:$C,0))</f>
        <v>0</v>
      </c>
      <c r="R318" s="199">
        <f>INDEX('Policy Characteristics'!L:L,MATCH(PolicyLevers!$C318,'Policy Characteristics'!$C:$C,0))</f>
        <v>0</v>
      </c>
      <c r="S318" s="254">
        <f>INDEX('Policy Characteristics'!M:M,MATCH(PolicyLevers!$C318,'Policy Characteristics'!$C:$C,0))</f>
        <v>0</v>
      </c>
      <c r="T318" s="199">
        <f>INDEX('Policy Characteristics'!N:N,MATCH(PolicyLevers!$C318,'Policy Characteristics'!$C:$C,0))</f>
        <v>0</v>
      </c>
    </row>
    <row r="319" spans="1:20" s="187" customFormat="1">
      <c r="A319" s="186" t="str">
        <f>INDEX('Policy Characteristics'!A:A,MATCH($C319,'Policy Characteristics'!$C:$C,0))</f>
        <v>Electricity Supply</v>
      </c>
      <c r="B319" s="232" t="str">
        <f>INDEX('Policy Characteristics'!B:B,MATCH($C319,'Policy Characteristics'!$C:$C,0))</f>
        <v>Reduce Plant Downtime</v>
      </c>
      <c r="C319" s="232" t="str">
        <f t="shared" si="23"/>
        <v>Percentage Reduction in Plant Downtime</v>
      </c>
      <c r="D319" s="199" t="s">
        <v>1114</v>
      </c>
      <c r="E319" s="199" t="s">
        <v>270</v>
      </c>
      <c r="F319" s="199"/>
      <c r="G319" s="199"/>
      <c r="H319" s="208">
        <v>689</v>
      </c>
      <c r="I319" s="199" t="s">
        <v>47</v>
      </c>
      <c r="J319" s="187" t="str">
        <f>INDEX('Policy Characteristics'!D:D,MATCH(PolicyLevers!$C319,'Policy Characteristics'!$C:$C,0))</f>
        <v>Reduce Plant Downtime</v>
      </c>
      <c r="K319" s="187" t="str">
        <f>INDEX('Policy Characteristics'!E:E,MATCH(PolicyLevers!$C319,'Policy Characteristics'!$C:$C,0))</f>
        <v>elec reduce plant downtime</v>
      </c>
      <c r="L319" s="237">
        <f>INDEX('Policy Characteristics'!F:F,MATCH(PolicyLevers!$C319,'Policy Characteristics'!$C:$C,0))</f>
        <v>0</v>
      </c>
      <c r="M319" s="237">
        <f>INDEX('Policy Characteristics'!G:G,MATCH(PolicyLevers!$C319,'Policy Characteristics'!$C:$C,0))</f>
        <v>0.6</v>
      </c>
      <c r="N319" s="237">
        <f>INDEX('Policy Characteristics'!H:H,MATCH(PolicyLevers!$C319,'Policy Characteristics'!$C:$C,0))</f>
        <v>0.01</v>
      </c>
      <c r="O319" s="199">
        <f>INDEX('Policy Characteristics'!I:I,MATCH(PolicyLevers!$C319,'Policy Characteristics'!$C:$C,0))</f>
        <v>0</v>
      </c>
      <c r="P319" s="189" t="str">
        <f>INDEX('Policy Characteristics'!J:J,MATCH(PolicyLevers!$C319,'Policy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9" s="199">
        <f>INDEX('Policy Characteristics'!K:K,MATCH(PolicyLevers!$C319,'Policy Characteristics'!$C:$C,0))</f>
        <v>0</v>
      </c>
      <c r="R319" s="199">
        <f>INDEX('Policy Characteristics'!L:L,MATCH(PolicyLevers!$C319,'Policy Characteristics'!$C:$C,0))</f>
        <v>0</v>
      </c>
      <c r="S319" s="254">
        <f>INDEX('Policy Characteristics'!M:M,MATCH(PolicyLevers!$C319,'Policy Characteristics'!$C:$C,0))</f>
        <v>0</v>
      </c>
      <c r="T319" s="199">
        <f>INDEX('Policy Characteristics'!N:N,MATCH(PolicyLevers!$C319,'Policy Characteristics'!$C:$C,0))</f>
        <v>0</v>
      </c>
    </row>
    <row r="320" spans="1:20" s="187" customFormat="1">
      <c r="A320" s="186" t="str">
        <f>INDEX('Policy Characteristics'!A:A,MATCH($C320,'Policy Characteristics'!$C:$C,0))</f>
        <v>Electricity Supply</v>
      </c>
      <c r="B320" s="232" t="str">
        <f>INDEX('Policy Characteristics'!B:B,MATCH($C320,'Policy Characteristics'!$C:$C,0))</f>
        <v>Reduce Plant Downtime</v>
      </c>
      <c r="C320" s="232" t="str">
        <f t="shared" si="23"/>
        <v>Percentage Reduction in Plant Downtime</v>
      </c>
      <c r="D320" s="199" t="s">
        <v>1114</v>
      </c>
      <c r="E320" s="199" t="s">
        <v>271</v>
      </c>
      <c r="F320" s="199"/>
      <c r="G320" s="199"/>
      <c r="H320" s="208">
        <v>690</v>
      </c>
      <c r="I320" s="199" t="s">
        <v>47</v>
      </c>
      <c r="J320" s="187" t="str">
        <f>INDEX('Policy Characteristics'!D:D,MATCH(PolicyLevers!$C320,'Policy Characteristics'!$C:$C,0))</f>
        <v>Reduce Plant Downtime</v>
      </c>
      <c r="K320" s="187" t="str">
        <f>INDEX('Policy Characteristics'!E:E,MATCH(PolicyLevers!$C320,'Policy Characteristics'!$C:$C,0))</f>
        <v>elec reduce plant downtime</v>
      </c>
      <c r="L320" s="237">
        <f>INDEX('Policy Characteristics'!F:F,MATCH(PolicyLevers!$C320,'Policy Characteristics'!$C:$C,0))</f>
        <v>0</v>
      </c>
      <c r="M320" s="237">
        <f>INDEX('Policy Characteristics'!G:G,MATCH(PolicyLevers!$C320,'Policy Characteristics'!$C:$C,0))</f>
        <v>0.6</v>
      </c>
      <c r="N320" s="237">
        <f>INDEX('Policy Characteristics'!H:H,MATCH(PolicyLevers!$C320,'Policy Characteristics'!$C:$C,0))</f>
        <v>0.01</v>
      </c>
      <c r="O320" s="199">
        <f>INDEX('Policy Characteristics'!I:I,MATCH(PolicyLevers!$C320,'Policy Characteristics'!$C:$C,0))</f>
        <v>0</v>
      </c>
      <c r="P320" s="189" t="str">
        <f>INDEX('Policy Characteristics'!J:J,MATCH(PolicyLevers!$C320,'Policy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20" s="199">
        <f>INDEX('Policy Characteristics'!K:K,MATCH(PolicyLevers!$C320,'Policy Characteristics'!$C:$C,0))</f>
        <v>0</v>
      </c>
      <c r="R320" s="199">
        <f>INDEX('Policy Characteristics'!L:L,MATCH(PolicyLevers!$C320,'Policy Characteristics'!$C:$C,0))</f>
        <v>0</v>
      </c>
      <c r="S320" s="254">
        <f>INDEX('Policy Characteristics'!M:M,MATCH(PolicyLevers!$C320,'Policy Characteristics'!$C:$C,0))</f>
        <v>0</v>
      </c>
      <c r="T320" s="199">
        <f>INDEX('Policy Characteristics'!N:N,MATCH(PolicyLevers!$C320,'Policy Characteristics'!$C:$C,0))</f>
        <v>0</v>
      </c>
    </row>
    <row r="321" spans="1:20" s="187" customFormat="1">
      <c r="A321" s="186" t="str">
        <f>INDEX('Policy Characteristics'!A:A,MATCH($C321,'Policy Characteristics'!$C:$C,0))</f>
        <v>Electricity Supply</v>
      </c>
      <c r="B321" s="208" t="str">
        <f>INDEX('Policy Characteristics'!B:B,MATCH($C321,'Policy Characteristics'!$C:$C,0))</f>
        <v>Reduce Soft Costs</v>
      </c>
      <c r="C321" s="208" t="s">
        <v>639</v>
      </c>
      <c r="D321" s="199" t="s">
        <v>472</v>
      </c>
      <c r="E321" s="199"/>
      <c r="F321" s="199" t="s">
        <v>475</v>
      </c>
      <c r="G321" s="199"/>
      <c r="H321" s="208">
        <v>194</v>
      </c>
      <c r="I321" s="199" t="s">
        <v>46</v>
      </c>
      <c r="J321" s="187" t="str">
        <f>INDEX('Policy Characteristics'!D:D,MATCH(PolicyLevers!$C321,'Policy Characteristics'!$C:$C,0))</f>
        <v>Reduce Soft Costs</v>
      </c>
      <c r="K321" s="187" t="str">
        <f>INDEX('Policy Characteristics'!E:E,MATCH(PolicyLevers!$C321,'Policy Characteristics'!$C:$C,0))</f>
        <v>elec reduce soft costs</v>
      </c>
      <c r="L321" s="237">
        <f>INDEX('Policy Characteristics'!F:F,MATCH(PolicyLevers!$C321,'Policy Characteristics'!$C:$C,0))</f>
        <v>0</v>
      </c>
      <c r="M321" s="237">
        <f>INDEX('Policy Characteristics'!G:G,MATCH(PolicyLevers!$C321,'Policy Characteristics'!$C:$C,0))</f>
        <v>0.9</v>
      </c>
      <c r="N321" s="237">
        <f>INDEX('Policy Characteristics'!H:H,MATCH(PolicyLevers!$C321,'Policy Characteristics'!$C:$C,0))</f>
        <v>0.01</v>
      </c>
      <c r="O321" s="199" t="str">
        <f>INDEX('Policy Characteristics'!I:I,MATCH(PolicyLevers!$C321,'Policy Characteristics'!$C:$C,0))</f>
        <v>% reduction in soft costs</v>
      </c>
      <c r="P321" s="199"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199" t="str">
        <f>INDEX('Policy Characteristics'!K:K,MATCH(PolicyLevers!$C321,'Policy Characteristics'!$C:$C,0))</f>
        <v>endogenous-learning.html#red-soft-costs</v>
      </c>
      <c r="R321" s="199" t="str">
        <f>INDEX('Policy Characteristics'!L:L,MATCH(PolicyLevers!$C321,'Policy Characteristics'!$C:$C,0))</f>
        <v>reduce-soft-costs.html</v>
      </c>
      <c r="S321" s="254">
        <f>INDEX('Policy Characteristics'!M:M,MATCH(PolicyLevers!$C321,'Policy Characteristics'!$C:$C,0))</f>
        <v>0</v>
      </c>
      <c r="T321" s="199">
        <f>INDEX('Policy Characteristics'!N:N,MATCH(PolicyLevers!$C321,'Policy Characteristics'!$C:$C,0))</f>
        <v>0</v>
      </c>
    </row>
    <row r="322" spans="1:20" s="187" customFormat="1">
      <c r="A322" s="186" t="str">
        <f>INDEX('Policy Characteristics'!A:A,MATCH($C322,'Policy Characteristics'!$C:$C,0))</f>
        <v>Electricity Supply</v>
      </c>
      <c r="B322" s="232" t="str">
        <f>INDEX('Policy Characteristics'!B:B,MATCH($C322,'Policy Characteristics'!$C:$C,0))</f>
        <v>Reduce Soft Costs</v>
      </c>
      <c r="C322" s="232" t="str">
        <f t="shared" ref="C322:C323" si="24">C$321</f>
        <v>Percent Reduction in Soft Costs of Capacity Construction</v>
      </c>
      <c r="D322" s="199" t="s">
        <v>82</v>
      </c>
      <c r="E322" s="199"/>
      <c r="F322" s="199" t="s">
        <v>96</v>
      </c>
      <c r="G322" s="199"/>
      <c r="H322" s="208">
        <v>195</v>
      </c>
      <c r="I322" s="199" t="s">
        <v>46</v>
      </c>
      <c r="J322" s="187" t="str">
        <f>INDEX('Policy Characteristics'!D:D,MATCH(PolicyLevers!$C322,'Policy Characteristics'!$C:$C,0))</f>
        <v>Reduce Soft Costs</v>
      </c>
      <c r="K322" s="187" t="str">
        <f>INDEX('Policy Characteristics'!E:E,MATCH(PolicyLevers!$C322,'Policy Characteristics'!$C:$C,0))</f>
        <v>elec reduce soft costs</v>
      </c>
      <c r="L322" s="269">
        <f>INDEX('Policy Characteristics'!F:F,MATCH(PolicyLevers!$C322,'Policy Characteristics'!$C:$C,0))</f>
        <v>0</v>
      </c>
      <c r="M322" s="269">
        <f>INDEX('Policy Characteristics'!G:G,MATCH(PolicyLevers!$C322,'Policy Characteristics'!$C:$C,0))</f>
        <v>0.9</v>
      </c>
      <c r="N322" s="269">
        <f>INDEX('Policy Characteristics'!H:H,MATCH(PolicyLevers!$C322,'Policy Characteristics'!$C:$C,0))</f>
        <v>0.01</v>
      </c>
      <c r="O322" s="268" t="str">
        <f>INDEX('Policy Characteristics'!I:I,MATCH(PolicyLevers!$C322,'Policy Characteristics'!$C:$C,0))</f>
        <v>% reduction in soft costs</v>
      </c>
      <c r="P322" s="199"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268" t="str">
        <f>INDEX('Policy Characteristics'!K:K,MATCH(PolicyLevers!$C322,'Policy Characteristics'!$C:$C,0))</f>
        <v>endogenous-learning.html#red-soft-costs</v>
      </c>
      <c r="R322" s="268" t="str">
        <f>INDEX('Policy Characteristics'!L:L,MATCH(PolicyLevers!$C322,'Policy Characteristics'!$C:$C,0))</f>
        <v>reduce-soft-costs.html</v>
      </c>
      <c r="S322" s="254">
        <f>INDEX('Policy Characteristics'!M:M,MATCH(PolicyLevers!$C322,'Policy Characteristics'!$C:$C,0))</f>
        <v>0</v>
      </c>
      <c r="T322" s="199">
        <f>INDEX('Policy Characteristics'!N:N,MATCH(PolicyLevers!$C322,'Policy Characteristics'!$C:$C,0))</f>
        <v>0</v>
      </c>
    </row>
    <row r="323" spans="1:20" s="187" customFormat="1">
      <c r="A323" s="186" t="str">
        <f>INDEX('Policy Characteristics'!A:A,MATCH($C323,'Policy Characteristics'!$C:$C,0))</f>
        <v>Electricity Supply</v>
      </c>
      <c r="B323" s="232" t="str">
        <f>INDEX('Policy Characteristics'!B:B,MATCH($C323,'Policy Characteristics'!$C:$C,0))</f>
        <v>Reduce Soft Costs</v>
      </c>
      <c r="C323" s="232" t="str">
        <f t="shared" si="24"/>
        <v>Percent Reduction in Soft Costs of Capacity Construction</v>
      </c>
      <c r="D323" s="199" t="s">
        <v>477</v>
      </c>
      <c r="E323" s="199"/>
      <c r="F323" s="199" t="s">
        <v>478</v>
      </c>
      <c r="G323" s="199"/>
      <c r="H323" s="208">
        <v>196</v>
      </c>
      <c r="I323" s="199" t="s">
        <v>46</v>
      </c>
      <c r="J323" s="187" t="str">
        <f>INDEX('Policy Characteristics'!D:D,MATCH(PolicyLevers!$C323,'Policy Characteristics'!$C:$C,0))</f>
        <v>Reduce Soft Costs</v>
      </c>
      <c r="K323" s="187" t="str">
        <f>INDEX('Policy Characteristics'!E:E,MATCH(PolicyLevers!$C323,'Policy Characteristics'!$C:$C,0))</f>
        <v>elec reduce soft costs</v>
      </c>
      <c r="L323" s="269">
        <f>INDEX('Policy Characteristics'!F:F,MATCH(PolicyLevers!$C323,'Policy Characteristics'!$C:$C,0))</f>
        <v>0</v>
      </c>
      <c r="M323" s="269">
        <f>INDEX('Policy Characteristics'!G:G,MATCH(PolicyLevers!$C323,'Policy Characteristics'!$C:$C,0))</f>
        <v>0.9</v>
      </c>
      <c r="N323" s="269">
        <f>INDEX('Policy Characteristics'!H:H,MATCH(PolicyLevers!$C323,'Policy Characteristics'!$C:$C,0))</f>
        <v>0.01</v>
      </c>
      <c r="O323" s="268" t="str">
        <f>INDEX('Policy Characteristics'!I:I,MATCH(PolicyLevers!$C323,'Policy Characteristics'!$C:$C,0))</f>
        <v>% reduction in soft costs</v>
      </c>
      <c r="P323" s="199"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268" t="str">
        <f>INDEX('Policy Characteristics'!K:K,MATCH(PolicyLevers!$C323,'Policy Characteristics'!$C:$C,0))</f>
        <v>endogenous-learning.html#red-soft-costs</v>
      </c>
      <c r="R323" s="268" t="str">
        <f>INDEX('Policy Characteristics'!L:L,MATCH(PolicyLevers!$C323,'Policy Characteristics'!$C:$C,0))</f>
        <v>reduce-soft-costs.html</v>
      </c>
      <c r="S323" s="254">
        <f>INDEX('Policy Characteristics'!M:M,MATCH(PolicyLevers!$C323,'Policy Characteristics'!$C:$C,0))</f>
        <v>0</v>
      </c>
      <c r="T323" s="199">
        <f>INDEX('Policy Characteristics'!N:N,MATCH(PolicyLevers!$C323,'Policy Characteristics'!$C:$C,0))</f>
        <v>0</v>
      </c>
    </row>
    <row r="324" spans="1:20" s="187" customFormat="1">
      <c r="A324" s="186" t="str">
        <f>INDEX('Policy Characteristics'!A:A,MATCH($C324,'Policy Characteristics'!$C:$C,0))</f>
        <v>Electricity Supply</v>
      </c>
      <c r="B324" s="200" t="str">
        <f>INDEX('Policy Characteristics'!B:B,MATCH($C324,'Policy Characteristics'!$C:$C,0))</f>
        <v>Reduce Transmission &amp; Distribution Losses</v>
      </c>
      <c r="C324" s="200" t="s">
        <v>297</v>
      </c>
      <c r="D324" s="199"/>
      <c r="E324" s="199"/>
      <c r="F324" s="199"/>
      <c r="G324" s="199"/>
      <c r="H324" s="208">
        <v>145</v>
      </c>
      <c r="I324" s="199" t="s">
        <v>46</v>
      </c>
      <c r="J324" s="187" t="str">
        <f>INDEX('Policy Characteristics'!D:D,MATCH(PolicyLevers!$C324,'Policy Characteristics'!$C:$C,0))</f>
        <v>Reduce T&amp;D Losses</v>
      </c>
      <c r="K324" s="187" t="str">
        <f>INDEX('Policy Characteristics'!E:E,MATCH(PolicyLevers!$C324,'Policy Characteristics'!$C:$C,0))</f>
        <v>elec avoid TND loss</v>
      </c>
      <c r="L324" s="237">
        <f>INDEX('Policy Characteristics'!F:F,MATCH(PolicyLevers!$C324,'Policy Characteristics'!$C:$C,0))</f>
        <v>0</v>
      </c>
      <c r="M324" s="249">
        <f>INDEX('Policy Characteristics'!G:G,MATCH(PolicyLevers!$C324,'Policy Characteristics'!$C:$C,0))</f>
        <v>0.8</v>
      </c>
      <c r="N324" s="237">
        <f>INDEX('Policy Characteristics'!H:H,MATCH(PolicyLevers!$C324,'Policy Characteristics'!$C:$C,0))</f>
        <v>0.01</v>
      </c>
      <c r="O324" s="199" t="str">
        <f>INDEX('Policy Characteristics'!I:I,MATCH(PolicyLevers!$C324,'Policy Characteristics'!$C:$C,0))</f>
        <v>% of losses avoided</v>
      </c>
      <c r="P324" s="201" t="str">
        <f>INDEX('Policy Characteristics'!J:J,MATCH(PolicyLevers!$C324,'Policy Characteristics'!$C:$C,0))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Q324" s="199" t="str">
        <f>INDEX('Policy Characteristics'!K:K,MATCH(PolicyLevers!$C324,'Policy Characteristics'!$C:$C,0))</f>
        <v>electricity-sector-main.html#red-tnd-losses</v>
      </c>
      <c r="R324" s="199" t="str">
        <f>INDEX('Policy Characteristics'!L:L,MATCH(PolicyLevers!$C324,'Policy Characteristics'!$C:$C,0))</f>
        <v>reduce-tnd-losses.html</v>
      </c>
      <c r="S324" s="257" t="str">
        <f>INDEX('Policy Characteristics'!M:M,MATCH(PolicyLevers!$C324,'Policy Characteristics'!$C:$C,0))</f>
        <v>The World Bank.  Electric power transmission and distribution losses (% of output).  http://data.worldbank.org/indicator/EG.ELC.LOSS.ZS;
Calculated from model data; see variable elec/BTaDLP in the InputData folder for source information.</v>
      </c>
      <c r="T324" s="199">
        <f>INDEX('Policy Characteristics'!N:N,MATCH(PolicyLevers!$C324,'Policy Characteristics'!$C:$C,0))</f>
        <v>0</v>
      </c>
    </row>
    <row r="325" spans="1:20" s="187" customFormat="1">
      <c r="A325" s="186" t="str">
        <f>INDEX('Policy Characteristics'!A:A,MATCH($C325,'Policy Characteristics'!$C:$C,0))</f>
        <v>Electricity Supply</v>
      </c>
      <c r="B325" s="205" t="str">
        <f>INDEX('Policy Characteristics'!B:B,MATCH($C325,'Policy Characteristics'!$C:$C,0))</f>
        <v>Subsidy for Capacity Construction</v>
      </c>
      <c r="C325" s="200" t="s">
        <v>1159</v>
      </c>
      <c r="D325" s="189" t="s">
        <v>471</v>
      </c>
      <c r="E325" s="189"/>
      <c r="F325" s="199" t="s">
        <v>470</v>
      </c>
      <c r="G325" s="199"/>
      <c r="H325" s="208">
        <v>691</v>
      </c>
      <c r="I325" s="199" t="s">
        <v>47</v>
      </c>
      <c r="J325" s="187" t="str">
        <f>INDEX('Policy Characteristics'!D:D,MATCH(PolicyLevers!$C325,'Policy Characteristics'!$C:$C,0))</f>
        <v>Subsidy for Capacity Construction</v>
      </c>
      <c r="K325" s="187" t="str">
        <f>INDEX('Policy Characteristics'!E:E,MATCH(PolicyLevers!$C325,'Policy Characteristics'!$C:$C,0))</f>
        <v>elec capacity construction subsidy</v>
      </c>
      <c r="L325" s="237">
        <f>INDEX('Policy Characteristics'!F:F,MATCH(PolicyLevers!$C325,'Policy Characteristics'!$C:$C,0))</f>
        <v>0</v>
      </c>
      <c r="M325" s="237">
        <f>INDEX('Policy Characteristics'!G:G,MATCH(PolicyLevers!$C325,'Policy Characteristics'!$C:$C,0))</f>
        <v>1</v>
      </c>
      <c r="N325" s="237">
        <f>INDEX('Policy Characteristics'!H:H,MATCH(PolicyLevers!$C325,'Policy Characteristics'!$C:$C,0))</f>
        <v>0.01</v>
      </c>
      <c r="O325" s="199" t="str">
        <f>INDEX('Policy Characteristics'!I:I,MATCH(PolicyLevers!$C325,'Policy Characteristics'!$C:$C,0))</f>
        <v>% of construction cost</v>
      </c>
      <c r="P325" s="189" t="str">
        <f>INDEX('Policy Characteristics'!J:J,MATCH(PolicyLevers!$C325,'Policy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5" s="189" t="str">
        <f>INDEX('Policy Characteristics'!K:K,MATCH(PolicyLevers!$C325,'Policy Characteristics'!$C:$C,0))</f>
        <v>electricity-sector-main.html#subsidies</v>
      </c>
      <c r="R325" s="199">
        <f>INDEX('Policy Characteristics'!L:L,MATCH(PolicyLevers!$C325,'Policy Characteristics'!$C:$C,0))</f>
        <v>0</v>
      </c>
      <c r="S325" s="254">
        <f>INDEX('Policy Characteristics'!M:M,MATCH(PolicyLevers!$C325,'Policy Characteristics'!$C:$C,0))</f>
        <v>0</v>
      </c>
      <c r="T325" s="199">
        <f>INDEX('Policy Characteristics'!N:N,MATCH(PolicyLevers!$C325,'Policy Characteristics'!$C:$C,0))</f>
        <v>0</v>
      </c>
    </row>
    <row r="326" spans="1:20" s="187" customFormat="1">
      <c r="A326" s="186" t="str">
        <f>INDEX('Policy Characteristics'!A:A,MATCH($C326,'Policy Characteristics'!$C:$C,0))</f>
        <v>Electricity Supply</v>
      </c>
      <c r="B326" s="232" t="str">
        <f>INDEX('Policy Characteristics'!B:B,MATCH($C326,'Policy Characteristics'!$C:$C,0))</f>
        <v>Subsidy for Capacity Construction</v>
      </c>
      <c r="C326" s="232" t="str">
        <f t="shared" ref="C326:C337" si="25">C$325</f>
        <v>Perc Subsidy for Elec Capacity Construction</v>
      </c>
      <c r="D326" s="199" t="s">
        <v>79</v>
      </c>
      <c r="E326" s="221"/>
      <c r="F326" s="199" t="s">
        <v>93</v>
      </c>
      <c r="G326" s="199"/>
      <c r="H326" s="208">
        <v>692</v>
      </c>
      <c r="I326" s="199" t="s">
        <v>47</v>
      </c>
      <c r="J326" s="187" t="str">
        <f>INDEX('Policy Characteristics'!D:D,MATCH(PolicyLevers!$C326,'Policy Characteristics'!$C:$C,0))</f>
        <v>Subsidy for Capacity Construction</v>
      </c>
      <c r="K326" s="187" t="str">
        <f>INDEX('Policy Characteristics'!E:E,MATCH(PolicyLevers!$C326,'Policy Characteristics'!$C:$C,0))</f>
        <v>elec capacity construction subsidy</v>
      </c>
      <c r="L326" s="233">
        <f>INDEX('Policy Characteristics'!F:F,MATCH(PolicyLevers!$C326,'Policy Characteristics'!$C:$C,0))</f>
        <v>0</v>
      </c>
      <c r="M326" s="233">
        <f>INDEX('Policy Characteristics'!G:G,MATCH(PolicyLevers!$C326,'Policy Characteristics'!$C:$C,0))</f>
        <v>1</v>
      </c>
      <c r="N326" s="233">
        <f>INDEX('Policy Characteristics'!H:H,MATCH(PolicyLevers!$C326,'Policy Characteristics'!$C:$C,0))</f>
        <v>0.01</v>
      </c>
      <c r="O326" s="232" t="str">
        <f>INDEX('Policy Characteristics'!I:I,MATCH(PolicyLevers!$C326,'Policy Characteristics'!$C:$C,0))</f>
        <v>% of construction cost</v>
      </c>
      <c r="P326" s="189" t="str">
        <f>INDEX('Policy Characteristics'!J:J,MATCH(PolicyLevers!$C326,'Policy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6" s="232" t="str">
        <f>INDEX('Policy Characteristics'!K:K,MATCH(PolicyLevers!$C326,'Policy Characteristics'!$C:$C,0))</f>
        <v>electricity-sector-main.html#subsidies</v>
      </c>
      <c r="R326" s="199">
        <f>INDEX('Policy Characteristics'!L:L,MATCH(PolicyLevers!$C326,'Policy Characteristics'!$C:$C,0))</f>
        <v>0</v>
      </c>
      <c r="S326" s="254">
        <f>INDEX('Policy Characteristics'!M:M,MATCH(PolicyLevers!$C326,'Policy Characteristics'!$C:$C,0))</f>
        <v>0</v>
      </c>
      <c r="T326" s="199">
        <f>INDEX('Policy Characteristics'!N:N,MATCH(PolicyLevers!$C326,'Policy Characteristics'!$C:$C,0))</f>
        <v>0</v>
      </c>
    </row>
    <row r="327" spans="1:20" s="187" customFormat="1">
      <c r="A327" s="186" t="str">
        <f>INDEX('Policy Characteristics'!A:A,MATCH($C327,'Policy Characteristics'!$C:$C,0))</f>
        <v>Electricity Supply</v>
      </c>
      <c r="B327" s="232" t="str">
        <f>INDEX('Policy Characteristics'!B:B,MATCH($C327,'Policy Characteristics'!$C:$C,0))</f>
        <v>Subsidy for Capacity Construction</v>
      </c>
      <c r="C327" s="232" t="str">
        <f t="shared" si="25"/>
        <v>Perc Subsidy for Elec Capacity Construction</v>
      </c>
      <c r="D327" s="199" t="s">
        <v>80</v>
      </c>
      <c r="E327" s="221"/>
      <c r="F327" s="199" t="s">
        <v>94</v>
      </c>
      <c r="G327" s="199"/>
      <c r="H327" s="215">
        <v>517</v>
      </c>
      <c r="I327" s="199" t="s">
        <v>47</v>
      </c>
      <c r="J327" s="187" t="str">
        <f>INDEX('Policy Characteristics'!D:D,MATCH(PolicyLevers!$C327,'Policy Characteristics'!$C:$C,0))</f>
        <v>Subsidy for Capacity Construction</v>
      </c>
      <c r="K327" s="187" t="str">
        <f>INDEX('Policy Characteristics'!E:E,MATCH(PolicyLevers!$C327,'Policy Characteristics'!$C:$C,0))</f>
        <v>elec capacity construction subsidy</v>
      </c>
      <c r="L327" s="233">
        <f>INDEX('Policy Characteristics'!F:F,MATCH(PolicyLevers!$C327,'Policy Characteristics'!$C:$C,0))</f>
        <v>0</v>
      </c>
      <c r="M327" s="233">
        <f>INDEX('Policy Characteristics'!G:G,MATCH(PolicyLevers!$C327,'Policy Characteristics'!$C:$C,0))</f>
        <v>1</v>
      </c>
      <c r="N327" s="233">
        <f>INDEX('Policy Characteristics'!H:H,MATCH(PolicyLevers!$C327,'Policy Characteristics'!$C:$C,0))</f>
        <v>0.01</v>
      </c>
      <c r="O327" s="232" t="str">
        <f>INDEX('Policy Characteristics'!I:I,MATCH(PolicyLevers!$C327,'Policy Characteristics'!$C:$C,0))</f>
        <v>% of construction cost</v>
      </c>
      <c r="P327" s="189" t="str">
        <f>INDEX('Policy Characteristics'!J:J,MATCH(PolicyLevers!$C327,'Policy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7" s="232" t="str">
        <f>INDEX('Policy Characteristics'!K:K,MATCH(PolicyLevers!$C327,'Policy Characteristics'!$C:$C,0))</f>
        <v>electricity-sector-main.html#subsidies</v>
      </c>
      <c r="R327" s="199">
        <f>INDEX('Policy Characteristics'!L:L,MATCH(PolicyLevers!$C327,'Policy Characteristics'!$C:$C,0))</f>
        <v>0</v>
      </c>
      <c r="S327" s="270">
        <f>INDEX('Policy Characteristics'!M:M,MATCH(PolicyLevers!$C327,'Policy Characteristics'!$C:$C,0))</f>
        <v>0</v>
      </c>
      <c r="T327" s="199">
        <f>INDEX('Policy Characteristics'!N:N,MATCH(PolicyLevers!$C327,'Policy Characteristics'!$C:$C,0))</f>
        <v>0</v>
      </c>
    </row>
    <row r="328" spans="1:20" s="187" customFormat="1">
      <c r="A328" s="186" t="str">
        <f>INDEX('Policy Characteristics'!A:A,MATCH($C328,'Policy Characteristics'!$C:$C,0))</f>
        <v>Electricity Supply</v>
      </c>
      <c r="B328" s="232" t="str">
        <f>INDEX('Policy Characteristics'!B:B,MATCH($C328,'Policy Characteristics'!$C:$C,0))</f>
        <v>Subsidy for Capacity Construction</v>
      </c>
      <c r="C328" s="232" t="str">
        <f t="shared" si="25"/>
        <v>Perc Subsidy for Elec Capacity Construction</v>
      </c>
      <c r="D328" s="199" t="s">
        <v>81</v>
      </c>
      <c r="E328" s="221"/>
      <c r="F328" s="199" t="s">
        <v>95</v>
      </c>
      <c r="G328" s="199"/>
      <c r="H328" s="208">
        <v>693</v>
      </c>
      <c r="I328" s="199" t="s">
        <v>47</v>
      </c>
      <c r="J328" s="187" t="str">
        <f>INDEX('Policy Characteristics'!D:D,MATCH(PolicyLevers!$C328,'Policy Characteristics'!$C:$C,0))</f>
        <v>Subsidy for Capacity Construction</v>
      </c>
      <c r="K328" s="187" t="str">
        <f>INDEX('Policy Characteristics'!E:E,MATCH(PolicyLevers!$C328,'Policy Characteristics'!$C:$C,0))</f>
        <v>elec capacity construction subsidy</v>
      </c>
      <c r="L328" s="233">
        <f>INDEX('Policy Characteristics'!F:F,MATCH(PolicyLevers!$C328,'Policy Characteristics'!$C:$C,0))</f>
        <v>0</v>
      </c>
      <c r="M328" s="233">
        <f>INDEX('Policy Characteristics'!G:G,MATCH(PolicyLevers!$C328,'Policy Characteristics'!$C:$C,0))</f>
        <v>1</v>
      </c>
      <c r="N328" s="233">
        <f>INDEX('Policy Characteristics'!H:H,MATCH(PolicyLevers!$C328,'Policy Characteristics'!$C:$C,0))</f>
        <v>0.01</v>
      </c>
      <c r="O328" s="232" t="str">
        <f>INDEX('Policy Characteristics'!I:I,MATCH(PolicyLevers!$C328,'Policy Characteristics'!$C:$C,0))</f>
        <v>% of construction cost</v>
      </c>
      <c r="P328" s="189" t="str">
        <f>INDEX('Policy Characteristics'!J:J,MATCH(PolicyLevers!$C328,'Policy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8" s="232" t="str">
        <f>INDEX('Policy Characteristics'!K:K,MATCH(PolicyLevers!$C328,'Policy Characteristics'!$C:$C,0))</f>
        <v>electricity-sector-main.html#subsidies</v>
      </c>
      <c r="R328" s="199">
        <f>INDEX('Policy Characteristics'!L:L,MATCH(PolicyLevers!$C328,'Policy Characteristics'!$C:$C,0))</f>
        <v>0</v>
      </c>
      <c r="S328" s="254">
        <f>INDEX('Policy Characteristics'!M:M,MATCH(PolicyLevers!$C328,'Policy Characteristics'!$C:$C,0))</f>
        <v>0</v>
      </c>
      <c r="T328" s="199">
        <f>INDEX('Policy Characteristics'!N:N,MATCH(PolicyLevers!$C328,'Policy Characteristics'!$C:$C,0))</f>
        <v>0</v>
      </c>
    </row>
    <row r="329" spans="1:20" s="187" customFormat="1">
      <c r="A329" s="186" t="str">
        <f>INDEX('Policy Characteristics'!A:A,MATCH($C329,'Policy Characteristics'!$C:$C,0))</f>
        <v>Electricity Supply</v>
      </c>
      <c r="B329" s="232" t="str">
        <f>INDEX('Policy Characteristics'!B:B,MATCH($C329,'Policy Characteristics'!$C:$C,0))</f>
        <v>Subsidy for Capacity Construction</v>
      </c>
      <c r="C329" s="232" t="str">
        <f t="shared" si="25"/>
        <v>Perc Subsidy for Elec Capacity Construction</v>
      </c>
      <c r="D329" s="199" t="s">
        <v>472</v>
      </c>
      <c r="E329" s="221"/>
      <c r="F329" s="199" t="s">
        <v>475</v>
      </c>
      <c r="G329" s="199"/>
      <c r="H329" s="208">
        <v>518</v>
      </c>
      <c r="I329" s="199" t="s">
        <v>46</v>
      </c>
      <c r="J329" s="187" t="str">
        <f>INDEX('Policy Characteristics'!D:D,MATCH(PolicyLevers!$C329,'Policy Characteristics'!$C:$C,0))</f>
        <v>Subsidy for Capacity Construction</v>
      </c>
      <c r="K329" s="187" t="str">
        <f>INDEX('Policy Characteristics'!E:E,MATCH(PolicyLevers!$C329,'Policy Characteristics'!$C:$C,0))</f>
        <v>elec capacity construction subsidy</v>
      </c>
      <c r="L329" s="233">
        <f>INDEX('Policy Characteristics'!F:F,MATCH(PolicyLevers!$C329,'Policy Characteristics'!$C:$C,0))</f>
        <v>0</v>
      </c>
      <c r="M329" s="233">
        <f>INDEX('Policy Characteristics'!G:G,MATCH(PolicyLevers!$C329,'Policy Characteristics'!$C:$C,0))</f>
        <v>1</v>
      </c>
      <c r="N329" s="233">
        <f>INDEX('Policy Characteristics'!H:H,MATCH(PolicyLevers!$C329,'Policy Characteristics'!$C:$C,0))</f>
        <v>0.01</v>
      </c>
      <c r="O329" s="232" t="str">
        <f>INDEX('Policy Characteristics'!I:I,MATCH(PolicyLevers!$C329,'Policy Characteristics'!$C:$C,0))</f>
        <v>% of construction cost</v>
      </c>
      <c r="P329" s="201" t="str">
        <f>INDEX('Policy Characteristics'!J:J,MATCH(PolicyLevers!$C329,'Policy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9" s="232" t="str">
        <f>INDEX('Policy Characteristics'!K:K,MATCH(PolicyLevers!$C329,'Policy Characteristics'!$C:$C,0))</f>
        <v>electricity-sector-main.html#subsidies</v>
      </c>
      <c r="R329" s="199">
        <f>INDEX('Policy Characteristics'!L:L,MATCH(PolicyLevers!$C329,'Policy Characteristics'!$C:$C,0))</f>
        <v>0</v>
      </c>
      <c r="S329" s="271">
        <f>INDEX('Policy Characteristics'!M:M,MATCH(PolicyLevers!$C329,'Policy Characteristics'!$C:$C,0))</f>
        <v>0</v>
      </c>
      <c r="T329" s="199">
        <f>INDEX('Policy Characteristics'!N:N,MATCH(PolicyLevers!$C329,'Policy Characteristics'!$C:$C,0))</f>
        <v>0</v>
      </c>
    </row>
    <row r="330" spans="1:20" s="187" customFormat="1">
      <c r="A330" s="186" t="str">
        <f>INDEX('Policy Characteristics'!A:A,MATCH($C330,'Policy Characteristics'!$C:$C,0))</f>
        <v>Electricity Supply</v>
      </c>
      <c r="B330" s="232" t="str">
        <f>INDEX('Policy Characteristics'!B:B,MATCH($C330,'Policy Characteristics'!$C:$C,0))</f>
        <v>Subsidy for Capacity Construction</v>
      </c>
      <c r="C330" s="232" t="str">
        <f t="shared" si="25"/>
        <v>Perc Subsidy for Elec Capacity Construction</v>
      </c>
      <c r="D330" s="199" t="s">
        <v>82</v>
      </c>
      <c r="E330" s="221"/>
      <c r="F330" s="199" t="s">
        <v>96</v>
      </c>
      <c r="G330" s="199"/>
      <c r="H330" s="208">
        <v>519</v>
      </c>
      <c r="I330" s="199" t="s">
        <v>46</v>
      </c>
      <c r="J330" s="187" t="str">
        <f>INDEX('Policy Characteristics'!D:D,MATCH(PolicyLevers!$C330,'Policy Characteristics'!$C:$C,0))</f>
        <v>Subsidy for Capacity Construction</v>
      </c>
      <c r="K330" s="187" t="str">
        <f>INDEX('Policy Characteristics'!E:E,MATCH(PolicyLevers!$C330,'Policy Characteristics'!$C:$C,0))</f>
        <v>elec capacity construction subsidy</v>
      </c>
      <c r="L330" s="233">
        <f>INDEX('Policy Characteristics'!F:F,MATCH(PolicyLevers!$C330,'Policy Characteristics'!$C:$C,0))</f>
        <v>0</v>
      </c>
      <c r="M330" s="233">
        <f>INDEX('Policy Characteristics'!G:G,MATCH(PolicyLevers!$C330,'Policy Characteristics'!$C:$C,0))</f>
        <v>1</v>
      </c>
      <c r="N330" s="233">
        <f>INDEX('Policy Characteristics'!H:H,MATCH(PolicyLevers!$C330,'Policy Characteristics'!$C:$C,0))</f>
        <v>0.01</v>
      </c>
      <c r="O330" s="232" t="str">
        <f>INDEX('Policy Characteristics'!I:I,MATCH(PolicyLevers!$C330,'Policy Characteristics'!$C:$C,0))</f>
        <v>% of construction cost</v>
      </c>
      <c r="P330" s="201" t="str">
        <f>INDEX('Policy Characteristics'!J:J,MATCH(PolicyLevers!$C330,'Policy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0" s="232" t="str">
        <f>INDEX('Policy Characteristics'!K:K,MATCH(PolicyLevers!$C330,'Policy Characteristics'!$C:$C,0))</f>
        <v>electricity-sector-main.html#subsidies</v>
      </c>
      <c r="R330" s="199">
        <f>INDEX('Policy Characteristics'!L:L,MATCH(PolicyLevers!$C330,'Policy Characteristics'!$C:$C,0))</f>
        <v>0</v>
      </c>
      <c r="S330" s="271">
        <f>INDEX('Policy Characteristics'!M:M,MATCH(PolicyLevers!$C330,'Policy Characteristics'!$C:$C,0))</f>
        <v>0</v>
      </c>
      <c r="T330" s="199">
        <f>INDEX('Policy Characteristics'!N:N,MATCH(PolicyLevers!$C330,'Policy Characteristics'!$C:$C,0))</f>
        <v>0</v>
      </c>
    </row>
    <row r="331" spans="1:20" s="187" customFormat="1">
      <c r="A331" s="186" t="str">
        <f>INDEX('Policy Characteristics'!A:A,MATCH($C331,'Policy Characteristics'!$C:$C,0))</f>
        <v>Electricity Supply</v>
      </c>
      <c r="B331" s="232" t="str">
        <f>INDEX('Policy Characteristics'!B:B,MATCH($C331,'Policy Characteristics'!$C:$C,0))</f>
        <v>Subsidy for Capacity Construction</v>
      </c>
      <c r="C331" s="232" t="str">
        <f t="shared" si="25"/>
        <v>Perc Subsidy for Elec Capacity Construction</v>
      </c>
      <c r="D331" s="199" t="s">
        <v>83</v>
      </c>
      <c r="E331" s="221"/>
      <c r="F331" s="199" t="s">
        <v>97</v>
      </c>
      <c r="G331" s="199"/>
      <c r="H331" s="208">
        <v>520</v>
      </c>
      <c r="I331" s="199" t="s">
        <v>46</v>
      </c>
      <c r="J331" s="187" t="str">
        <f>INDEX('Policy Characteristics'!D:D,MATCH(PolicyLevers!$C331,'Policy Characteristics'!$C:$C,0))</f>
        <v>Subsidy for Capacity Construction</v>
      </c>
      <c r="K331" s="187" t="str">
        <f>INDEX('Policy Characteristics'!E:E,MATCH(PolicyLevers!$C331,'Policy Characteristics'!$C:$C,0))</f>
        <v>elec capacity construction subsidy</v>
      </c>
      <c r="L331" s="233">
        <f>INDEX('Policy Characteristics'!F:F,MATCH(PolicyLevers!$C331,'Policy Characteristics'!$C:$C,0))</f>
        <v>0</v>
      </c>
      <c r="M331" s="233">
        <f>INDEX('Policy Characteristics'!G:G,MATCH(PolicyLevers!$C331,'Policy Characteristics'!$C:$C,0))</f>
        <v>1</v>
      </c>
      <c r="N331" s="233">
        <f>INDEX('Policy Characteristics'!H:H,MATCH(PolicyLevers!$C331,'Policy Characteristics'!$C:$C,0))</f>
        <v>0.01</v>
      </c>
      <c r="O331" s="232" t="str">
        <f>INDEX('Policy Characteristics'!I:I,MATCH(PolicyLevers!$C331,'Policy Characteristics'!$C:$C,0))</f>
        <v>% of construction cost</v>
      </c>
      <c r="P331" s="201" t="str">
        <f>INDEX('Policy Characteristics'!J:J,MATCH(PolicyLevers!$C331,'Policy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1" s="232" t="str">
        <f>INDEX('Policy Characteristics'!K:K,MATCH(PolicyLevers!$C331,'Policy Characteristics'!$C:$C,0))</f>
        <v>electricity-sector-main.html#subsidies</v>
      </c>
      <c r="R331" s="199">
        <f>INDEX('Policy Characteristics'!L:L,MATCH(PolicyLevers!$C331,'Policy Characteristics'!$C:$C,0))</f>
        <v>0</v>
      </c>
      <c r="S331" s="271">
        <f>INDEX('Policy Characteristics'!M:M,MATCH(PolicyLevers!$C331,'Policy Characteristics'!$C:$C,0))</f>
        <v>0</v>
      </c>
      <c r="T331" s="199">
        <f>INDEX('Policy Characteristics'!N:N,MATCH(PolicyLevers!$C331,'Policy Characteristics'!$C:$C,0))</f>
        <v>0</v>
      </c>
    </row>
    <row r="332" spans="1:20" s="187" customFormat="1">
      <c r="A332" s="186" t="str">
        <f>INDEX('Policy Characteristics'!A:A,MATCH($C332,'Policy Characteristics'!$C:$C,0))</f>
        <v>Electricity Supply</v>
      </c>
      <c r="B332" s="232" t="str">
        <f>INDEX('Policy Characteristics'!B:B,MATCH($C332,'Policy Characteristics'!$C:$C,0))</f>
        <v>Subsidy for Capacity Construction</v>
      </c>
      <c r="C332" s="232" t="str">
        <f t="shared" si="25"/>
        <v>Perc Subsidy for Elec Capacity Construction</v>
      </c>
      <c r="D332" s="199" t="s">
        <v>84</v>
      </c>
      <c r="E332" s="221"/>
      <c r="F332" s="199" t="s">
        <v>98</v>
      </c>
      <c r="G332" s="199"/>
      <c r="H332" s="208">
        <v>521</v>
      </c>
      <c r="I332" s="199" t="s">
        <v>46</v>
      </c>
      <c r="J332" s="187" t="str">
        <f>INDEX('Policy Characteristics'!D:D,MATCH(PolicyLevers!$C332,'Policy Characteristics'!$C:$C,0))</f>
        <v>Subsidy for Capacity Construction</v>
      </c>
      <c r="K332" s="187" t="str">
        <f>INDEX('Policy Characteristics'!E:E,MATCH(PolicyLevers!$C332,'Policy Characteristics'!$C:$C,0))</f>
        <v>elec capacity construction subsidy</v>
      </c>
      <c r="L332" s="233">
        <f>INDEX('Policy Characteristics'!F:F,MATCH(PolicyLevers!$C332,'Policy Characteristics'!$C:$C,0))</f>
        <v>0</v>
      </c>
      <c r="M332" s="233">
        <f>INDEX('Policy Characteristics'!G:G,MATCH(PolicyLevers!$C332,'Policy Characteristics'!$C:$C,0))</f>
        <v>1</v>
      </c>
      <c r="N332" s="233">
        <f>INDEX('Policy Characteristics'!H:H,MATCH(PolicyLevers!$C332,'Policy Characteristics'!$C:$C,0))</f>
        <v>0.01</v>
      </c>
      <c r="O332" s="232" t="str">
        <f>INDEX('Policy Characteristics'!I:I,MATCH(PolicyLevers!$C332,'Policy Characteristics'!$C:$C,0))</f>
        <v>% of construction cost</v>
      </c>
      <c r="P332" s="201" t="str">
        <f>INDEX('Policy Characteristics'!J:J,MATCH(PolicyLevers!$C332,'Policy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2" s="232" t="str">
        <f>INDEX('Policy Characteristics'!K:K,MATCH(PolicyLevers!$C332,'Policy Characteristics'!$C:$C,0))</f>
        <v>electricity-sector-main.html#subsidies</v>
      </c>
      <c r="R332" s="199">
        <f>INDEX('Policy Characteristics'!L:L,MATCH(PolicyLevers!$C332,'Policy Characteristics'!$C:$C,0))</f>
        <v>0</v>
      </c>
      <c r="S332" s="271">
        <f>INDEX('Policy Characteristics'!M:M,MATCH(PolicyLevers!$C332,'Policy Characteristics'!$C:$C,0))</f>
        <v>0</v>
      </c>
      <c r="T332" s="199">
        <f>INDEX('Policy Characteristics'!N:N,MATCH(PolicyLevers!$C332,'Policy Characteristics'!$C:$C,0))</f>
        <v>0</v>
      </c>
    </row>
    <row r="333" spans="1:20" s="187" customFormat="1">
      <c r="A333" s="186" t="str">
        <f>INDEX('Policy Characteristics'!A:A,MATCH($C333,'Policy Characteristics'!$C:$C,0))</f>
        <v>Electricity Supply</v>
      </c>
      <c r="B333" s="232" t="str">
        <f>INDEX('Policy Characteristics'!B:B,MATCH($C333,'Policy Characteristics'!$C:$C,0))</f>
        <v>Subsidy for Capacity Construction</v>
      </c>
      <c r="C333" s="232" t="str">
        <f t="shared" si="25"/>
        <v>Perc Subsidy for Elec Capacity Construction</v>
      </c>
      <c r="D333" s="199" t="s">
        <v>468</v>
      </c>
      <c r="E333" s="221"/>
      <c r="F333" s="199" t="s">
        <v>467</v>
      </c>
      <c r="G333" s="199"/>
      <c r="H333" s="208">
        <v>694</v>
      </c>
      <c r="I333" s="199" t="s">
        <v>47</v>
      </c>
      <c r="J333" s="187" t="str">
        <f>INDEX('Policy Characteristics'!D:D,MATCH(PolicyLevers!$C333,'Policy Characteristics'!$C:$C,0))</f>
        <v>Subsidy for Capacity Construction</v>
      </c>
      <c r="K333" s="187" t="str">
        <f>INDEX('Policy Characteristics'!E:E,MATCH(PolicyLevers!$C333,'Policy Characteristics'!$C:$C,0))</f>
        <v>elec capacity construction subsidy</v>
      </c>
      <c r="L333" s="233">
        <f>INDEX('Policy Characteristics'!F:F,MATCH(PolicyLevers!$C333,'Policy Characteristics'!$C:$C,0))</f>
        <v>0</v>
      </c>
      <c r="M333" s="233">
        <f>INDEX('Policy Characteristics'!G:G,MATCH(PolicyLevers!$C333,'Policy Characteristics'!$C:$C,0))</f>
        <v>1</v>
      </c>
      <c r="N333" s="233">
        <f>INDEX('Policy Characteristics'!H:H,MATCH(PolicyLevers!$C333,'Policy Characteristics'!$C:$C,0))</f>
        <v>0.01</v>
      </c>
      <c r="O333" s="232" t="str">
        <f>INDEX('Policy Characteristics'!I:I,MATCH(PolicyLevers!$C333,'Policy Characteristics'!$C:$C,0))</f>
        <v>% of construction cost</v>
      </c>
      <c r="P333" s="189" t="str">
        <f>INDEX('Policy Characteristics'!J:J,MATCH(PolicyLevers!$C333,'Policy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3" s="232" t="str">
        <f>INDEX('Policy Characteristics'!K:K,MATCH(PolicyLevers!$C333,'Policy Characteristics'!$C:$C,0))</f>
        <v>electricity-sector-main.html#subsidies</v>
      </c>
      <c r="R333" s="199">
        <f>INDEX('Policy Characteristics'!L:L,MATCH(PolicyLevers!$C333,'Policy Characteristics'!$C:$C,0))</f>
        <v>0</v>
      </c>
      <c r="S333" s="254">
        <f>INDEX('Policy Characteristics'!M:M,MATCH(PolicyLevers!$C333,'Policy Characteristics'!$C:$C,0))</f>
        <v>0</v>
      </c>
      <c r="T333" s="199">
        <f>INDEX('Policy Characteristics'!N:N,MATCH(PolicyLevers!$C333,'Policy Characteristics'!$C:$C,0))</f>
        <v>0</v>
      </c>
    </row>
    <row r="334" spans="1:20" s="187" customFormat="1">
      <c r="A334" s="186" t="str">
        <f>INDEX('Policy Characteristics'!A:A,MATCH($C334,'Policy Characteristics'!$C:$C,0))</f>
        <v>Electricity Supply</v>
      </c>
      <c r="B334" s="232" t="str">
        <f>INDEX('Policy Characteristics'!B:B,MATCH($C334,'Policy Characteristics'!$C:$C,0))</f>
        <v>Subsidy for Capacity Construction</v>
      </c>
      <c r="C334" s="232" t="str">
        <f t="shared" si="25"/>
        <v>Perc Subsidy for Elec Capacity Construction</v>
      </c>
      <c r="D334" s="199" t="s">
        <v>477</v>
      </c>
      <c r="E334" s="221"/>
      <c r="F334" s="199" t="s">
        <v>478</v>
      </c>
      <c r="G334" s="199"/>
      <c r="H334" s="208">
        <v>522</v>
      </c>
      <c r="I334" s="199" t="s">
        <v>46</v>
      </c>
      <c r="J334" s="187" t="str">
        <f>INDEX('Policy Characteristics'!D:D,MATCH(PolicyLevers!$C334,'Policy Characteristics'!$C:$C,0))</f>
        <v>Subsidy for Capacity Construction</v>
      </c>
      <c r="K334" s="187" t="str">
        <f>INDEX('Policy Characteristics'!E:E,MATCH(PolicyLevers!$C334,'Policy Characteristics'!$C:$C,0))</f>
        <v>elec capacity construction subsidy</v>
      </c>
      <c r="L334" s="233">
        <f>INDEX('Policy Characteristics'!F:F,MATCH(PolicyLevers!$C334,'Policy Characteristics'!$C:$C,0))</f>
        <v>0</v>
      </c>
      <c r="M334" s="233">
        <f>INDEX('Policy Characteristics'!G:G,MATCH(PolicyLevers!$C334,'Policy Characteristics'!$C:$C,0))</f>
        <v>1</v>
      </c>
      <c r="N334" s="233">
        <f>INDEX('Policy Characteristics'!H:H,MATCH(PolicyLevers!$C334,'Policy Characteristics'!$C:$C,0))</f>
        <v>0.01</v>
      </c>
      <c r="O334" s="232" t="str">
        <f>INDEX('Policy Characteristics'!I:I,MATCH(PolicyLevers!$C334,'Policy Characteristics'!$C:$C,0))</f>
        <v>% of construction cost</v>
      </c>
      <c r="P334" s="201" t="str">
        <f>INDEX('Policy Characteristics'!J:J,MATCH(PolicyLevers!$C334,'Policy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4" s="232" t="str">
        <f>INDEX('Policy Characteristics'!K:K,MATCH(PolicyLevers!$C334,'Policy Characteristics'!$C:$C,0))</f>
        <v>electricity-sector-main.html#subsidies</v>
      </c>
      <c r="R334" s="199">
        <f>INDEX('Policy Characteristics'!L:L,MATCH(PolicyLevers!$C334,'Policy Characteristics'!$C:$C,0))</f>
        <v>0</v>
      </c>
      <c r="S334" s="271">
        <f>INDEX('Policy Characteristics'!M:M,MATCH(PolicyLevers!$C334,'Policy Characteristics'!$C:$C,0))</f>
        <v>0</v>
      </c>
      <c r="T334" s="199">
        <f>INDEX('Policy Characteristics'!N:N,MATCH(PolicyLevers!$C334,'Policy Characteristics'!$C:$C,0))</f>
        <v>0</v>
      </c>
    </row>
    <row r="335" spans="1:20" s="187" customFormat="1">
      <c r="A335" s="186" t="str">
        <f>INDEX('Policy Characteristics'!A:A,MATCH($C335,'Policy Characteristics'!$C:$C,0))</f>
        <v>Electricity Supply</v>
      </c>
      <c r="B335" s="232" t="str">
        <f>INDEX('Policy Characteristics'!B:B,MATCH($C335,'Policy Characteristics'!$C:$C,0))</f>
        <v>Subsidy for Capacity Construction</v>
      </c>
      <c r="C335" s="232" t="str">
        <f t="shared" si="25"/>
        <v>Perc Subsidy for Elec Capacity Construction</v>
      </c>
      <c r="D335" s="199" t="s">
        <v>1112</v>
      </c>
      <c r="E335" s="189"/>
      <c r="F335" s="199" t="s">
        <v>805</v>
      </c>
      <c r="G335" s="199"/>
      <c r="H335" s="208">
        <v>695</v>
      </c>
      <c r="I335" s="199" t="s">
        <v>47</v>
      </c>
      <c r="J335" s="187" t="str">
        <f>INDEX('Policy Characteristics'!D:D,MATCH(PolicyLevers!$C335,'Policy Characteristics'!$C:$C,0))</f>
        <v>Subsidy for Capacity Construction</v>
      </c>
      <c r="K335" s="187" t="str">
        <f>INDEX('Policy Characteristics'!E:E,MATCH(PolicyLevers!$C335,'Policy Characteristics'!$C:$C,0))</f>
        <v>elec capacity construction subsidy</v>
      </c>
      <c r="L335" s="233">
        <f>INDEX('Policy Characteristics'!F:F,MATCH(PolicyLevers!$C335,'Policy Characteristics'!$C:$C,0))</f>
        <v>0</v>
      </c>
      <c r="M335" s="233">
        <f>INDEX('Policy Characteristics'!G:G,MATCH(PolicyLevers!$C335,'Policy Characteristics'!$C:$C,0))</f>
        <v>1</v>
      </c>
      <c r="N335" s="233">
        <f>INDEX('Policy Characteristics'!H:H,MATCH(PolicyLevers!$C335,'Policy Characteristics'!$C:$C,0))</f>
        <v>0.01</v>
      </c>
      <c r="O335" s="232" t="str">
        <f>INDEX('Policy Characteristics'!I:I,MATCH(PolicyLevers!$C335,'Policy Characteristics'!$C:$C,0))</f>
        <v>% of construction cost</v>
      </c>
      <c r="P335" s="189" t="str">
        <f>INDEX('Policy Characteristics'!J:J,MATCH(PolicyLevers!$C335,'Policy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5" s="232" t="str">
        <f>INDEX('Policy Characteristics'!K:K,MATCH(PolicyLevers!$C335,'Policy Characteristics'!$C:$C,0))</f>
        <v>electricity-sector-main.html#subsidies</v>
      </c>
      <c r="R335" s="199">
        <f>INDEX('Policy Characteristics'!L:L,MATCH(PolicyLevers!$C335,'Policy Characteristics'!$C:$C,0))</f>
        <v>0</v>
      </c>
      <c r="S335" s="254">
        <f>INDEX('Policy Characteristics'!M:M,MATCH(PolicyLevers!$C335,'Policy Characteristics'!$C:$C,0))</f>
        <v>0</v>
      </c>
      <c r="T335" s="199">
        <f>INDEX('Policy Characteristics'!N:N,MATCH(PolicyLevers!$C335,'Policy Characteristics'!$C:$C,0))</f>
        <v>0</v>
      </c>
    </row>
    <row r="336" spans="1:20" s="187" customFormat="1">
      <c r="A336" s="186" t="str">
        <f>INDEX('Policy Characteristics'!A:A,MATCH($C336,'Policy Characteristics'!$C:$C,0))</f>
        <v>Electricity Supply</v>
      </c>
      <c r="B336" s="232" t="str">
        <f>INDEX('Policy Characteristics'!B:B,MATCH($C336,'Policy Characteristics'!$C:$C,0))</f>
        <v>Subsidy for Capacity Construction</v>
      </c>
      <c r="C336" s="232" t="str">
        <f t="shared" si="25"/>
        <v>Perc Subsidy for Elec Capacity Construction</v>
      </c>
      <c r="D336" s="199" t="s">
        <v>1113</v>
      </c>
      <c r="E336" s="189"/>
      <c r="F336" s="199" t="s">
        <v>945</v>
      </c>
      <c r="G336" s="199"/>
      <c r="H336" s="208">
        <v>696</v>
      </c>
      <c r="I336" s="199" t="s">
        <v>47</v>
      </c>
      <c r="J336" s="187" t="str">
        <f>INDEX('Policy Characteristics'!D:D,MATCH(PolicyLevers!$C336,'Policy Characteristics'!$C:$C,0))</f>
        <v>Subsidy for Capacity Construction</v>
      </c>
      <c r="K336" s="187" t="str">
        <f>INDEX('Policy Characteristics'!E:E,MATCH(PolicyLevers!$C336,'Policy Characteristics'!$C:$C,0))</f>
        <v>elec capacity construction subsidy</v>
      </c>
      <c r="L336" s="233">
        <f>INDEX('Policy Characteristics'!F:F,MATCH(PolicyLevers!$C336,'Policy Characteristics'!$C:$C,0))</f>
        <v>0</v>
      </c>
      <c r="M336" s="233">
        <f>INDEX('Policy Characteristics'!G:G,MATCH(PolicyLevers!$C336,'Policy Characteristics'!$C:$C,0))</f>
        <v>1</v>
      </c>
      <c r="N336" s="233">
        <f>INDEX('Policy Characteristics'!H:H,MATCH(PolicyLevers!$C336,'Policy Characteristics'!$C:$C,0))</f>
        <v>0.01</v>
      </c>
      <c r="O336" s="232" t="str">
        <f>INDEX('Policy Characteristics'!I:I,MATCH(PolicyLevers!$C336,'Policy Characteristics'!$C:$C,0))</f>
        <v>% of construction cost</v>
      </c>
      <c r="P336" s="189" t="str">
        <f>INDEX('Policy Characteristics'!J:J,MATCH(PolicyLevers!$C336,'Policy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6" s="232" t="str">
        <f>INDEX('Policy Characteristics'!K:K,MATCH(PolicyLevers!$C336,'Policy Characteristics'!$C:$C,0))</f>
        <v>electricity-sector-main.html#subsidies</v>
      </c>
      <c r="R336" s="199">
        <f>INDEX('Policy Characteristics'!L:L,MATCH(PolicyLevers!$C336,'Policy Characteristics'!$C:$C,0))</f>
        <v>0</v>
      </c>
      <c r="S336" s="254">
        <f>INDEX('Policy Characteristics'!M:M,MATCH(PolicyLevers!$C336,'Policy Characteristics'!$C:$C,0))</f>
        <v>0</v>
      </c>
      <c r="T336" s="199">
        <f>INDEX('Policy Characteristics'!N:N,MATCH(PolicyLevers!$C336,'Policy Characteristics'!$C:$C,0))</f>
        <v>0</v>
      </c>
    </row>
    <row r="337" spans="1:20" s="187" customFormat="1">
      <c r="A337" s="186" t="str">
        <f>INDEX('Policy Characteristics'!A:A,MATCH($C337,'Policy Characteristics'!$C:$C,0))</f>
        <v>Electricity Supply</v>
      </c>
      <c r="B337" s="232" t="str">
        <f>INDEX('Policy Characteristics'!B:B,MATCH($C337,'Policy Characteristics'!$C:$C,0))</f>
        <v>Subsidy for Capacity Construction</v>
      </c>
      <c r="C337" s="232" t="str">
        <f t="shared" si="25"/>
        <v>Perc Subsidy for Elec Capacity Construction</v>
      </c>
      <c r="D337" s="199" t="s">
        <v>1114</v>
      </c>
      <c r="E337" s="189"/>
      <c r="F337" s="199" t="s">
        <v>807</v>
      </c>
      <c r="G337" s="199"/>
      <c r="H337" s="208">
        <v>697</v>
      </c>
      <c r="I337" s="199" t="s">
        <v>47</v>
      </c>
      <c r="J337" s="187" t="str">
        <f>INDEX('Policy Characteristics'!D:D,MATCH(PolicyLevers!$C337,'Policy Characteristics'!$C:$C,0))</f>
        <v>Subsidy for Capacity Construction</v>
      </c>
      <c r="K337" s="187" t="str">
        <f>INDEX('Policy Characteristics'!E:E,MATCH(PolicyLevers!$C337,'Policy Characteristics'!$C:$C,0))</f>
        <v>elec capacity construction subsidy</v>
      </c>
      <c r="L337" s="233">
        <f>INDEX('Policy Characteristics'!F:F,MATCH(PolicyLevers!$C337,'Policy Characteristics'!$C:$C,0))</f>
        <v>0</v>
      </c>
      <c r="M337" s="233">
        <f>INDEX('Policy Characteristics'!G:G,MATCH(PolicyLevers!$C337,'Policy Characteristics'!$C:$C,0))</f>
        <v>1</v>
      </c>
      <c r="N337" s="233">
        <f>INDEX('Policy Characteristics'!H:H,MATCH(PolicyLevers!$C337,'Policy Characteristics'!$C:$C,0))</f>
        <v>0.01</v>
      </c>
      <c r="O337" s="232" t="str">
        <f>INDEX('Policy Characteristics'!I:I,MATCH(PolicyLevers!$C337,'Policy Characteristics'!$C:$C,0))</f>
        <v>% of construction cost</v>
      </c>
      <c r="P337" s="189" t="str">
        <f>INDEX('Policy Characteristics'!J:J,MATCH(PolicyLevers!$C337,'Policy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7" s="232" t="str">
        <f>INDEX('Policy Characteristics'!K:K,MATCH(PolicyLevers!$C337,'Policy Characteristics'!$C:$C,0))</f>
        <v>electricity-sector-main.html#subsidies</v>
      </c>
      <c r="R337" s="199">
        <f>INDEX('Policy Characteristics'!L:L,MATCH(PolicyLevers!$C337,'Policy Characteristics'!$C:$C,0))</f>
        <v>0</v>
      </c>
      <c r="S337" s="254">
        <f>INDEX('Policy Characteristics'!M:M,MATCH(PolicyLevers!$C337,'Policy Characteristics'!$C:$C,0))</f>
        <v>0</v>
      </c>
      <c r="T337" s="199">
        <f>INDEX('Policy Characteristics'!N:N,MATCH(PolicyLevers!$C337,'Policy Characteristics'!$C:$C,0))</f>
        <v>0</v>
      </c>
    </row>
    <row r="338" spans="1:20" s="195" customFormat="1">
      <c r="A338" s="186" t="str">
        <f>INDEX('Policy Characteristics'!A:A,MATCH($C338,'Policy Characteristics'!$C:$C,0))</f>
        <v>Electricity Supply</v>
      </c>
      <c r="B338" s="205" t="str">
        <f>INDEX('Policy Characteristics'!B:B,MATCH($C338,'Policy Characteristics'!$C:$C,0))</f>
        <v>Subsidy for Electricity Production</v>
      </c>
      <c r="C338" s="205" t="s">
        <v>137</v>
      </c>
      <c r="D338" s="189" t="s">
        <v>471</v>
      </c>
      <c r="E338" s="189"/>
      <c r="F338" s="199" t="s">
        <v>470</v>
      </c>
      <c r="G338" s="189"/>
      <c r="H338" s="208">
        <v>698</v>
      </c>
      <c r="I338" s="199" t="s">
        <v>47</v>
      </c>
      <c r="J338" s="187" t="str">
        <f>INDEX('Policy Characteristics'!D:D,MATCH(PolicyLevers!$C338,'Policy Characteristics'!$C:$C,0))</f>
        <v>Subsidy for Electricity Production</v>
      </c>
      <c r="K338" s="187" t="str">
        <f>INDEX('Policy Characteristics'!E:E,MATCH(PolicyLevers!$C338,'Policy Characteristics'!$C:$C,0))</f>
        <v>elec generation subsidy</v>
      </c>
      <c r="L338" s="253">
        <f>INDEX('Policy Characteristics'!F:F,MATCH(PolicyLevers!$C338,'Policy Characteristics'!$C:$C,0))</f>
        <v>0</v>
      </c>
      <c r="M338" s="253">
        <f>INDEX('Policy Characteristics'!G:G,MATCH(PolicyLevers!$C338,'Policy Characteristics'!$C:$C,0))</f>
        <v>1000</v>
      </c>
      <c r="N338" s="253">
        <f>INDEX('Policy Characteristics'!H:H,MATCH(PolicyLevers!$C338,'Policy Characteristics'!$C:$C,0))</f>
        <v>20</v>
      </c>
      <c r="O338" s="189">
        <f>INDEX('Policy Characteristics'!I:I,MATCH(PolicyLevers!$C338,'Policy Characteristics'!$C:$C,0))</f>
        <v>0</v>
      </c>
      <c r="P338" s="189" t="str">
        <f>INDEX('Policy Characteristics'!J:J,MATCH(PolicyLevers!$C338,'Policy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38" s="221">
        <f>INDEX('Policy Characteristics'!K:K,MATCH(PolicyLevers!$C338,'Policy Characteristics'!$C:$C,0))</f>
        <v>0</v>
      </c>
      <c r="R338" s="199">
        <f>INDEX('Policy Characteristics'!L:L,MATCH(PolicyLevers!$C338,'Policy Characteristics'!$C:$C,0))</f>
        <v>0</v>
      </c>
      <c r="S338" s="254">
        <f>INDEX('Policy Characteristics'!M:M,MATCH(PolicyLevers!$C338,'Policy Characteristics'!$C:$C,0))</f>
        <v>0</v>
      </c>
      <c r="T338" s="221">
        <f>INDEX('Policy Characteristics'!N:N,MATCH(PolicyLevers!$C338,'Policy Characteristics'!$C:$C,0))</f>
        <v>0</v>
      </c>
    </row>
    <row r="339" spans="1:20" s="195" customFormat="1">
      <c r="A339" s="186" t="str">
        <f>INDEX('Policy Characteristics'!A:A,MATCH($C339,'Policy Characteristics'!$C:$C,0))</f>
        <v>Electricity Supply</v>
      </c>
      <c r="B339" s="210" t="str">
        <f>INDEX('Policy Characteristics'!B:B,MATCH($C339,'Policy Characteristics'!$C:$C,0))</f>
        <v>Subsidy for Electricity Production</v>
      </c>
      <c r="C339" s="210" t="str">
        <f t="shared" ref="C339:C350" si="26">C$338</f>
        <v>Subsidy for Elec Production by Fuel</v>
      </c>
      <c r="D339" s="199" t="s">
        <v>79</v>
      </c>
      <c r="E339" s="221"/>
      <c r="F339" s="199" t="s">
        <v>93</v>
      </c>
      <c r="G339" s="221"/>
      <c r="H339" s="208">
        <v>699</v>
      </c>
      <c r="I339" s="199" t="s">
        <v>47</v>
      </c>
      <c r="J339" s="187" t="str">
        <f>INDEX('Policy Characteristics'!D:D,MATCH(PolicyLevers!$C339,'Policy Characteristics'!$C:$C,0))</f>
        <v>Subsidy for Electricity Production</v>
      </c>
      <c r="K339" s="187" t="str">
        <f>INDEX('Policy Characteristics'!E:E,MATCH(PolicyLevers!$C339,'Policy Characteristics'!$C:$C,0))</f>
        <v>elec generation subsidy</v>
      </c>
      <c r="L339" s="246">
        <f>INDEX('Policy Characteristics'!F:F,MATCH(PolicyLevers!$C339,'Policy Characteristics'!$C:$C,0))</f>
        <v>0</v>
      </c>
      <c r="M339" s="246">
        <f>INDEX('Policy Characteristics'!G:G,MATCH(PolicyLevers!$C339,'Policy Characteristics'!$C:$C,0))</f>
        <v>1000</v>
      </c>
      <c r="N339" s="246">
        <f>INDEX('Policy Characteristics'!H:H,MATCH(PolicyLevers!$C339,'Policy Characteristics'!$C:$C,0))</f>
        <v>20</v>
      </c>
      <c r="O339" s="221">
        <f>INDEX('Policy Characteristics'!I:I,MATCH(PolicyLevers!$C339,'Policy Characteristics'!$C:$C,0))</f>
        <v>0</v>
      </c>
      <c r="P339" s="189" t="str">
        <f>INDEX('Policy Characteristics'!J:J,MATCH(PolicyLevers!$C339,'Policy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39" s="221">
        <f>INDEX('Policy Characteristics'!K:K,MATCH(PolicyLevers!$C339,'Policy Characteristics'!$C:$C,0))</f>
        <v>0</v>
      </c>
      <c r="R339" s="199">
        <f>INDEX('Policy Characteristics'!L:L,MATCH(PolicyLevers!$C339,'Policy Characteristics'!$C:$C,0))</f>
        <v>0</v>
      </c>
      <c r="S339" s="254">
        <f>INDEX('Policy Characteristics'!M:M,MATCH(PolicyLevers!$C339,'Policy Characteristics'!$C:$C,0))</f>
        <v>0</v>
      </c>
      <c r="T339" s="221">
        <f>INDEX('Policy Characteristics'!N:N,MATCH(PolicyLevers!$C339,'Policy Characteristics'!$C:$C,0))</f>
        <v>0</v>
      </c>
    </row>
    <row r="340" spans="1:20" s="195" customFormat="1">
      <c r="A340" s="186" t="str">
        <f>INDEX('Policy Characteristics'!A:A,MATCH($C340,'Policy Characteristics'!$C:$C,0))</f>
        <v>Electricity Supply</v>
      </c>
      <c r="B340" s="210" t="str">
        <f>INDEX('Policy Characteristics'!B:B,MATCH($C340,'Policy Characteristics'!$C:$C,0))</f>
        <v>Subsidy for Electricity Production</v>
      </c>
      <c r="C340" s="210" t="str">
        <f t="shared" si="26"/>
        <v>Subsidy for Elec Production by Fuel</v>
      </c>
      <c r="D340" s="199" t="s">
        <v>80</v>
      </c>
      <c r="E340" s="221"/>
      <c r="F340" s="199" t="s">
        <v>94</v>
      </c>
      <c r="G340" s="221"/>
      <c r="H340" s="220">
        <v>37</v>
      </c>
      <c r="I340" s="199" t="s">
        <v>47</v>
      </c>
      <c r="J340" s="187" t="str">
        <f>INDEX('Policy Characteristics'!D:D,MATCH(PolicyLevers!$C340,'Policy Characteristics'!$C:$C,0))</f>
        <v>Subsidy for Electricity Production</v>
      </c>
      <c r="K340" s="187" t="str">
        <f>INDEX('Policy Characteristics'!E:E,MATCH(PolicyLevers!$C340,'Policy Characteristics'!$C:$C,0))</f>
        <v>elec generation subsidy</v>
      </c>
      <c r="L340" s="258">
        <f>INDEX('Policy Characteristics'!F:F,MATCH(PolicyLevers!$C340,'Policy Characteristics'!$C:$C,0))</f>
        <v>0</v>
      </c>
      <c r="M340" s="272">
        <f>INDEX('Policy Characteristics'!G:G,MATCH(PolicyLevers!$C340,'Policy Characteristics'!$C:$C,0))</f>
        <v>1000</v>
      </c>
      <c r="N340" s="272">
        <f>INDEX('Policy Characteristics'!H:H,MATCH(PolicyLevers!$C340,'Policy Characteristics'!$C:$C,0))</f>
        <v>20</v>
      </c>
      <c r="O340" s="273">
        <f>INDEX('Policy Characteristics'!I:I,MATCH(PolicyLevers!$C340,'Policy Characteristics'!$C:$C,0))</f>
        <v>0</v>
      </c>
      <c r="P340" s="201" t="str">
        <f>INDEX('Policy Characteristics'!J:J,MATCH(PolicyLevers!$C340,'Policy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0" s="189">
        <f>INDEX('Policy Characteristics'!K:K,MATCH(PolicyLevers!$C340,'Policy Characteristics'!$C:$C,0))</f>
        <v>0</v>
      </c>
      <c r="R340" s="199">
        <f>INDEX('Policy Characteristics'!L:L,MATCH(PolicyLevers!$C340,'Policy Characteristics'!$C:$C,0))</f>
        <v>0</v>
      </c>
      <c r="S340" s="230">
        <f>INDEX('Policy Characteristics'!M:M,MATCH(PolicyLevers!$C340,'Policy Characteristics'!$C:$C,0))</f>
        <v>0</v>
      </c>
      <c r="T340" s="189">
        <f>INDEX('Policy Characteristics'!N:N,MATCH(PolicyLevers!$C340,'Policy Characteristics'!$C:$C,0))</f>
        <v>0</v>
      </c>
    </row>
    <row r="341" spans="1:20" s="195" customFormat="1">
      <c r="A341" s="186" t="str">
        <f>INDEX('Policy Characteristics'!A:A,MATCH($C341,'Policy Characteristics'!$C:$C,0))</f>
        <v>Electricity Supply</v>
      </c>
      <c r="B341" s="210" t="str">
        <f>INDEX('Policy Characteristics'!B:B,MATCH($C341,'Policy Characteristics'!$C:$C,0))</f>
        <v>Subsidy for Electricity Production</v>
      </c>
      <c r="C341" s="210" t="str">
        <f t="shared" si="26"/>
        <v>Subsidy for Elec Production by Fuel</v>
      </c>
      <c r="D341" s="199" t="s">
        <v>81</v>
      </c>
      <c r="E341" s="221"/>
      <c r="F341" s="199" t="s">
        <v>95</v>
      </c>
      <c r="G341" s="221"/>
      <c r="H341" s="225">
        <v>700</v>
      </c>
      <c r="I341" s="199" t="s">
        <v>47</v>
      </c>
      <c r="J341" s="187" t="str">
        <f>INDEX('Policy Characteristics'!D:D,MATCH(PolicyLevers!$C341,'Policy Characteristics'!$C:$C,0))</f>
        <v>Subsidy for Electricity Production</v>
      </c>
      <c r="K341" s="187" t="str">
        <f>INDEX('Policy Characteristics'!E:E,MATCH(PolicyLevers!$C341,'Policy Characteristics'!$C:$C,0))</f>
        <v>elec generation subsidy</v>
      </c>
      <c r="L341" s="246">
        <f>INDEX('Policy Characteristics'!F:F,MATCH(PolicyLevers!$C341,'Policy Characteristics'!$C:$C,0))</f>
        <v>0</v>
      </c>
      <c r="M341" s="246">
        <f>INDEX('Policy Characteristics'!G:G,MATCH(PolicyLevers!$C341,'Policy Characteristics'!$C:$C,0))</f>
        <v>1000</v>
      </c>
      <c r="N341" s="246">
        <f>INDEX('Policy Characteristics'!H:H,MATCH(PolicyLevers!$C341,'Policy Characteristics'!$C:$C,0))</f>
        <v>20</v>
      </c>
      <c r="O341" s="221">
        <f>INDEX('Policy Characteristics'!I:I,MATCH(PolicyLevers!$C341,'Policy Characteristics'!$C:$C,0))</f>
        <v>0</v>
      </c>
      <c r="P341" s="189" t="str">
        <f>INDEX('Policy Characteristics'!J:J,MATCH(PolicyLevers!$C341,'Policy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1" s="221">
        <f>INDEX('Policy Characteristics'!K:K,MATCH(PolicyLevers!$C341,'Policy Characteristics'!$C:$C,0))</f>
        <v>0</v>
      </c>
      <c r="R341" s="199">
        <f>INDEX('Policy Characteristics'!L:L,MATCH(PolicyLevers!$C341,'Policy Characteristics'!$C:$C,0))</f>
        <v>0</v>
      </c>
      <c r="S341" s="251">
        <f>INDEX('Policy Characteristics'!M:M,MATCH(PolicyLevers!$C341,'Policy Characteristics'!$C:$C,0))</f>
        <v>0</v>
      </c>
      <c r="T341" s="221">
        <f>INDEX('Policy Characteristics'!N:N,MATCH(PolicyLevers!$C341,'Policy Characteristics'!$C:$C,0))</f>
        <v>0</v>
      </c>
    </row>
    <row r="342" spans="1:20">
      <c r="A342" s="186" t="str">
        <f>INDEX('Policy Characteristics'!A:A,MATCH($C342,'Policy Characteristics'!$C:$C,0))</f>
        <v>Electricity Supply</v>
      </c>
      <c r="B342" s="210" t="str">
        <f>INDEX('Policy Characteristics'!B:B,MATCH($C342,'Policy Characteristics'!$C:$C,0))</f>
        <v>Subsidy for Electricity Production</v>
      </c>
      <c r="C342" s="210" t="str">
        <f t="shared" si="26"/>
        <v>Subsidy for Elec Production by Fuel</v>
      </c>
      <c r="D342" s="199" t="s">
        <v>472</v>
      </c>
      <c r="E342" s="221"/>
      <c r="F342" s="199" t="s">
        <v>475</v>
      </c>
      <c r="G342" s="221"/>
      <c r="H342" s="225">
        <v>39</v>
      </c>
      <c r="I342" s="199" t="s">
        <v>46</v>
      </c>
      <c r="J342" s="187" t="str">
        <f>INDEX('Policy Characteristics'!D:D,MATCH(PolicyLevers!$C342,'Policy Characteristics'!$C:$C,0))</f>
        <v>Subsidy for Electricity Production</v>
      </c>
      <c r="K342" s="187" t="str">
        <f>INDEX('Policy Characteristics'!E:E,MATCH(PolicyLevers!$C342,'Policy Characteristics'!$C:$C,0))</f>
        <v>elec generation subsidy</v>
      </c>
      <c r="L342" s="246">
        <f>INDEX('Policy Characteristics'!F:F,MATCH(PolicyLevers!$C342,'Policy Characteristics'!$C:$C,0))</f>
        <v>0</v>
      </c>
      <c r="M342" s="246">
        <f>INDEX('Policy Characteristics'!G:G,MATCH(PolicyLevers!$C342,'Policy Characteristics'!$C:$C,0))</f>
        <v>1000</v>
      </c>
      <c r="N342" s="246">
        <f>INDEX('Policy Characteristics'!H:H,MATCH(PolicyLevers!$C342,'Policy Characteristics'!$C:$C,0))</f>
        <v>20</v>
      </c>
      <c r="O342" s="221">
        <f>INDEX('Policy Characteristics'!I:I,MATCH(PolicyLevers!$C342,'Policy Characteristics'!$C:$C,0))</f>
        <v>0</v>
      </c>
      <c r="P342" s="201" t="str">
        <f>INDEX('Policy Characteristics'!J:J,MATCH(PolicyLevers!$C342,'Policy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2" s="189">
        <f>INDEX('Policy Characteristics'!K:K,MATCH(PolicyLevers!$C342,'Policy Characteristics'!$C:$C,0))</f>
        <v>0</v>
      </c>
      <c r="R342" s="199">
        <f>INDEX('Policy Characteristics'!L:L,MATCH(PolicyLevers!$C342,'Policy Characteristics'!$C:$C,0))</f>
        <v>0</v>
      </c>
      <c r="S342" s="212">
        <f>INDEX('Policy Characteristics'!M:M,MATCH(PolicyLevers!$C342,'Policy Characteristics'!$C:$C,0))</f>
        <v>0</v>
      </c>
      <c r="T342" s="189">
        <f>INDEX('Policy Characteristics'!N:N,MATCH(PolicyLevers!$C342,'Policy Characteristics'!$C:$C,0))</f>
        <v>0</v>
      </c>
    </row>
    <row r="343" spans="1:20">
      <c r="A343" s="186" t="str">
        <f>INDEX('Policy Characteristics'!A:A,MATCH($C343,'Policy Characteristics'!$C:$C,0))</f>
        <v>Electricity Supply</v>
      </c>
      <c r="B343" s="210" t="str">
        <f>INDEX('Policy Characteristics'!B:B,MATCH($C343,'Policy Characteristics'!$C:$C,0))</f>
        <v>Subsidy for Electricity Production</v>
      </c>
      <c r="C343" s="210" t="str">
        <f t="shared" si="26"/>
        <v>Subsidy for Elec Production by Fuel</v>
      </c>
      <c r="D343" s="199" t="s">
        <v>82</v>
      </c>
      <c r="E343" s="221"/>
      <c r="F343" s="199" t="s">
        <v>96</v>
      </c>
      <c r="G343" s="221"/>
      <c r="H343" s="225">
        <v>40</v>
      </c>
      <c r="I343" s="199" t="s">
        <v>46</v>
      </c>
      <c r="J343" s="187" t="str">
        <f>INDEX('Policy Characteristics'!D:D,MATCH(PolicyLevers!$C343,'Policy Characteristics'!$C:$C,0))</f>
        <v>Subsidy for Electricity Production</v>
      </c>
      <c r="K343" s="187" t="str">
        <f>INDEX('Policy Characteristics'!E:E,MATCH(PolicyLevers!$C343,'Policy Characteristics'!$C:$C,0))</f>
        <v>elec generation subsidy</v>
      </c>
      <c r="L343" s="246">
        <f>INDEX('Policy Characteristics'!F:F,MATCH(PolicyLevers!$C343,'Policy Characteristics'!$C:$C,0))</f>
        <v>0</v>
      </c>
      <c r="M343" s="246">
        <f>INDEX('Policy Characteristics'!G:G,MATCH(PolicyLevers!$C343,'Policy Characteristics'!$C:$C,0))</f>
        <v>1000</v>
      </c>
      <c r="N343" s="246">
        <f>INDEX('Policy Characteristics'!H:H,MATCH(PolicyLevers!$C343,'Policy Characteristics'!$C:$C,0))</f>
        <v>20</v>
      </c>
      <c r="O343" s="221">
        <f>INDEX('Policy Characteristics'!I:I,MATCH(PolicyLevers!$C343,'Policy Characteristics'!$C:$C,0))</f>
        <v>0</v>
      </c>
      <c r="P343" s="201" t="str">
        <f>INDEX('Policy Characteristics'!J:J,MATCH(PolicyLevers!$C343,'Policy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3" s="189">
        <f>INDEX('Policy Characteristics'!K:K,MATCH(PolicyLevers!$C343,'Policy Characteristics'!$C:$C,0))</f>
        <v>0</v>
      </c>
      <c r="R343" s="199">
        <f>INDEX('Policy Characteristics'!L:L,MATCH(PolicyLevers!$C343,'Policy Characteristics'!$C:$C,0))</f>
        <v>0</v>
      </c>
      <c r="S343" s="212">
        <f>INDEX('Policy Characteristics'!M:M,MATCH(PolicyLevers!$C343,'Policy Characteristics'!$C:$C,0))</f>
        <v>0</v>
      </c>
      <c r="T343" s="189">
        <f>INDEX('Policy Characteristics'!N:N,MATCH(PolicyLevers!$C343,'Policy Characteristics'!$C:$C,0))</f>
        <v>0</v>
      </c>
    </row>
    <row r="344" spans="1:20">
      <c r="A344" s="186" t="str">
        <f>INDEX('Policy Characteristics'!A:A,MATCH($C344,'Policy Characteristics'!$C:$C,0))</f>
        <v>Electricity Supply</v>
      </c>
      <c r="B344" s="210" t="str">
        <f>INDEX('Policy Characteristics'!B:B,MATCH($C344,'Policy Characteristics'!$C:$C,0))</f>
        <v>Subsidy for Electricity Production</v>
      </c>
      <c r="C344" s="210" t="str">
        <f t="shared" si="26"/>
        <v>Subsidy for Elec Production by Fuel</v>
      </c>
      <c r="D344" s="199" t="s">
        <v>83</v>
      </c>
      <c r="E344" s="221"/>
      <c r="F344" s="199" t="s">
        <v>97</v>
      </c>
      <c r="G344" s="221"/>
      <c r="H344" s="225">
        <v>41</v>
      </c>
      <c r="I344" s="199" t="s">
        <v>46</v>
      </c>
      <c r="J344" s="187" t="str">
        <f>INDEX('Policy Characteristics'!D:D,MATCH(PolicyLevers!$C344,'Policy Characteristics'!$C:$C,0))</f>
        <v>Subsidy for Electricity Production</v>
      </c>
      <c r="K344" s="187" t="str">
        <f>INDEX('Policy Characteristics'!E:E,MATCH(PolicyLevers!$C344,'Policy Characteristics'!$C:$C,0))</f>
        <v>elec generation subsidy</v>
      </c>
      <c r="L344" s="246">
        <f>INDEX('Policy Characteristics'!F:F,MATCH(PolicyLevers!$C344,'Policy Characteristics'!$C:$C,0))</f>
        <v>0</v>
      </c>
      <c r="M344" s="246">
        <f>INDEX('Policy Characteristics'!G:G,MATCH(PolicyLevers!$C344,'Policy Characteristics'!$C:$C,0))</f>
        <v>1000</v>
      </c>
      <c r="N344" s="246">
        <f>INDEX('Policy Characteristics'!H:H,MATCH(PolicyLevers!$C344,'Policy Characteristics'!$C:$C,0))</f>
        <v>20</v>
      </c>
      <c r="O344" s="221">
        <f>INDEX('Policy Characteristics'!I:I,MATCH(PolicyLevers!$C344,'Policy Characteristics'!$C:$C,0))</f>
        <v>0</v>
      </c>
      <c r="P344" s="201" t="str">
        <f>INDEX('Policy Characteristics'!J:J,MATCH(PolicyLevers!$C344,'Policy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4" s="189">
        <f>INDEX('Policy Characteristics'!K:K,MATCH(PolicyLevers!$C344,'Policy Characteristics'!$C:$C,0))</f>
        <v>0</v>
      </c>
      <c r="R344" s="199">
        <f>INDEX('Policy Characteristics'!L:L,MATCH(PolicyLevers!$C344,'Policy Characteristics'!$C:$C,0))</f>
        <v>0</v>
      </c>
      <c r="S344" s="212">
        <f>INDEX('Policy Characteristics'!M:M,MATCH(PolicyLevers!$C344,'Policy Characteristics'!$C:$C,0))</f>
        <v>0</v>
      </c>
      <c r="T344" s="189">
        <f>INDEX('Policy Characteristics'!N:N,MATCH(PolicyLevers!$C344,'Policy Characteristics'!$C:$C,0))</f>
        <v>0</v>
      </c>
    </row>
    <row r="345" spans="1:20">
      <c r="A345" s="186" t="str">
        <f>INDEX('Policy Characteristics'!A:A,MATCH($C345,'Policy Characteristics'!$C:$C,0))</f>
        <v>Electricity Supply</v>
      </c>
      <c r="B345" s="210" t="str">
        <f>INDEX('Policy Characteristics'!B:B,MATCH($C345,'Policy Characteristics'!$C:$C,0))</f>
        <v>Subsidy for Electricity Production</v>
      </c>
      <c r="C345" s="210" t="str">
        <f t="shared" si="26"/>
        <v>Subsidy for Elec Production by Fuel</v>
      </c>
      <c r="D345" s="199" t="s">
        <v>84</v>
      </c>
      <c r="E345" s="221"/>
      <c r="F345" s="199" t="s">
        <v>98</v>
      </c>
      <c r="G345" s="221"/>
      <c r="H345" s="225">
        <v>42</v>
      </c>
      <c r="I345" s="199" t="s">
        <v>46</v>
      </c>
      <c r="J345" s="187" t="str">
        <f>INDEX('Policy Characteristics'!D:D,MATCH(PolicyLevers!$C345,'Policy Characteristics'!$C:$C,0))</f>
        <v>Subsidy for Electricity Production</v>
      </c>
      <c r="K345" s="187" t="str">
        <f>INDEX('Policy Characteristics'!E:E,MATCH(PolicyLevers!$C345,'Policy Characteristics'!$C:$C,0))</f>
        <v>elec generation subsidy</v>
      </c>
      <c r="L345" s="246">
        <f>INDEX('Policy Characteristics'!F:F,MATCH(PolicyLevers!$C345,'Policy Characteristics'!$C:$C,0))</f>
        <v>0</v>
      </c>
      <c r="M345" s="246">
        <f>INDEX('Policy Characteristics'!G:G,MATCH(PolicyLevers!$C345,'Policy Characteristics'!$C:$C,0))</f>
        <v>1000</v>
      </c>
      <c r="N345" s="246">
        <f>INDEX('Policy Characteristics'!H:H,MATCH(PolicyLevers!$C345,'Policy Characteristics'!$C:$C,0))</f>
        <v>20</v>
      </c>
      <c r="O345" s="221">
        <f>INDEX('Policy Characteristics'!I:I,MATCH(PolicyLevers!$C345,'Policy Characteristics'!$C:$C,0))</f>
        <v>0</v>
      </c>
      <c r="P345" s="201" t="str">
        <f>INDEX('Policy Characteristics'!J:J,MATCH(PolicyLevers!$C345,'Policy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5" s="189">
        <f>INDEX('Policy Characteristics'!K:K,MATCH(PolicyLevers!$C345,'Policy Characteristics'!$C:$C,0))</f>
        <v>0</v>
      </c>
      <c r="R345" s="199">
        <f>INDEX('Policy Characteristics'!L:L,MATCH(PolicyLevers!$C345,'Policy Characteristics'!$C:$C,0))</f>
        <v>0</v>
      </c>
      <c r="S345" s="212">
        <f>INDEX('Policy Characteristics'!M:M,MATCH(PolicyLevers!$C345,'Policy Characteristics'!$C:$C,0))</f>
        <v>0</v>
      </c>
      <c r="T345" s="189">
        <f>INDEX('Policy Characteristics'!N:N,MATCH(PolicyLevers!$C345,'Policy Characteristics'!$C:$C,0))</f>
        <v>0</v>
      </c>
    </row>
    <row r="346" spans="1:20">
      <c r="A346" s="186" t="str">
        <f>INDEX('Policy Characteristics'!A:A,MATCH($C346,'Policy Characteristics'!$C:$C,0))</f>
        <v>Electricity Supply</v>
      </c>
      <c r="B346" s="210" t="str">
        <f>INDEX('Policy Characteristics'!B:B,MATCH($C346,'Policy Characteristics'!$C:$C,0))</f>
        <v>Subsidy for Electricity Production</v>
      </c>
      <c r="C346" s="210" t="str">
        <f t="shared" si="26"/>
        <v>Subsidy for Elec Production by Fuel</v>
      </c>
      <c r="D346" s="199" t="s">
        <v>468</v>
      </c>
      <c r="E346" s="221"/>
      <c r="F346" s="199" t="s">
        <v>467</v>
      </c>
      <c r="G346" s="221"/>
      <c r="H346" s="225">
        <v>701</v>
      </c>
      <c r="I346" s="199" t="s">
        <v>47</v>
      </c>
      <c r="J346" s="187" t="str">
        <f>INDEX('Policy Characteristics'!D:D,MATCH(PolicyLevers!$C346,'Policy Characteristics'!$C:$C,0))</f>
        <v>Subsidy for Electricity Production</v>
      </c>
      <c r="K346" s="187" t="str">
        <f>INDEX('Policy Characteristics'!E:E,MATCH(PolicyLevers!$C346,'Policy Characteristics'!$C:$C,0))</f>
        <v>elec generation subsidy</v>
      </c>
      <c r="L346" s="222">
        <f>INDEX('Policy Characteristics'!F:F,MATCH(PolicyLevers!$C346,'Policy Characteristics'!$C:$C,0))</f>
        <v>0</v>
      </c>
      <c r="M346" s="222">
        <f>INDEX('Policy Characteristics'!G:G,MATCH(PolicyLevers!$C346,'Policy Characteristics'!$C:$C,0))</f>
        <v>1000</v>
      </c>
      <c r="N346" s="222">
        <f>INDEX('Policy Characteristics'!H:H,MATCH(PolicyLevers!$C346,'Policy Characteristics'!$C:$C,0))</f>
        <v>20</v>
      </c>
      <c r="O346" s="221">
        <f>INDEX('Policy Characteristics'!I:I,MATCH(PolicyLevers!$C346,'Policy Characteristics'!$C:$C,0))</f>
        <v>0</v>
      </c>
      <c r="P346" s="189" t="str">
        <f>INDEX('Policy Characteristics'!J:J,MATCH(PolicyLevers!$C346,'Policy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6" s="189">
        <f>INDEX('Policy Characteristics'!K:K,MATCH(PolicyLevers!$C346,'Policy Characteristics'!$C:$C,0))</f>
        <v>0</v>
      </c>
      <c r="R346" s="199">
        <f>INDEX('Policy Characteristics'!L:L,MATCH(PolicyLevers!$C346,'Policy Characteristics'!$C:$C,0))</f>
        <v>0</v>
      </c>
      <c r="S346" s="251">
        <f>INDEX('Policy Characteristics'!M:M,MATCH(PolicyLevers!$C346,'Policy Characteristics'!$C:$C,0))</f>
        <v>0</v>
      </c>
      <c r="T346" s="189">
        <f>INDEX('Policy Characteristics'!N:N,MATCH(PolicyLevers!$C346,'Policy Characteristics'!$C:$C,0))</f>
        <v>0</v>
      </c>
    </row>
    <row r="347" spans="1:20">
      <c r="A347" s="186" t="str">
        <f>INDEX('Policy Characteristics'!A:A,MATCH($C347,'Policy Characteristics'!$C:$C,0))</f>
        <v>Electricity Supply</v>
      </c>
      <c r="B347" s="210" t="str">
        <f>INDEX('Policy Characteristics'!B:B,MATCH($C347,'Policy Characteristics'!$C:$C,0))</f>
        <v>Subsidy for Electricity Production</v>
      </c>
      <c r="C347" s="210" t="str">
        <f t="shared" si="26"/>
        <v>Subsidy for Elec Production by Fuel</v>
      </c>
      <c r="D347" s="199" t="s">
        <v>477</v>
      </c>
      <c r="E347" s="221"/>
      <c r="F347" s="199" t="s">
        <v>478</v>
      </c>
      <c r="G347" s="221"/>
      <c r="H347" s="225">
        <v>184</v>
      </c>
      <c r="I347" s="199" t="s">
        <v>46</v>
      </c>
      <c r="J347" s="187" t="str">
        <f>INDEX('Policy Characteristics'!D:D,MATCH(PolicyLevers!$C347,'Policy Characteristics'!$C:$C,0))</f>
        <v>Subsidy for Electricity Production</v>
      </c>
      <c r="K347" s="187" t="str">
        <f>INDEX('Policy Characteristics'!E:E,MATCH(PolicyLevers!$C347,'Policy Characteristics'!$C:$C,0))</f>
        <v>elec generation subsidy</v>
      </c>
      <c r="L347" s="246">
        <f>INDEX('Policy Characteristics'!F:F,MATCH(PolicyLevers!$C347,'Policy Characteristics'!$C:$C,0))</f>
        <v>0</v>
      </c>
      <c r="M347" s="246">
        <f>INDEX('Policy Characteristics'!G:G,MATCH(PolicyLevers!$C347,'Policy Characteristics'!$C:$C,0))</f>
        <v>1000</v>
      </c>
      <c r="N347" s="246">
        <f>INDEX('Policy Characteristics'!H:H,MATCH(PolicyLevers!$C347,'Policy Characteristics'!$C:$C,0))</f>
        <v>20</v>
      </c>
      <c r="O347" s="221">
        <f>INDEX('Policy Characteristics'!I:I,MATCH(PolicyLevers!$C347,'Policy Characteristics'!$C:$C,0))</f>
        <v>0</v>
      </c>
      <c r="P347" s="201" t="str">
        <f>INDEX('Policy Characteristics'!J:J,MATCH(PolicyLevers!$C347,'Policy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7" s="189">
        <f>INDEX('Policy Characteristics'!K:K,MATCH(PolicyLevers!$C347,'Policy Characteristics'!$C:$C,0))</f>
        <v>0</v>
      </c>
      <c r="R347" s="199">
        <f>INDEX('Policy Characteristics'!L:L,MATCH(PolicyLevers!$C347,'Policy Characteristics'!$C:$C,0))</f>
        <v>0</v>
      </c>
      <c r="S347" s="212">
        <f>INDEX('Policy Characteristics'!M:M,MATCH(PolicyLevers!$C347,'Policy Characteristics'!$C:$C,0))</f>
        <v>0</v>
      </c>
      <c r="T347" s="189">
        <f>INDEX('Policy Characteristics'!N:N,MATCH(PolicyLevers!$C347,'Policy Characteristics'!$C:$C,0))</f>
        <v>0</v>
      </c>
    </row>
    <row r="348" spans="1:20">
      <c r="A348" s="186" t="str">
        <f>INDEX('Policy Characteristics'!A:A,MATCH($C348,'Policy Characteristics'!$C:$C,0))</f>
        <v>Electricity Supply</v>
      </c>
      <c r="B348" s="210" t="str">
        <f>INDEX('Policy Characteristics'!B:B,MATCH($C348,'Policy Characteristics'!$C:$C,0))</f>
        <v>Subsidy for Electricity Production</v>
      </c>
      <c r="C348" s="210" t="str">
        <f t="shared" si="26"/>
        <v>Subsidy for Elec Production by Fuel</v>
      </c>
      <c r="D348" s="199" t="s">
        <v>1112</v>
      </c>
      <c r="E348" s="189"/>
      <c r="F348" s="199" t="s">
        <v>805</v>
      </c>
      <c r="G348" s="221"/>
      <c r="H348" s="225">
        <v>702</v>
      </c>
      <c r="I348" s="199" t="s">
        <v>47</v>
      </c>
      <c r="J348" s="187" t="str">
        <f>INDEX('Policy Characteristics'!D:D,MATCH(PolicyLevers!$C348,'Policy Characteristics'!$C:$C,0))</f>
        <v>Subsidy for Electricity Production</v>
      </c>
      <c r="K348" s="187" t="str">
        <f>INDEX('Policy Characteristics'!E:E,MATCH(PolicyLevers!$C348,'Policy Characteristics'!$C:$C,0))</f>
        <v>elec generation subsidy</v>
      </c>
      <c r="L348" s="246">
        <f>INDEX('Policy Characteristics'!F:F,MATCH(PolicyLevers!$C348,'Policy Characteristics'!$C:$C,0))</f>
        <v>0</v>
      </c>
      <c r="M348" s="246">
        <f>INDEX('Policy Characteristics'!G:G,MATCH(PolicyLevers!$C348,'Policy Characteristics'!$C:$C,0))</f>
        <v>1000</v>
      </c>
      <c r="N348" s="246">
        <f>INDEX('Policy Characteristics'!H:H,MATCH(PolicyLevers!$C348,'Policy Characteristics'!$C:$C,0))</f>
        <v>20</v>
      </c>
      <c r="O348" s="221">
        <f>INDEX('Policy Characteristics'!I:I,MATCH(PolicyLevers!$C348,'Policy Characteristics'!$C:$C,0))</f>
        <v>0</v>
      </c>
      <c r="P348" s="189" t="str">
        <f>INDEX('Policy Characteristics'!J:J,MATCH(PolicyLevers!$C348,'Policy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8" s="189">
        <f>INDEX('Policy Characteristics'!K:K,MATCH(PolicyLevers!$C348,'Policy Characteristics'!$C:$C,0))</f>
        <v>0</v>
      </c>
      <c r="R348" s="199">
        <f>INDEX('Policy Characteristics'!L:L,MATCH(PolicyLevers!$C348,'Policy Characteristics'!$C:$C,0))</f>
        <v>0</v>
      </c>
      <c r="S348" s="251">
        <f>INDEX('Policy Characteristics'!M:M,MATCH(PolicyLevers!$C348,'Policy Characteristics'!$C:$C,0))</f>
        <v>0</v>
      </c>
      <c r="T348" s="189">
        <f>INDEX('Policy Characteristics'!N:N,MATCH(PolicyLevers!$C348,'Policy Characteristics'!$C:$C,0))</f>
        <v>0</v>
      </c>
    </row>
    <row r="349" spans="1:20">
      <c r="A349" s="186" t="str">
        <f>INDEX('Policy Characteristics'!A:A,MATCH($C349,'Policy Characteristics'!$C:$C,0))</f>
        <v>Electricity Supply</v>
      </c>
      <c r="B349" s="210" t="str">
        <f>INDEX('Policy Characteristics'!B:B,MATCH($C349,'Policy Characteristics'!$C:$C,0))</f>
        <v>Subsidy for Electricity Production</v>
      </c>
      <c r="C349" s="210" t="str">
        <f t="shared" si="26"/>
        <v>Subsidy for Elec Production by Fuel</v>
      </c>
      <c r="D349" s="199" t="s">
        <v>1113</v>
      </c>
      <c r="E349" s="189"/>
      <c r="F349" s="199" t="s">
        <v>945</v>
      </c>
      <c r="G349" s="221"/>
      <c r="H349" s="225">
        <v>703</v>
      </c>
      <c r="I349" s="199" t="s">
        <v>47</v>
      </c>
      <c r="J349" s="187" t="str">
        <f>INDEX('Policy Characteristics'!D:D,MATCH(PolicyLevers!$C349,'Policy Characteristics'!$C:$C,0))</f>
        <v>Subsidy for Electricity Production</v>
      </c>
      <c r="K349" s="187" t="str">
        <f>INDEX('Policy Characteristics'!E:E,MATCH(PolicyLevers!$C349,'Policy Characteristics'!$C:$C,0))</f>
        <v>elec generation subsidy</v>
      </c>
      <c r="L349" s="246">
        <f>INDEX('Policy Characteristics'!F:F,MATCH(PolicyLevers!$C349,'Policy Characteristics'!$C:$C,0))</f>
        <v>0</v>
      </c>
      <c r="M349" s="246">
        <f>INDEX('Policy Characteristics'!G:G,MATCH(PolicyLevers!$C349,'Policy Characteristics'!$C:$C,0))</f>
        <v>1000</v>
      </c>
      <c r="N349" s="246">
        <f>INDEX('Policy Characteristics'!H:H,MATCH(PolicyLevers!$C349,'Policy Characteristics'!$C:$C,0))</f>
        <v>20</v>
      </c>
      <c r="O349" s="221">
        <f>INDEX('Policy Characteristics'!I:I,MATCH(PolicyLevers!$C349,'Policy Characteristics'!$C:$C,0))</f>
        <v>0</v>
      </c>
      <c r="P349" s="189" t="str">
        <f>INDEX('Policy Characteristics'!J:J,MATCH(PolicyLevers!$C349,'Policy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9" s="189">
        <f>INDEX('Policy Characteristics'!K:K,MATCH(PolicyLevers!$C349,'Policy Characteristics'!$C:$C,0))</f>
        <v>0</v>
      </c>
      <c r="R349" s="199">
        <f>INDEX('Policy Characteristics'!L:L,MATCH(PolicyLevers!$C349,'Policy Characteristics'!$C:$C,0))</f>
        <v>0</v>
      </c>
      <c r="S349" s="251">
        <f>INDEX('Policy Characteristics'!M:M,MATCH(PolicyLevers!$C349,'Policy Characteristics'!$C:$C,0))</f>
        <v>0</v>
      </c>
      <c r="T349" s="189">
        <f>INDEX('Policy Characteristics'!N:N,MATCH(PolicyLevers!$C349,'Policy Characteristics'!$C:$C,0))</f>
        <v>0</v>
      </c>
    </row>
    <row r="350" spans="1:20">
      <c r="A350" s="186" t="str">
        <f>INDEX('Policy Characteristics'!A:A,MATCH($C350,'Policy Characteristics'!$C:$C,0))</f>
        <v>Electricity Supply</v>
      </c>
      <c r="B350" s="210" t="str">
        <f>INDEX('Policy Characteristics'!B:B,MATCH($C350,'Policy Characteristics'!$C:$C,0))</f>
        <v>Subsidy for Electricity Production</v>
      </c>
      <c r="C350" s="210" t="str">
        <f t="shared" si="26"/>
        <v>Subsidy for Elec Production by Fuel</v>
      </c>
      <c r="D350" s="199" t="s">
        <v>1114</v>
      </c>
      <c r="E350" s="189"/>
      <c r="F350" s="199" t="s">
        <v>807</v>
      </c>
      <c r="G350" s="221"/>
      <c r="H350" s="225">
        <v>704</v>
      </c>
      <c r="I350" s="199" t="s">
        <v>47</v>
      </c>
      <c r="J350" s="187" t="str">
        <f>INDEX('Policy Characteristics'!D:D,MATCH(PolicyLevers!$C350,'Policy Characteristics'!$C:$C,0))</f>
        <v>Subsidy for Electricity Production</v>
      </c>
      <c r="K350" s="187" t="str">
        <f>INDEX('Policy Characteristics'!E:E,MATCH(PolicyLevers!$C350,'Policy Characteristics'!$C:$C,0))</f>
        <v>elec generation subsidy</v>
      </c>
      <c r="L350" s="246">
        <f>INDEX('Policy Characteristics'!F:F,MATCH(PolicyLevers!$C350,'Policy Characteristics'!$C:$C,0))</f>
        <v>0</v>
      </c>
      <c r="M350" s="246">
        <f>INDEX('Policy Characteristics'!G:G,MATCH(PolicyLevers!$C350,'Policy Characteristics'!$C:$C,0))</f>
        <v>1000</v>
      </c>
      <c r="N350" s="246">
        <f>INDEX('Policy Characteristics'!H:H,MATCH(PolicyLevers!$C350,'Policy Characteristics'!$C:$C,0))</f>
        <v>20</v>
      </c>
      <c r="O350" s="221">
        <f>INDEX('Policy Characteristics'!I:I,MATCH(PolicyLevers!$C350,'Policy Characteristics'!$C:$C,0))</f>
        <v>0</v>
      </c>
      <c r="P350" s="189" t="str">
        <f>INDEX('Policy Characteristics'!J:J,MATCH(PolicyLevers!$C350,'Policy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50" s="189">
        <f>INDEX('Policy Characteristics'!K:K,MATCH(PolicyLevers!$C350,'Policy Characteristics'!$C:$C,0))</f>
        <v>0</v>
      </c>
      <c r="R350" s="199">
        <f>INDEX('Policy Characteristics'!L:L,MATCH(PolicyLevers!$C350,'Policy Characteristics'!$C:$C,0))</f>
        <v>0</v>
      </c>
      <c r="S350" s="251">
        <f>INDEX('Policy Characteristics'!M:M,MATCH(PolicyLevers!$C350,'Policy Characteristics'!$C:$C,0))</f>
        <v>0</v>
      </c>
      <c r="T350" s="189">
        <f>INDEX('Policy Characteristics'!N:N,MATCH(PolicyLevers!$C350,'Policy Characteristics'!$C:$C,0))</f>
        <v>0</v>
      </c>
    </row>
    <row r="351" spans="1:20" s="279" customFormat="1">
      <c r="A351" s="319" t="str">
        <f>INDEX('Policy Characteristics'!A:A,MATCH($C351,'Policy Characteristics'!$C:$C,0))</f>
        <v>Industry</v>
      </c>
      <c r="B351" s="265" t="str">
        <f>INDEX('Policy Characteristics'!B:B,MATCH($C351,'Policy Characteristics'!$C:$C,0))</f>
        <v>Carbon Capture and Sequestration</v>
      </c>
      <c r="C351" s="265" t="s">
        <v>1712</v>
      </c>
      <c r="D351" s="320" t="s">
        <v>140</v>
      </c>
      <c r="E351" s="321" t="s">
        <v>1713</v>
      </c>
      <c r="F351" s="321" t="s">
        <v>732</v>
      </c>
      <c r="G351" s="322" t="s">
        <v>1714</v>
      </c>
      <c r="H351" s="323">
        <v>892</v>
      </c>
      <c r="I351" s="322" t="s">
        <v>46</v>
      </c>
      <c r="J351" s="187" t="str">
        <f>INDEX('Policy Characteristics'!D:D,MATCH(PolicyLevers!$C351,'Policy Characteristics'!$C:$C,0))</f>
        <v>Industry CCS</v>
      </c>
      <c r="K351" s="187" t="str">
        <f>INDEX('Policy Characteristics'!E:E,MATCH(PolicyLevers!$C351,'Policy Characteristics'!$C:$C,0))</f>
        <v>indst CCS</v>
      </c>
      <c r="L351" s="324">
        <f>INDEX('Policy Characteristics'!F:F,MATCH(PolicyLevers!$C351,'Policy Characteristics'!$C:$C,0))</f>
        <v>0</v>
      </c>
      <c r="M351" s="325">
        <f>INDEX('Policy Characteristics'!G:G,MATCH(PolicyLevers!$C351,'Policy Characteristics'!$C:$C,0))</f>
        <v>1</v>
      </c>
      <c r="N351" s="325">
        <f>INDEX('Policy Characteristics'!H:H,MATCH(PolicyLevers!$C351,'Policy Characteristics'!$C:$C,0))</f>
        <v>0.01</v>
      </c>
      <c r="O351" s="322" t="str">
        <f>INDEX('Policy Characteristics'!I:I,MATCH(PolicyLevers!$C351,'Policy Characteristics'!$C:$C,0))</f>
        <v>% of CO2 captured</v>
      </c>
      <c r="P351" s="322" t="str">
        <f>INDEX('Policy Characteristics'!J:J,MATCH(PolicyLevers!$C351,'Policy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1" s="322" t="str">
        <f>INDEX('Policy Characteristics'!K:K,MATCH(PolicyLevers!$C351,'Policy Characteristics'!$C:$C,0))</f>
        <v>ccs.html#ccs</v>
      </c>
      <c r="R351" s="326" t="str">
        <f>INDEX('Policy Characteristics'!L:L,MATCH(PolicyLevers!$C351,'Policy Characteristics'!$C:$C,0))</f>
        <v>carbon-capture-and-sequestration.html</v>
      </c>
      <c r="S351" s="320" t="str">
        <f>INDEX('Policy Characteristics'!M:M,MATCH(PolicyLevers!$C351,'Policy Characteristics'!$C:$C,0))</f>
        <v>Calculated from model data; see variable ccs/BFoCPAbS in the InputData folder for source information.</v>
      </c>
      <c r="T351" s="322">
        <f>INDEX('Policy Characteristics'!N:N,MATCH(PolicyLevers!$C351,'Policy Characteristics'!$C:$C,0))</f>
        <v>0</v>
      </c>
    </row>
    <row r="352" spans="1:20" s="279" customFormat="1">
      <c r="A352" s="319" t="str">
        <f>INDEX('Policy Characteristics'!A:A,MATCH($C352,'Policy Characteristics'!$C:$C,0))</f>
        <v>Industry</v>
      </c>
      <c r="B352" s="327" t="str">
        <f>INDEX('Policy Characteristics'!B:B,MATCH($C352,'Policy Characteristics'!$C:$C,0))</f>
        <v>Carbon Capture and Sequestration</v>
      </c>
      <c r="C352" s="327" t="str">
        <f t="shared" ref="C352:C366" si="27">C$351</f>
        <v>Industry Sector Fraction of Potential Additional CCS Achieved</v>
      </c>
      <c r="D352" s="320" t="s">
        <v>140</v>
      </c>
      <c r="E352" s="321" t="s">
        <v>884</v>
      </c>
      <c r="F352" s="321" t="s">
        <v>732</v>
      </c>
      <c r="G352" s="322" t="s">
        <v>1717</v>
      </c>
      <c r="H352" s="323">
        <v>893</v>
      </c>
      <c r="I352" s="322" t="s">
        <v>46</v>
      </c>
      <c r="J352" s="187" t="str">
        <f>INDEX('Policy Characteristics'!D:D,MATCH(PolicyLevers!$C352,'Policy Characteristics'!$C:$C,0))</f>
        <v>Industry CCS</v>
      </c>
      <c r="K352" s="187" t="str">
        <f>INDEX('Policy Characteristics'!E:E,MATCH(PolicyLevers!$C352,'Policy Characteristics'!$C:$C,0))</f>
        <v>indst CCS</v>
      </c>
      <c r="L352" s="328">
        <f>INDEX('Policy Characteristics'!F:F,MATCH(PolicyLevers!$C352,'Policy Characteristics'!$C:$C,0))</f>
        <v>0</v>
      </c>
      <c r="M352" s="328">
        <f>INDEX('Policy Characteristics'!G:G,MATCH(PolicyLevers!$C352,'Policy Characteristics'!$C:$C,0))</f>
        <v>1</v>
      </c>
      <c r="N352" s="328">
        <f>INDEX('Policy Characteristics'!H:H,MATCH(PolicyLevers!$C352,'Policy Characteristics'!$C:$C,0))</f>
        <v>0.01</v>
      </c>
      <c r="O352" s="327" t="str">
        <f>INDEX('Policy Characteristics'!I:I,MATCH(PolicyLevers!$C352,'Policy Characteristics'!$C:$C,0))</f>
        <v>% of CO2 captured</v>
      </c>
      <c r="P352" s="322" t="str">
        <f>INDEX('Policy Characteristics'!J:J,MATCH(PolicyLevers!$C352,'Policy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2" s="327" t="str">
        <f>INDEX('Policy Characteristics'!K:K,MATCH(PolicyLevers!$C352,'Policy Characteristics'!$C:$C,0))</f>
        <v>ccs.html#ccs</v>
      </c>
      <c r="R352" s="327" t="str">
        <f>INDEX('Policy Characteristics'!L:L,MATCH(PolicyLevers!$C352,'Policy Characteristics'!$C:$C,0))</f>
        <v>carbon-capture-and-sequestration.html</v>
      </c>
      <c r="S352" s="320" t="str">
        <f>INDEX('Policy Characteristics'!M:M,MATCH(PolicyLevers!$C352,'Policy Characteristics'!$C:$C,0))</f>
        <v>Calculated from model data; see variable ccs/BFoCPAbS in the InputData folder for source information.</v>
      </c>
      <c r="T352" s="322">
        <f>INDEX('Policy Characteristics'!N:N,MATCH(PolicyLevers!$C352,'Policy Characteristics'!$C:$C,0))</f>
        <v>0</v>
      </c>
    </row>
    <row r="353" spans="1:20" s="279" customFormat="1">
      <c r="A353" s="319" t="str">
        <f>INDEX('Policy Characteristics'!A:A,MATCH($C353,'Policy Characteristics'!$C:$C,0))</f>
        <v>Industry</v>
      </c>
      <c r="B353" s="327" t="str">
        <f>INDEX('Policy Characteristics'!B:B,MATCH($C353,'Policy Characteristics'!$C:$C,0))</f>
        <v>Carbon Capture and Sequestration</v>
      </c>
      <c r="C353" s="327" t="str">
        <f t="shared" si="27"/>
        <v>Industry Sector Fraction of Potential Additional CCS Achieved</v>
      </c>
      <c r="D353" s="321" t="s">
        <v>141</v>
      </c>
      <c r="E353" s="321" t="s">
        <v>1713</v>
      </c>
      <c r="F353" s="321" t="s">
        <v>733</v>
      </c>
      <c r="G353" s="322" t="s">
        <v>1714</v>
      </c>
      <c r="H353" s="323">
        <v>894</v>
      </c>
      <c r="I353" s="322" t="s">
        <v>46</v>
      </c>
      <c r="J353" s="187" t="str">
        <f>INDEX('Policy Characteristics'!D:D,MATCH(PolicyLevers!$C353,'Policy Characteristics'!$C:$C,0))</f>
        <v>Industry CCS</v>
      </c>
      <c r="K353" s="187" t="str">
        <f>INDEX('Policy Characteristics'!E:E,MATCH(PolicyLevers!$C353,'Policy Characteristics'!$C:$C,0))</f>
        <v>indst CCS</v>
      </c>
      <c r="L353" s="328">
        <f>INDEX('Policy Characteristics'!F:F,MATCH(PolicyLevers!$C353,'Policy Characteristics'!$C:$C,0))</f>
        <v>0</v>
      </c>
      <c r="M353" s="328">
        <f>INDEX('Policy Characteristics'!G:G,MATCH(PolicyLevers!$C353,'Policy Characteristics'!$C:$C,0))</f>
        <v>1</v>
      </c>
      <c r="N353" s="328">
        <f>INDEX('Policy Characteristics'!H:H,MATCH(PolicyLevers!$C353,'Policy Characteristics'!$C:$C,0))</f>
        <v>0.01</v>
      </c>
      <c r="O353" s="327" t="str">
        <f>INDEX('Policy Characteristics'!I:I,MATCH(PolicyLevers!$C353,'Policy Characteristics'!$C:$C,0))</f>
        <v>% of CO2 captured</v>
      </c>
      <c r="P353" s="322" t="str">
        <f>INDEX('Policy Characteristics'!J:J,MATCH(PolicyLevers!$C353,'Policy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3" s="327" t="str">
        <f>INDEX('Policy Characteristics'!K:K,MATCH(PolicyLevers!$C353,'Policy Characteristics'!$C:$C,0))</f>
        <v>ccs.html#ccs</v>
      </c>
      <c r="R353" s="327" t="str">
        <f>INDEX('Policy Characteristics'!L:L,MATCH(PolicyLevers!$C353,'Policy Characteristics'!$C:$C,0))</f>
        <v>carbon-capture-and-sequestration.html</v>
      </c>
      <c r="S353" s="320" t="str">
        <f>INDEX('Policy Characteristics'!M:M,MATCH(PolicyLevers!$C353,'Policy Characteristics'!$C:$C,0))</f>
        <v>Calculated from model data; see variable ccs/BFoCPAbS in the InputData folder for source information.</v>
      </c>
      <c r="T353" s="322">
        <f>INDEX('Policy Characteristics'!N:N,MATCH(PolicyLevers!$C353,'Policy Characteristics'!$C:$C,0))</f>
        <v>0</v>
      </c>
    </row>
    <row r="354" spans="1:20" s="279" customFormat="1">
      <c r="A354" s="319" t="str">
        <f>INDEX('Policy Characteristics'!A:A,MATCH($C354,'Policy Characteristics'!$C:$C,0))</f>
        <v>Industry</v>
      </c>
      <c r="B354" s="327" t="str">
        <f>INDEX('Policy Characteristics'!B:B,MATCH($C354,'Policy Characteristics'!$C:$C,0))</f>
        <v>Carbon Capture and Sequestration</v>
      </c>
      <c r="C354" s="327" t="str">
        <f t="shared" si="27"/>
        <v>Industry Sector Fraction of Potential Additional CCS Achieved</v>
      </c>
      <c r="D354" s="321" t="s">
        <v>141</v>
      </c>
      <c r="E354" s="321" t="s">
        <v>884</v>
      </c>
      <c r="F354" s="321" t="s">
        <v>733</v>
      </c>
      <c r="G354" s="322" t="s">
        <v>1717</v>
      </c>
      <c r="H354" s="323">
        <v>895</v>
      </c>
      <c r="I354" s="322" t="s">
        <v>46</v>
      </c>
      <c r="J354" s="187" t="str">
        <f>INDEX('Policy Characteristics'!D:D,MATCH(PolicyLevers!$C354,'Policy Characteristics'!$C:$C,0))</f>
        <v>Industry CCS</v>
      </c>
      <c r="K354" s="187" t="str">
        <f>INDEX('Policy Characteristics'!E:E,MATCH(PolicyLevers!$C354,'Policy Characteristics'!$C:$C,0))</f>
        <v>indst CCS</v>
      </c>
      <c r="L354" s="328">
        <f>INDEX('Policy Characteristics'!F:F,MATCH(PolicyLevers!$C354,'Policy Characteristics'!$C:$C,0))</f>
        <v>0</v>
      </c>
      <c r="M354" s="328">
        <f>INDEX('Policy Characteristics'!G:G,MATCH(PolicyLevers!$C354,'Policy Characteristics'!$C:$C,0))</f>
        <v>1</v>
      </c>
      <c r="N354" s="328">
        <f>INDEX('Policy Characteristics'!H:H,MATCH(PolicyLevers!$C354,'Policy Characteristics'!$C:$C,0))</f>
        <v>0.01</v>
      </c>
      <c r="O354" s="327" t="str">
        <f>INDEX('Policy Characteristics'!I:I,MATCH(PolicyLevers!$C354,'Policy Characteristics'!$C:$C,0))</f>
        <v>% of CO2 captured</v>
      </c>
      <c r="P354" s="322" t="str">
        <f>INDEX('Policy Characteristics'!J:J,MATCH(PolicyLevers!$C354,'Policy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4" s="327" t="str">
        <f>INDEX('Policy Characteristics'!K:K,MATCH(PolicyLevers!$C354,'Policy Characteristics'!$C:$C,0))</f>
        <v>ccs.html#ccs</v>
      </c>
      <c r="R354" s="327" t="str">
        <f>INDEX('Policy Characteristics'!L:L,MATCH(PolicyLevers!$C354,'Policy Characteristics'!$C:$C,0))</f>
        <v>carbon-capture-and-sequestration.html</v>
      </c>
      <c r="S354" s="320" t="str">
        <f>INDEX('Policy Characteristics'!M:M,MATCH(PolicyLevers!$C354,'Policy Characteristics'!$C:$C,0))</f>
        <v>Calculated from model data; see variable ccs/BFoCPAbS in the InputData folder for source information.</v>
      </c>
      <c r="T354" s="322">
        <f>INDEX('Policy Characteristics'!N:N,MATCH(PolicyLevers!$C354,'Policy Characteristics'!$C:$C,0))</f>
        <v>0</v>
      </c>
    </row>
    <row r="355" spans="1:20" s="279" customFormat="1">
      <c r="A355" s="319" t="str">
        <f>INDEX('Policy Characteristics'!A:A,MATCH($C355,'Policy Characteristics'!$C:$C,0))</f>
        <v>Industry</v>
      </c>
      <c r="B355" s="327" t="str">
        <f>INDEX('Policy Characteristics'!B:B,MATCH($C355,'Policy Characteristics'!$C:$C,0))</f>
        <v>Carbon Capture and Sequestration</v>
      </c>
      <c r="C355" s="327" t="str">
        <f t="shared" si="27"/>
        <v>Industry Sector Fraction of Potential Additional CCS Achieved</v>
      </c>
      <c r="D355" s="321" t="s">
        <v>142</v>
      </c>
      <c r="E355" s="321" t="s">
        <v>1713</v>
      </c>
      <c r="F355" s="321" t="s">
        <v>734</v>
      </c>
      <c r="G355" s="322" t="s">
        <v>1714</v>
      </c>
      <c r="H355" s="323">
        <v>896</v>
      </c>
      <c r="I355" s="322" t="s">
        <v>46</v>
      </c>
      <c r="J355" s="187" t="str">
        <f>INDEX('Policy Characteristics'!D:D,MATCH(PolicyLevers!$C355,'Policy Characteristics'!$C:$C,0))</f>
        <v>Industry CCS</v>
      </c>
      <c r="K355" s="187" t="str">
        <f>INDEX('Policy Characteristics'!E:E,MATCH(PolicyLevers!$C355,'Policy Characteristics'!$C:$C,0))</f>
        <v>indst CCS</v>
      </c>
      <c r="L355" s="328">
        <f>INDEX('Policy Characteristics'!F:F,MATCH(PolicyLevers!$C355,'Policy Characteristics'!$C:$C,0))</f>
        <v>0</v>
      </c>
      <c r="M355" s="328">
        <f>INDEX('Policy Characteristics'!G:G,MATCH(PolicyLevers!$C355,'Policy Characteristics'!$C:$C,0))</f>
        <v>1</v>
      </c>
      <c r="N355" s="328">
        <f>INDEX('Policy Characteristics'!H:H,MATCH(PolicyLevers!$C355,'Policy Characteristics'!$C:$C,0))</f>
        <v>0.01</v>
      </c>
      <c r="O355" s="327" t="str">
        <f>INDEX('Policy Characteristics'!I:I,MATCH(PolicyLevers!$C355,'Policy Characteristics'!$C:$C,0))</f>
        <v>% of CO2 captured</v>
      </c>
      <c r="P355" s="322" t="str">
        <f>INDEX('Policy Characteristics'!J:J,MATCH(PolicyLevers!$C355,'Policy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5" s="327" t="str">
        <f>INDEX('Policy Characteristics'!K:K,MATCH(PolicyLevers!$C355,'Policy Characteristics'!$C:$C,0))</f>
        <v>ccs.html#ccs</v>
      </c>
      <c r="R355" s="327" t="str">
        <f>INDEX('Policy Characteristics'!L:L,MATCH(PolicyLevers!$C355,'Policy Characteristics'!$C:$C,0))</f>
        <v>carbon-capture-and-sequestration.html</v>
      </c>
      <c r="S355" s="320" t="str">
        <f>INDEX('Policy Characteristics'!M:M,MATCH(PolicyLevers!$C355,'Policy Characteristics'!$C:$C,0))</f>
        <v>Calculated from model data; see variable ccs/BFoCPAbS in the InputData folder for source information.</v>
      </c>
      <c r="T355" s="322">
        <f>INDEX('Policy Characteristics'!N:N,MATCH(PolicyLevers!$C355,'Policy Characteristics'!$C:$C,0))</f>
        <v>0</v>
      </c>
    </row>
    <row r="356" spans="1:20" s="279" customFormat="1">
      <c r="A356" s="319" t="str">
        <f>INDEX('Policy Characteristics'!A:A,MATCH($C356,'Policy Characteristics'!$C:$C,0))</f>
        <v>Industry</v>
      </c>
      <c r="B356" s="327" t="str">
        <f>INDEX('Policy Characteristics'!B:B,MATCH($C356,'Policy Characteristics'!$C:$C,0))</f>
        <v>Carbon Capture and Sequestration</v>
      </c>
      <c r="C356" s="327" t="str">
        <f t="shared" si="27"/>
        <v>Industry Sector Fraction of Potential Additional CCS Achieved</v>
      </c>
      <c r="D356" s="321" t="s">
        <v>142</v>
      </c>
      <c r="E356" s="321" t="s">
        <v>884</v>
      </c>
      <c r="F356" s="321" t="s">
        <v>734</v>
      </c>
      <c r="G356" s="322" t="s">
        <v>1717</v>
      </c>
      <c r="H356" s="323">
        <v>897</v>
      </c>
      <c r="I356" s="322" t="s">
        <v>46</v>
      </c>
      <c r="J356" s="187" t="str">
        <f>INDEX('Policy Characteristics'!D:D,MATCH(PolicyLevers!$C356,'Policy Characteristics'!$C:$C,0))</f>
        <v>Industry CCS</v>
      </c>
      <c r="K356" s="187" t="str">
        <f>INDEX('Policy Characteristics'!E:E,MATCH(PolicyLevers!$C356,'Policy Characteristics'!$C:$C,0))</f>
        <v>indst CCS</v>
      </c>
      <c r="L356" s="328">
        <f>INDEX('Policy Characteristics'!F:F,MATCH(PolicyLevers!$C356,'Policy Characteristics'!$C:$C,0))</f>
        <v>0</v>
      </c>
      <c r="M356" s="328">
        <f>INDEX('Policy Characteristics'!G:G,MATCH(PolicyLevers!$C356,'Policy Characteristics'!$C:$C,0))</f>
        <v>1</v>
      </c>
      <c r="N356" s="328">
        <f>INDEX('Policy Characteristics'!H:H,MATCH(PolicyLevers!$C356,'Policy Characteristics'!$C:$C,0))</f>
        <v>0.01</v>
      </c>
      <c r="O356" s="327" t="str">
        <f>INDEX('Policy Characteristics'!I:I,MATCH(PolicyLevers!$C356,'Policy Characteristics'!$C:$C,0))</f>
        <v>% of CO2 captured</v>
      </c>
      <c r="P356" s="322" t="str">
        <f>INDEX('Policy Characteristics'!J:J,MATCH(PolicyLevers!$C356,'Policy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6" s="327" t="str">
        <f>INDEX('Policy Characteristics'!K:K,MATCH(PolicyLevers!$C356,'Policy Characteristics'!$C:$C,0))</f>
        <v>ccs.html#ccs</v>
      </c>
      <c r="R356" s="327" t="str">
        <f>INDEX('Policy Characteristics'!L:L,MATCH(PolicyLevers!$C356,'Policy Characteristics'!$C:$C,0))</f>
        <v>carbon-capture-and-sequestration.html</v>
      </c>
      <c r="S356" s="320" t="str">
        <f>INDEX('Policy Characteristics'!M:M,MATCH(PolicyLevers!$C356,'Policy Characteristics'!$C:$C,0))</f>
        <v>Calculated from model data; see variable ccs/BFoCPAbS in the InputData folder for source information.</v>
      </c>
      <c r="T356" s="322">
        <f>INDEX('Policy Characteristics'!N:N,MATCH(PolicyLevers!$C356,'Policy Characteristics'!$C:$C,0))</f>
        <v>0</v>
      </c>
    </row>
    <row r="357" spans="1:20" s="279" customFormat="1">
      <c r="A357" s="319" t="str">
        <f>INDEX('Policy Characteristics'!A:A,MATCH($C357,'Policy Characteristics'!$C:$C,0))</f>
        <v>Industry</v>
      </c>
      <c r="B357" s="327" t="str">
        <f>INDEX('Policy Characteristics'!B:B,MATCH($C357,'Policy Characteristics'!$C:$C,0))</f>
        <v>Carbon Capture and Sequestration</v>
      </c>
      <c r="C357" s="327" t="str">
        <f t="shared" si="27"/>
        <v>Industry Sector Fraction of Potential Additional CCS Achieved</v>
      </c>
      <c r="D357" s="321" t="s">
        <v>143</v>
      </c>
      <c r="E357" s="321" t="s">
        <v>1713</v>
      </c>
      <c r="F357" s="321" t="s">
        <v>735</v>
      </c>
      <c r="G357" s="322" t="s">
        <v>1714</v>
      </c>
      <c r="H357" s="323">
        <v>898</v>
      </c>
      <c r="I357" s="322" t="s">
        <v>46</v>
      </c>
      <c r="J357" s="187" t="str">
        <f>INDEX('Policy Characteristics'!D:D,MATCH(PolicyLevers!$C357,'Policy Characteristics'!$C:$C,0))</f>
        <v>Industry CCS</v>
      </c>
      <c r="K357" s="187" t="str">
        <f>INDEX('Policy Characteristics'!E:E,MATCH(PolicyLevers!$C357,'Policy Characteristics'!$C:$C,0))</f>
        <v>indst CCS</v>
      </c>
      <c r="L357" s="328">
        <f>INDEX('Policy Characteristics'!F:F,MATCH(PolicyLevers!$C357,'Policy Characteristics'!$C:$C,0))</f>
        <v>0</v>
      </c>
      <c r="M357" s="328">
        <f>INDEX('Policy Characteristics'!G:G,MATCH(PolicyLevers!$C357,'Policy Characteristics'!$C:$C,0))</f>
        <v>1</v>
      </c>
      <c r="N357" s="328">
        <f>INDEX('Policy Characteristics'!H:H,MATCH(PolicyLevers!$C357,'Policy Characteristics'!$C:$C,0))</f>
        <v>0.01</v>
      </c>
      <c r="O357" s="327" t="str">
        <f>INDEX('Policy Characteristics'!I:I,MATCH(PolicyLevers!$C357,'Policy Characteristics'!$C:$C,0))</f>
        <v>% of CO2 captured</v>
      </c>
      <c r="P357" s="322" t="str">
        <f>INDEX('Policy Characteristics'!J:J,MATCH(PolicyLevers!$C357,'Policy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7" s="327" t="str">
        <f>INDEX('Policy Characteristics'!K:K,MATCH(PolicyLevers!$C357,'Policy Characteristics'!$C:$C,0))</f>
        <v>ccs.html#ccs</v>
      </c>
      <c r="R357" s="327" t="str">
        <f>INDEX('Policy Characteristics'!L:L,MATCH(PolicyLevers!$C357,'Policy Characteristics'!$C:$C,0))</f>
        <v>carbon-capture-and-sequestration.html</v>
      </c>
      <c r="S357" s="320" t="str">
        <f>INDEX('Policy Characteristics'!M:M,MATCH(PolicyLevers!$C357,'Policy Characteristics'!$C:$C,0))</f>
        <v>Calculated from model data; see variable ccs/BFoCPAbS in the InputData folder for source information.</v>
      </c>
      <c r="T357" s="322">
        <f>INDEX('Policy Characteristics'!N:N,MATCH(PolicyLevers!$C357,'Policy Characteristics'!$C:$C,0))</f>
        <v>0</v>
      </c>
    </row>
    <row r="358" spans="1:20" s="279" customFormat="1">
      <c r="A358" s="319" t="str">
        <f>INDEX('Policy Characteristics'!A:A,MATCH($C358,'Policy Characteristics'!$C:$C,0))</f>
        <v>Industry</v>
      </c>
      <c r="B358" s="327" t="str">
        <f>INDEX('Policy Characteristics'!B:B,MATCH($C358,'Policy Characteristics'!$C:$C,0))</f>
        <v>Carbon Capture and Sequestration</v>
      </c>
      <c r="C358" s="327" t="str">
        <f t="shared" si="27"/>
        <v>Industry Sector Fraction of Potential Additional CCS Achieved</v>
      </c>
      <c r="D358" s="321" t="s">
        <v>143</v>
      </c>
      <c r="E358" s="321" t="s">
        <v>884</v>
      </c>
      <c r="F358" s="321" t="s">
        <v>735</v>
      </c>
      <c r="G358" s="322" t="s">
        <v>1717</v>
      </c>
      <c r="H358" s="323">
        <v>899</v>
      </c>
      <c r="I358" s="322" t="s">
        <v>46</v>
      </c>
      <c r="J358" s="187" t="str">
        <f>INDEX('Policy Characteristics'!D:D,MATCH(PolicyLevers!$C358,'Policy Characteristics'!$C:$C,0))</f>
        <v>Industry CCS</v>
      </c>
      <c r="K358" s="187" t="str">
        <f>INDEX('Policy Characteristics'!E:E,MATCH(PolicyLevers!$C358,'Policy Characteristics'!$C:$C,0))</f>
        <v>indst CCS</v>
      </c>
      <c r="L358" s="328">
        <f>INDEX('Policy Characteristics'!F:F,MATCH(PolicyLevers!$C358,'Policy Characteristics'!$C:$C,0))</f>
        <v>0</v>
      </c>
      <c r="M358" s="328">
        <f>INDEX('Policy Characteristics'!G:G,MATCH(PolicyLevers!$C358,'Policy Characteristics'!$C:$C,0))</f>
        <v>1</v>
      </c>
      <c r="N358" s="328">
        <f>INDEX('Policy Characteristics'!H:H,MATCH(PolicyLevers!$C358,'Policy Characteristics'!$C:$C,0))</f>
        <v>0.01</v>
      </c>
      <c r="O358" s="327" t="str">
        <f>INDEX('Policy Characteristics'!I:I,MATCH(PolicyLevers!$C358,'Policy Characteristics'!$C:$C,0))</f>
        <v>% of CO2 captured</v>
      </c>
      <c r="P358" s="322" t="str">
        <f>INDEX('Policy Characteristics'!J:J,MATCH(PolicyLevers!$C358,'Policy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8" s="327" t="str">
        <f>INDEX('Policy Characteristics'!K:K,MATCH(PolicyLevers!$C358,'Policy Characteristics'!$C:$C,0))</f>
        <v>ccs.html#ccs</v>
      </c>
      <c r="R358" s="327" t="str">
        <f>INDEX('Policy Characteristics'!L:L,MATCH(PolicyLevers!$C358,'Policy Characteristics'!$C:$C,0))</f>
        <v>carbon-capture-and-sequestration.html</v>
      </c>
      <c r="S358" s="320" t="str">
        <f>INDEX('Policy Characteristics'!M:M,MATCH(PolicyLevers!$C358,'Policy Characteristics'!$C:$C,0))</f>
        <v>Calculated from model data; see variable ccs/BFoCPAbS in the InputData folder for source information.</v>
      </c>
      <c r="T358" s="322">
        <f>INDEX('Policy Characteristics'!N:N,MATCH(PolicyLevers!$C358,'Policy Characteristics'!$C:$C,0))</f>
        <v>0</v>
      </c>
    </row>
    <row r="359" spans="1:20" s="279" customFormat="1">
      <c r="A359" s="319" t="str">
        <f>INDEX('Policy Characteristics'!A:A,MATCH($C359,'Policy Characteristics'!$C:$C,0))</f>
        <v>Industry</v>
      </c>
      <c r="B359" s="327" t="str">
        <f>INDEX('Policy Characteristics'!B:B,MATCH($C359,'Policy Characteristics'!$C:$C,0))</f>
        <v>Carbon Capture and Sequestration</v>
      </c>
      <c r="C359" s="327" t="str">
        <f t="shared" si="27"/>
        <v>Industry Sector Fraction of Potential Additional CCS Achieved</v>
      </c>
      <c r="D359" s="321" t="s">
        <v>765</v>
      </c>
      <c r="E359" s="321" t="s">
        <v>1713</v>
      </c>
      <c r="F359" s="320" t="s">
        <v>1133</v>
      </c>
      <c r="G359" s="322" t="s">
        <v>1714</v>
      </c>
      <c r="H359" s="323">
        <v>900</v>
      </c>
      <c r="I359" s="326" t="s">
        <v>47</v>
      </c>
      <c r="J359" s="187" t="str">
        <f>INDEX('Policy Characteristics'!D:D,MATCH(PolicyLevers!$C359,'Policy Characteristics'!$C:$C,0))</f>
        <v>Industry CCS</v>
      </c>
      <c r="K359" s="187" t="str">
        <f>INDEX('Policy Characteristics'!E:E,MATCH(PolicyLevers!$C359,'Policy Characteristics'!$C:$C,0))</f>
        <v>indst CCS</v>
      </c>
      <c r="L359" s="328">
        <f>INDEX('Policy Characteristics'!F:F,MATCH(PolicyLevers!$C359,'Policy Characteristics'!$C:$C,0))</f>
        <v>0</v>
      </c>
      <c r="M359" s="328">
        <f>INDEX('Policy Characteristics'!G:G,MATCH(PolicyLevers!$C359,'Policy Characteristics'!$C:$C,0))</f>
        <v>1</v>
      </c>
      <c r="N359" s="328">
        <f>INDEX('Policy Characteristics'!H:H,MATCH(PolicyLevers!$C359,'Policy Characteristics'!$C:$C,0))</f>
        <v>0.01</v>
      </c>
      <c r="O359" s="327" t="str">
        <f>INDEX('Policy Characteristics'!I:I,MATCH(PolicyLevers!$C359,'Policy Characteristics'!$C:$C,0))</f>
        <v>% of CO2 captured</v>
      </c>
      <c r="P359" s="327" t="str">
        <f>INDEX('Policy Characteristics'!J:J,MATCH(PolicyLevers!$C359,'Policy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9" s="327" t="str">
        <f>INDEX('Policy Characteristics'!K:K,MATCH(PolicyLevers!$C359,'Policy Characteristics'!$C:$C,0))</f>
        <v>ccs.html#ccs</v>
      </c>
      <c r="R359" s="327" t="str">
        <f>INDEX('Policy Characteristics'!L:L,MATCH(PolicyLevers!$C359,'Policy Characteristics'!$C:$C,0))</f>
        <v>carbon-capture-and-sequestration.html</v>
      </c>
      <c r="S359" s="329" t="str">
        <f>INDEX('Policy Characteristics'!M:M,MATCH(PolicyLevers!$C359,'Policy Characteristics'!$C:$C,0))</f>
        <v>Calculated from model data; see variable ccs/BFoCPAbS in the InputData folder for source information.</v>
      </c>
      <c r="T359" s="322">
        <f>INDEX('Policy Characteristics'!N:N,MATCH(PolicyLevers!$C359,'Policy Characteristics'!$C:$C,0))</f>
        <v>0</v>
      </c>
    </row>
    <row r="360" spans="1:20" s="279" customFormat="1">
      <c r="A360" s="319" t="str">
        <f>INDEX('Policy Characteristics'!A:A,MATCH($C360,'Policy Characteristics'!$C:$C,0))</f>
        <v>Industry</v>
      </c>
      <c r="B360" s="327" t="str">
        <f>INDEX('Policy Characteristics'!B:B,MATCH($C360,'Policy Characteristics'!$C:$C,0))</f>
        <v>Carbon Capture and Sequestration</v>
      </c>
      <c r="C360" s="327" t="str">
        <f t="shared" si="27"/>
        <v>Industry Sector Fraction of Potential Additional CCS Achieved</v>
      </c>
      <c r="D360" s="321" t="s">
        <v>765</v>
      </c>
      <c r="E360" s="321" t="s">
        <v>884</v>
      </c>
      <c r="F360" s="320" t="s">
        <v>1133</v>
      </c>
      <c r="G360" s="322" t="s">
        <v>1717</v>
      </c>
      <c r="H360" s="323">
        <v>901</v>
      </c>
      <c r="I360" s="326" t="s">
        <v>47</v>
      </c>
      <c r="J360" s="187" t="str">
        <f>INDEX('Policy Characteristics'!D:D,MATCH(PolicyLevers!$C360,'Policy Characteristics'!$C:$C,0))</f>
        <v>Industry CCS</v>
      </c>
      <c r="K360" s="187" t="str">
        <f>INDEX('Policy Characteristics'!E:E,MATCH(PolicyLevers!$C360,'Policy Characteristics'!$C:$C,0))</f>
        <v>indst CCS</v>
      </c>
      <c r="L360" s="328">
        <f>INDEX('Policy Characteristics'!F:F,MATCH(PolicyLevers!$C360,'Policy Characteristics'!$C:$C,0))</f>
        <v>0</v>
      </c>
      <c r="M360" s="328">
        <f>INDEX('Policy Characteristics'!G:G,MATCH(PolicyLevers!$C360,'Policy Characteristics'!$C:$C,0))</f>
        <v>1</v>
      </c>
      <c r="N360" s="328">
        <f>INDEX('Policy Characteristics'!H:H,MATCH(PolicyLevers!$C360,'Policy Characteristics'!$C:$C,0))</f>
        <v>0.01</v>
      </c>
      <c r="O360" s="327" t="str">
        <f>INDEX('Policy Characteristics'!I:I,MATCH(PolicyLevers!$C360,'Policy Characteristics'!$C:$C,0))</f>
        <v>% of CO2 captured</v>
      </c>
      <c r="P360" s="327" t="str">
        <f>INDEX('Policy Characteristics'!J:J,MATCH(PolicyLevers!$C360,'Policy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0" s="327" t="str">
        <f>INDEX('Policy Characteristics'!K:K,MATCH(PolicyLevers!$C360,'Policy Characteristics'!$C:$C,0))</f>
        <v>ccs.html#ccs</v>
      </c>
      <c r="R360" s="327" t="str">
        <f>INDEX('Policy Characteristics'!L:L,MATCH(PolicyLevers!$C360,'Policy Characteristics'!$C:$C,0))</f>
        <v>carbon-capture-and-sequestration.html</v>
      </c>
      <c r="S360" s="329" t="str">
        <f>INDEX('Policy Characteristics'!M:M,MATCH(PolicyLevers!$C360,'Policy Characteristics'!$C:$C,0))</f>
        <v>Calculated from model data; see variable ccs/BFoCPAbS in the InputData folder for source information.</v>
      </c>
      <c r="T360" s="322">
        <f>INDEX('Policy Characteristics'!N:N,MATCH(PolicyLevers!$C360,'Policy Characteristics'!$C:$C,0))</f>
        <v>0</v>
      </c>
    </row>
    <row r="361" spans="1:20" s="279" customFormat="1">
      <c r="A361" s="319" t="str">
        <f>INDEX('Policy Characteristics'!A:A,MATCH($C361,'Policy Characteristics'!$C:$C,0))</f>
        <v>Industry</v>
      </c>
      <c r="B361" s="327" t="str">
        <f>INDEX('Policy Characteristics'!B:B,MATCH($C361,'Policy Characteristics'!$C:$C,0))</f>
        <v>Carbon Capture and Sequestration</v>
      </c>
      <c r="C361" s="327" t="str">
        <f t="shared" si="27"/>
        <v>Industry Sector Fraction of Potential Additional CCS Achieved</v>
      </c>
      <c r="D361" s="321" t="s">
        <v>144</v>
      </c>
      <c r="E361" s="321" t="s">
        <v>1713</v>
      </c>
      <c r="F361" s="321" t="s">
        <v>764</v>
      </c>
      <c r="G361" s="322" t="s">
        <v>1714</v>
      </c>
      <c r="H361" s="323">
        <v>902</v>
      </c>
      <c r="I361" s="326" t="s">
        <v>47</v>
      </c>
      <c r="J361" s="187" t="str">
        <f>INDEX('Policy Characteristics'!D:D,MATCH(PolicyLevers!$C361,'Policy Characteristics'!$C:$C,0))</f>
        <v>Industry CCS</v>
      </c>
      <c r="K361" s="187" t="str">
        <f>INDEX('Policy Characteristics'!E:E,MATCH(PolicyLevers!$C361,'Policy Characteristics'!$C:$C,0))</f>
        <v>indst CCS</v>
      </c>
      <c r="L361" s="328">
        <f>INDEX('Policy Characteristics'!F:F,MATCH(PolicyLevers!$C361,'Policy Characteristics'!$C:$C,0))</f>
        <v>0</v>
      </c>
      <c r="M361" s="328">
        <f>INDEX('Policy Characteristics'!G:G,MATCH(PolicyLevers!$C361,'Policy Characteristics'!$C:$C,0))</f>
        <v>1</v>
      </c>
      <c r="N361" s="328">
        <f>INDEX('Policy Characteristics'!H:H,MATCH(PolicyLevers!$C361,'Policy Characteristics'!$C:$C,0))</f>
        <v>0.01</v>
      </c>
      <c r="O361" s="327" t="str">
        <f>INDEX('Policy Characteristics'!I:I,MATCH(PolicyLevers!$C361,'Policy Characteristics'!$C:$C,0))</f>
        <v>% of CO2 captured</v>
      </c>
      <c r="P361" s="327" t="str">
        <f>INDEX('Policy Characteristics'!J:J,MATCH(PolicyLevers!$C361,'Policy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1" s="327" t="str">
        <f>INDEX('Policy Characteristics'!K:K,MATCH(PolicyLevers!$C361,'Policy Characteristics'!$C:$C,0))</f>
        <v>ccs.html#ccs</v>
      </c>
      <c r="R361" s="327" t="str">
        <f>INDEX('Policy Characteristics'!L:L,MATCH(PolicyLevers!$C361,'Policy Characteristics'!$C:$C,0))</f>
        <v>carbon-capture-and-sequestration.html</v>
      </c>
      <c r="S361" s="329" t="str">
        <f>INDEX('Policy Characteristics'!M:M,MATCH(PolicyLevers!$C361,'Policy Characteristics'!$C:$C,0))</f>
        <v>Calculated from model data; see variable ccs/BFoCPAbS in the InputData folder for source information.</v>
      </c>
      <c r="T361" s="322">
        <f>INDEX('Policy Characteristics'!N:N,MATCH(PolicyLevers!$C361,'Policy Characteristics'!$C:$C,0))</f>
        <v>0</v>
      </c>
    </row>
    <row r="362" spans="1:20" s="279" customFormat="1">
      <c r="A362" s="319" t="str">
        <f>INDEX('Policy Characteristics'!A:A,MATCH($C362,'Policy Characteristics'!$C:$C,0))</f>
        <v>Industry</v>
      </c>
      <c r="B362" s="327" t="str">
        <f>INDEX('Policy Characteristics'!B:B,MATCH($C362,'Policy Characteristics'!$C:$C,0))</f>
        <v>Carbon Capture and Sequestration</v>
      </c>
      <c r="C362" s="327" t="str">
        <f t="shared" si="27"/>
        <v>Industry Sector Fraction of Potential Additional CCS Achieved</v>
      </c>
      <c r="D362" s="321" t="s">
        <v>144</v>
      </c>
      <c r="E362" s="321" t="s">
        <v>884</v>
      </c>
      <c r="F362" s="321" t="s">
        <v>764</v>
      </c>
      <c r="G362" s="322" t="s">
        <v>1717</v>
      </c>
      <c r="H362" s="323">
        <v>903</v>
      </c>
      <c r="I362" s="326" t="s">
        <v>47</v>
      </c>
      <c r="J362" s="187" t="str">
        <f>INDEX('Policy Characteristics'!D:D,MATCH(PolicyLevers!$C362,'Policy Characteristics'!$C:$C,0))</f>
        <v>Industry CCS</v>
      </c>
      <c r="K362" s="187" t="str">
        <f>INDEX('Policy Characteristics'!E:E,MATCH(PolicyLevers!$C362,'Policy Characteristics'!$C:$C,0))</f>
        <v>indst CCS</v>
      </c>
      <c r="L362" s="328">
        <f>INDEX('Policy Characteristics'!F:F,MATCH(PolicyLevers!$C362,'Policy Characteristics'!$C:$C,0))</f>
        <v>0</v>
      </c>
      <c r="M362" s="328">
        <f>INDEX('Policy Characteristics'!G:G,MATCH(PolicyLevers!$C362,'Policy Characteristics'!$C:$C,0))</f>
        <v>1</v>
      </c>
      <c r="N362" s="328">
        <f>INDEX('Policy Characteristics'!H:H,MATCH(PolicyLevers!$C362,'Policy Characteristics'!$C:$C,0))</f>
        <v>0.01</v>
      </c>
      <c r="O362" s="327" t="str">
        <f>INDEX('Policy Characteristics'!I:I,MATCH(PolicyLevers!$C362,'Policy Characteristics'!$C:$C,0))</f>
        <v>% of CO2 captured</v>
      </c>
      <c r="P362" s="327" t="str">
        <f>INDEX('Policy Characteristics'!J:J,MATCH(PolicyLevers!$C362,'Policy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2" s="327" t="str">
        <f>INDEX('Policy Characteristics'!K:K,MATCH(PolicyLevers!$C362,'Policy Characteristics'!$C:$C,0))</f>
        <v>ccs.html#ccs</v>
      </c>
      <c r="R362" s="327" t="str">
        <f>INDEX('Policy Characteristics'!L:L,MATCH(PolicyLevers!$C362,'Policy Characteristics'!$C:$C,0))</f>
        <v>carbon-capture-and-sequestration.html</v>
      </c>
      <c r="S362" s="329" t="str">
        <f>INDEX('Policy Characteristics'!M:M,MATCH(PolicyLevers!$C362,'Policy Characteristics'!$C:$C,0))</f>
        <v>Calculated from model data; see variable ccs/BFoCPAbS in the InputData folder for source information.</v>
      </c>
      <c r="T362" s="322">
        <f>INDEX('Policy Characteristics'!N:N,MATCH(PolicyLevers!$C362,'Policy Characteristics'!$C:$C,0))</f>
        <v>0</v>
      </c>
    </row>
    <row r="363" spans="1:20" s="279" customFormat="1">
      <c r="A363" s="319" t="str">
        <f>INDEX('Policy Characteristics'!A:A,MATCH($C363,'Policy Characteristics'!$C:$C,0))</f>
        <v>Industry</v>
      </c>
      <c r="B363" s="327" t="str">
        <f>INDEX('Policy Characteristics'!B:B,MATCH($C363,'Policy Characteristics'!$C:$C,0))</f>
        <v>Carbon Capture and Sequestration</v>
      </c>
      <c r="C363" s="327" t="str">
        <f t="shared" si="27"/>
        <v>Industry Sector Fraction of Potential Additional CCS Achieved</v>
      </c>
      <c r="D363" s="321" t="s">
        <v>145</v>
      </c>
      <c r="E363" s="321" t="s">
        <v>1713</v>
      </c>
      <c r="F363" s="321" t="s">
        <v>147</v>
      </c>
      <c r="G363" s="322" t="s">
        <v>1714</v>
      </c>
      <c r="H363" s="323">
        <v>904</v>
      </c>
      <c r="I363" s="326" t="s">
        <v>47</v>
      </c>
      <c r="J363" s="187" t="str">
        <f>INDEX('Policy Characteristics'!D:D,MATCH(PolicyLevers!$C363,'Policy Characteristics'!$C:$C,0))</f>
        <v>Industry CCS</v>
      </c>
      <c r="K363" s="187" t="str">
        <f>INDEX('Policy Characteristics'!E:E,MATCH(PolicyLevers!$C363,'Policy Characteristics'!$C:$C,0))</f>
        <v>indst CCS</v>
      </c>
      <c r="L363" s="328">
        <f>INDEX('Policy Characteristics'!F:F,MATCH(PolicyLevers!$C363,'Policy Characteristics'!$C:$C,0))</f>
        <v>0</v>
      </c>
      <c r="M363" s="328">
        <f>INDEX('Policy Characteristics'!G:G,MATCH(PolicyLevers!$C363,'Policy Characteristics'!$C:$C,0))</f>
        <v>1</v>
      </c>
      <c r="N363" s="328">
        <f>INDEX('Policy Characteristics'!H:H,MATCH(PolicyLevers!$C363,'Policy Characteristics'!$C:$C,0))</f>
        <v>0.01</v>
      </c>
      <c r="O363" s="327" t="str">
        <f>INDEX('Policy Characteristics'!I:I,MATCH(PolicyLevers!$C363,'Policy Characteristics'!$C:$C,0))</f>
        <v>% of CO2 captured</v>
      </c>
      <c r="P363" s="327" t="str">
        <f>INDEX('Policy Characteristics'!J:J,MATCH(PolicyLevers!$C363,'Policy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3" s="327" t="str">
        <f>INDEX('Policy Characteristics'!K:K,MATCH(PolicyLevers!$C363,'Policy Characteristics'!$C:$C,0))</f>
        <v>ccs.html#ccs</v>
      </c>
      <c r="R363" s="327" t="str">
        <f>INDEX('Policy Characteristics'!L:L,MATCH(PolicyLevers!$C363,'Policy Characteristics'!$C:$C,0))</f>
        <v>carbon-capture-and-sequestration.html</v>
      </c>
      <c r="S363" s="329" t="str">
        <f>INDEX('Policy Characteristics'!M:M,MATCH(PolicyLevers!$C363,'Policy Characteristics'!$C:$C,0))</f>
        <v>Calculated from model data; see variable ccs/BFoCPAbS in the InputData folder for source information.</v>
      </c>
      <c r="T363" s="322">
        <f>INDEX('Policy Characteristics'!N:N,MATCH(PolicyLevers!$C363,'Policy Characteristics'!$C:$C,0))</f>
        <v>0</v>
      </c>
    </row>
    <row r="364" spans="1:20" s="279" customFormat="1">
      <c r="A364" s="319" t="str">
        <f>INDEX('Policy Characteristics'!A:A,MATCH($C364,'Policy Characteristics'!$C:$C,0))</f>
        <v>Industry</v>
      </c>
      <c r="B364" s="327" t="str">
        <f>INDEX('Policy Characteristics'!B:B,MATCH($C364,'Policy Characteristics'!$C:$C,0))</f>
        <v>Carbon Capture and Sequestration</v>
      </c>
      <c r="C364" s="327" t="str">
        <f t="shared" si="27"/>
        <v>Industry Sector Fraction of Potential Additional CCS Achieved</v>
      </c>
      <c r="D364" s="321" t="s">
        <v>145</v>
      </c>
      <c r="E364" s="321" t="s">
        <v>884</v>
      </c>
      <c r="F364" s="321" t="s">
        <v>147</v>
      </c>
      <c r="G364" s="322" t="s">
        <v>1717</v>
      </c>
      <c r="H364" s="323">
        <v>905</v>
      </c>
      <c r="I364" s="326" t="s">
        <v>47</v>
      </c>
      <c r="J364" s="187" t="str">
        <f>INDEX('Policy Characteristics'!D:D,MATCH(PolicyLevers!$C364,'Policy Characteristics'!$C:$C,0))</f>
        <v>Industry CCS</v>
      </c>
      <c r="K364" s="187" t="str">
        <f>INDEX('Policy Characteristics'!E:E,MATCH(PolicyLevers!$C364,'Policy Characteristics'!$C:$C,0))</f>
        <v>indst CCS</v>
      </c>
      <c r="L364" s="328">
        <f>INDEX('Policy Characteristics'!F:F,MATCH(PolicyLevers!$C364,'Policy Characteristics'!$C:$C,0))</f>
        <v>0</v>
      </c>
      <c r="M364" s="328">
        <f>INDEX('Policy Characteristics'!G:G,MATCH(PolicyLevers!$C364,'Policy Characteristics'!$C:$C,0))</f>
        <v>1</v>
      </c>
      <c r="N364" s="328">
        <f>INDEX('Policy Characteristics'!H:H,MATCH(PolicyLevers!$C364,'Policy Characteristics'!$C:$C,0))</f>
        <v>0.01</v>
      </c>
      <c r="O364" s="327" t="str">
        <f>INDEX('Policy Characteristics'!I:I,MATCH(PolicyLevers!$C364,'Policy Characteristics'!$C:$C,0))</f>
        <v>% of CO2 captured</v>
      </c>
      <c r="P364" s="327" t="str">
        <f>INDEX('Policy Characteristics'!J:J,MATCH(PolicyLevers!$C364,'Policy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4" s="327" t="str">
        <f>INDEX('Policy Characteristics'!K:K,MATCH(PolicyLevers!$C364,'Policy Characteristics'!$C:$C,0))</f>
        <v>ccs.html#ccs</v>
      </c>
      <c r="R364" s="327" t="str">
        <f>INDEX('Policy Characteristics'!L:L,MATCH(PolicyLevers!$C364,'Policy Characteristics'!$C:$C,0))</f>
        <v>carbon-capture-and-sequestration.html</v>
      </c>
      <c r="S364" s="329" t="str">
        <f>INDEX('Policy Characteristics'!M:M,MATCH(PolicyLevers!$C364,'Policy Characteristics'!$C:$C,0))</f>
        <v>Calculated from model data; see variable ccs/BFoCPAbS in the InputData folder for source information.</v>
      </c>
      <c r="T364" s="322">
        <f>INDEX('Policy Characteristics'!N:N,MATCH(PolicyLevers!$C364,'Policy Characteristics'!$C:$C,0))</f>
        <v>0</v>
      </c>
    </row>
    <row r="365" spans="1:20" s="279" customFormat="1">
      <c r="A365" s="319" t="str">
        <f>INDEX('Policy Characteristics'!A:A,MATCH($C365,'Policy Characteristics'!$C:$C,0))</f>
        <v>Industry</v>
      </c>
      <c r="B365" s="327" t="str">
        <f>INDEX('Policy Characteristics'!B:B,MATCH($C365,'Policy Characteristics'!$C:$C,0))</f>
        <v>Carbon Capture and Sequestration</v>
      </c>
      <c r="C365" s="327" t="str">
        <f t="shared" si="27"/>
        <v>Industry Sector Fraction of Potential Additional CCS Achieved</v>
      </c>
      <c r="D365" s="321" t="s">
        <v>146</v>
      </c>
      <c r="E365" s="321" t="s">
        <v>1713</v>
      </c>
      <c r="F365" s="321" t="s">
        <v>148</v>
      </c>
      <c r="G365" s="322" t="s">
        <v>1714</v>
      </c>
      <c r="H365" s="323">
        <v>906</v>
      </c>
      <c r="I365" s="322" t="s">
        <v>46</v>
      </c>
      <c r="J365" s="187" t="str">
        <f>INDEX('Policy Characteristics'!D:D,MATCH(PolicyLevers!$C365,'Policy Characteristics'!$C:$C,0))</f>
        <v>Industry CCS</v>
      </c>
      <c r="K365" s="187" t="str">
        <f>INDEX('Policy Characteristics'!E:E,MATCH(PolicyLevers!$C365,'Policy Characteristics'!$C:$C,0))</f>
        <v>indst CCS</v>
      </c>
      <c r="L365" s="328">
        <f>INDEX('Policy Characteristics'!F:F,MATCH(PolicyLevers!$C365,'Policy Characteristics'!$C:$C,0))</f>
        <v>0</v>
      </c>
      <c r="M365" s="328">
        <f>INDEX('Policy Characteristics'!G:G,MATCH(PolicyLevers!$C365,'Policy Characteristics'!$C:$C,0))</f>
        <v>1</v>
      </c>
      <c r="N365" s="328">
        <f>INDEX('Policy Characteristics'!H:H,MATCH(PolicyLevers!$C365,'Policy Characteristics'!$C:$C,0))</f>
        <v>0.01</v>
      </c>
      <c r="O365" s="327" t="str">
        <f>INDEX('Policy Characteristics'!I:I,MATCH(PolicyLevers!$C365,'Policy Characteristics'!$C:$C,0))</f>
        <v>% of CO2 captured</v>
      </c>
      <c r="P365" s="322" t="str">
        <f>INDEX('Policy Characteristics'!J:J,MATCH(PolicyLevers!$C365,'Policy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5" s="327" t="str">
        <f>INDEX('Policy Characteristics'!K:K,MATCH(PolicyLevers!$C365,'Policy Characteristics'!$C:$C,0))</f>
        <v>ccs.html#ccs</v>
      </c>
      <c r="R365" s="327" t="str">
        <f>INDEX('Policy Characteristics'!L:L,MATCH(PolicyLevers!$C365,'Policy Characteristics'!$C:$C,0))</f>
        <v>carbon-capture-and-sequestration.html</v>
      </c>
      <c r="S365" s="320" t="str">
        <f>INDEX('Policy Characteristics'!M:M,MATCH(PolicyLevers!$C365,'Policy Characteristics'!$C:$C,0))</f>
        <v>Calculated from model data; see variable ccs/BFoCPAbS in the InputData folder for source information.</v>
      </c>
      <c r="T365" s="322">
        <f>INDEX('Policy Characteristics'!N:N,MATCH(PolicyLevers!$C365,'Policy Characteristics'!$C:$C,0))</f>
        <v>0</v>
      </c>
    </row>
    <row r="366" spans="1:20" s="279" customFormat="1">
      <c r="A366" s="319" t="str">
        <f>INDEX('Policy Characteristics'!A:A,MATCH($C366,'Policy Characteristics'!$C:$C,0))</f>
        <v>Industry</v>
      </c>
      <c r="B366" s="327" t="str">
        <f>INDEX('Policy Characteristics'!B:B,MATCH($C366,'Policy Characteristics'!$C:$C,0))</f>
        <v>Carbon Capture and Sequestration</v>
      </c>
      <c r="C366" s="327" t="str">
        <f t="shared" si="27"/>
        <v>Industry Sector Fraction of Potential Additional CCS Achieved</v>
      </c>
      <c r="D366" s="321" t="s">
        <v>146</v>
      </c>
      <c r="E366" s="321" t="s">
        <v>884</v>
      </c>
      <c r="F366" s="321" t="s">
        <v>148</v>
      </c>
      <c r="G366" s="322" t="s">
        <v>1717</v>
      </c>
      <c r="H366" s="323">
        <v>907</v>
      </c>
      <c r="I366" s="322" t="s">
        <v>46</v>
      </c>
      <c r="J366" s="187" t="str">
        <f>INDEX('Policy Characteristics'!D:D,MATCH(PolicyLevers!$C366,'Policy Characteristics'!$C:$C,0))</f>
        <v>Industry CCS</v>
      </c>
      <c r="K366" s="187" t="str">
        <f>INDEX('Policy Characteristics'!E:E,MATCH(PolicyLevers!$C366,'Policy Characteristics'!$C:$C,0))</f>
        <v>indst CCS</v>
      </c>
      <c r="L366" s="328">
        <f>INDEX('Policy Characteristics'!F:F,MATCH(PolicyLevers!$C366,'Policy Characteristics'!$C:$C,0))</f>
        <v>0</v>
      </c>
      <c r="M366" s="328">
        <f>INDEX('Policy Characteristics'!G:G,MATCH(PolicyLevers!$C366,'Policy Characteristics'!$C:$C,0))</f>
        <v>1</v>
      </c>
      <c r="N366" s="328">
        <f>INDEX('Policy Characteristics'!H:H,MATCH(PolicyLevers!$C366,'Policy Characteristics'!$C:$C,0))</f>
        <v>0.01</v>
      </c>
      <c r="O366" s="327" t="str">
        <f>INDEX('Policy Characteristics'!I:I,MATCH(PolicyLevers!$C366,'Policy Characteristics'!$C:$C,0))</f>
        <v>% of CO2 captured</v>
      </c>
      <c r="P366" s="322" t="str">
        <f>INDEX('Policy Characteristics'!J:J,MATCH(PolicyLevers!$C366,'Policy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6" s="327" t="str">
        <f>INDEX('Policy Characteristics'!K:K,MATCH(PolicyLevers!$C366,'Policy Characteristics'!$C:$C,0))</f>
        <v>ccs.html#ccs</v>
      </c>
      <c r="R366" s="327" t="str">
        <f>INDEX('Policy Characteristics'!L:L,MATCH(PolicyLevers!$C366,'Policy Characteristics'!$C:$C,0))</f>
        <v>carbon-capture-and-sequestration.html</v>
      </c>
      <c r="S366" s="320" t="str">
        <f>INDEX('Policy Characteristics'!M:M,MATCH(PolicyLevers!$C366,'Policy Characteristics'!$C:$C,0))</f>
        <v>Calculated from model data; see variable ccs/BFoCPAbS in the InputData folder for source information.</v>
      </c>
      <c r="T366" s="322">
        <f>INDEX('Policy Characteristics'!N:N,MATCH(PolicyLevers!$C366,'Policy Characteristics'!$C:$C,0))</f>
        <v>0</v>
      </c>
    </row>
    <row r="367" spans="1:20">
      <c r="A367" s="186" t="str">
        <f>INDEX('Policy Characteristics'!A:A,MATCH($C367,'Policy Characteristics'!$C:$C,0))</f>
        <v>Industry</v>
      </c>
      <c r="B367" s="205" t="str">
        <f>INDEX('Policy Characteristics'!B:B,MATCH($C367,'Policy Characteristics'!$C:$C,0))</f>
        <v>Cement Clinker Substitution</v>
      </c>
      <c r="C367" s="205" t="s">
        <v>1139</v>
      </c>
      <c r="D367" s="189"/>
      <c r="E367" s="189"/>
      <c r="F367" s="189"/>
      <c r="G367" s="189"/>
      <c r="H367" s="225">
        <v>43</v>
      </c>
      <c r="I367" s="189" t="s">
        <v>46</v>
      </c>
      <c r="J367" s="187" t="str">
        <f>INDEX('Policy Characteristics'!D:D,MATCH(PolicyLevers!$C367,'Policy Characteristics'!$C:$C,0))</f>
        <v>Cement Clinker Substitution</v>
      </c>
      <c r="K367" s="187" t="str">
        <f>INDEX('Policy Characteristics'!E:E,MATCH(PolicyLevers!$C367,'Policy Characteristics'!$C:$C,0))</f>
        <v>indst cement measures</v>
      </c>
      <c r="L367" s="228">
        <f>INDEX('Policy Characteristics'!F:F,MATCH(PolicyLevers!$C367,'Policy Characteristics'!$C:$C,0))</f>
        <v>0</v>
      </c>
      <c r="M367" s="229">
        <f>INDEX('Policy Characteristics'!G:G,MATCH(PolicyLevers!$C367,'Policy Characteristics'!$C:$C,0))</f>
        <v>1</v>
      </c>
      <c r="N367" s="229">
        <f>INDEX('Policy Characteristics'!H:H,MATCH(PolicyLevers!$C367,'Policy Characteristics'!$C:$C,0))</f>
        <v>0.01</v>
      </c>
      <c r="O367" s="189" t="str">
        <f>INDEX('Policy Characteristics'!I:I,MATCH(PolicyLevers!$C367,'Policy Characteristics'!$C:$C,0))</f>
        <v>% of potential achieved</v>
      </c>
      <c r="P367" s="201" t="str">
        <f>INDEX('Policy Characteristics'!J:J,MATCH(PolicyLevers!$C367,'Policy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v>
      </c>
      <c r="Q367" s="189" t="str">
        <f>INDEX('Policy Characteristics'!K:K,MATCH(PolicyLevers!$C367,'Policy Characteristics'!$C:$C,0))</f>
        <v>industry-ag-main.html#clinker</v>
      </c>
      <c r="R367" s="199" t="str">
        <f>INDEX('Policy Characteristics'!L:L,MATCH(PolicyLevers!$C367,'Policy Characteristics'!$C:$C,0))</f>
        <v>cement-clinker-substitution.html</v>
      </c>
      <c r="S367" s="212" t="str">
        <f>INDEX('Policy Characteristics'!M:M,MATCH(PolicyLevers!$C367,'Policy Characteristics'!$C:$C,0))</f>
        <v>Calculated from model data; see variables indst/PERAC and indst/BPEiC in the InputData folder for source information.</v>
      </c>
      <c r="T367" s="189">
        <f>INDEX('Policy Characteristics'!N:N,MATCH(PolicyLevers!$C367,'Policy Characteristics'!$C:$C,0))</f>
        <v>0</v>
      </c>
    </row>
    <row r="368" spans="1:20" s="195" customFormat="1">
      <c r="A368" s="186" t="str">
        <f>INDEX('Policy Characteristics'!A:A,MATCH($C368,'Policy Characteristics'!$C:$C,0))</f>
        <v>Industry</v>
      </c>
      <c r="B368" s="205" t="str">
        <f>INDEX('Policy Characteristics'!B:B,MATCH($C368,'Policy Characteristics'!$C:$C,0))</f>
        <v>Cogeneration and Waste Heat Recovery</v>
      </c>
      <c r="C368" s="205" t="s">
        <v>298</v>
      </c>
      <c r="D368" s="189"/>
      <c r="E368" s="189"/>
      <c r="F368" s="189"/>
      <c r="G368" s="189"/>
      <c r="H368" s="225">
        <v>44</v>
      </c>
      <c r="I368" s="189" t="s">
        <v>46</v>
      </c>
      <c r="J368" s="187" t="str">
        <f>INDEX('Policy Characteristics'!D:D,MATCH(PolicyLevers!$C368,'Policy Characteristics'!$C:$C,0))</f>
        <v>Cogeneration and Waste Heat Recovery</v>
      </c>
      <c r="K368" s="187" t="str">
        <f>INDEX('Policy Characteristics'!E:E,MATCH(PolicyLevers!$C368,'Policy Characteristics'!$C:$C,0))</f>
        <v>indst CHP</v>
      </c>
      <c r="L368" s="228">
        <f>INDEX('Policy Characteristics'!F:F,MATCH(PolicyLevers!$C368,'Policy Characteristics'!$C:$C,0))</f>
        <v>0</v>
      </c>
      <c r="M368" s="229">
        <f>INDEX('Policy Characteristics'!G:G,MATCH(PolicyLevers!$C368,'Policy Characteristics'!$C:$C,0))</f>
        <v>1</v>
      </c>
      <c r="N368" s="229">
        <f>INDEX('Policy Characteristics'!H:H,MATCH(PolicyLevers!$C368,'Policy Characteristics'!$C:$C,0))</f>
        <v>0.01</v>
      </c>
      <c r="O368" s="189" t="str">
        <f>INDEX('Policy Characteristics'!I:I,MATCH(PolicyLevers!$C368,'Policy Characteristics'!$C:$C,0))</f>
        <v>% of potential achieved</v>
      </c>
      <c r="P368" s="201"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in 2050, energy-use in the iron and steel, chemicals, and cement industries are reduced by about 5.5%, and energy-use in mining, natural gas and petroleum systems, waste management and other industries are reduced by about 4%.</v>
      </c>
      <c r="Q368" s="189" t="str">
        <f>INDEX('Policy Characteristics'!K:K,MATCH(PolicyLevers!$C368,'Policy Characteristics'!$C:$C,0))</f>
        <v>industry-ag-main.html#cogen</v>
      </c>
      <c r="R368" s="199" t="str">
        <f>INDEX('Policy Characteristics'!L:L,MATCH(PolicyLevers!$C368,'Policy Characteristics'!$C:$C,0))</f>
        <v>cogeneration-and-waste-heat-recovery.html</v>
      </c>
      <c r="S368" s="212" t="str">
        <f>INDEX('Policy Characteristics'!M:M,MATCH(PolicyLevers!$C368,'Policy Characteristics'!$C:$C,0))</f>
        <v>Calculated from model data; see variable indst/PPRiFUfICaWHR in the InputData folder for source information.</v>
      </c>
      <c r="T368" s="221">
        <f>INDEX('Policy Characteristics'!N:N,MATCH(PolicyLevers!$C368,'Policy Characteristics'!$C:$C,0))</f>
        <v>0</v>
      </c>
    </row>
    <row r="369" spans="1:20" s="195" customFormat="1">
      <c r="A369" s="186" t="str">
        <f>INDEX('Policy Characteristics'!A:A,MATCH($C369,'Policy Characteristics'!$C:$C,0))</f>
        <v>Industry</v>
      </c>
      <c r="B369" s="205" t="str">
        <f>INDEX('Policy Characteristics'!B:B,MATCH($C369,'Policy Characteristics'!$C:$C,0))</f>
        <v>Early Retirement of Industrial Facilities</v>
      </c>
      <c r="C369" s="205" t="s">
        <v>61</v>
      </c>
      <c r="D369" s="189"/>
      <c r="E369" s="189"/>
      <c r="F369" s="189"/>
      <c r="G369" s="189"/>
      <c r="H369" s="225">
        <v>45</v>
      </c>
      <c r="I369" s="189" t="s">
        <v>46</v>
      </c>
      <c r="J369" s="187" t="str">
        <f>INDEX('Policy Characteristics'!D:D,MATCH(PolicyLevers!$C369,'Policy Characteristics'!$C:$C,0))</f>
        <v>Early Retirement of Industrial Facilities</v>
      </c>
      <c r="K369" s="187" t="str">
        <f>INDEX('Policy Characteristics'!E:E,MATCH(PolicyLevers!$C369,'Policy Characteristics'!$C:$C,0))</f>
        <v>indst early retirement</v>
      </c>
      <c r="L369" s="228">
        <f>INDEX('Policy Characteristics'!F:F,MATCH(PolicyLevers!$C369,'Policy Characteristics'!$C:$C,0))</f>
        <v>0</v>
      </c>
      <c r="M369" s="229">
        <f>INDEX('Policy Characteristics'!G:G,MATCH(PolicyLevers!$C369,'Policy Characteristics'!$C:$C,0))</f>
        <v>1</v>
      </c>
      <c r="N369" s="229">
        <f>INDEX('Policy Characteristics'!H:H,MATCH(PolicyLevers!$C369,'Policy Characteristics'!$C:$C,0))</f>
        <v>0.01</v>
      </c>
      <c r="O369" s="189" t="str">
        <f>INDEX('Policy Characteristics'!I:I,MATCH(PolicyLevers!$C369,'Policy Characteristics'!$C:$C,0))</f>
        <v>% of potential achieved</v>
      </c>
      <c r="P369" s="201"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189" t="str">
        <f>INDEX('Policy Characteristics'!K:K,MATCH(PolicyLevers!$C369,'Policy Characteristics'!$C:$C,0))</f>
        <v>industry-ag-main.html#early-ret</v>
      </c>
      <c r="R369" s="199" t="str">
        <f>INDEX('Policy Characteristics'!L:L,MATCH(PolicyLevers!$C369,'Policy Characteristics'!$C:$C,0))</f>
        <v>early-retirement-of-industrial-facilities.html</v>
      </c>
      <c r="S369" s="212" t="str">
        <f>INDEX('Policy Characteristics'!M:M,MATCH(PolicyLevers!$C369,'Policy Characteristics'!$C:$C,0))</f>
        <v>Calculated from model data; see variable indst/PPRiFUfERoIF in the InputData folder for source information.</v>
      </c>
      <c r="T369" s="221">
        <f>INDEX('Policy Characteristics'!N:N,MATCH(PolicyLevers!$C369,'Policy Characteristics'!$C:$C,0))</f>
        <v>0</v>
      </c>
    </row>
    <row r="370" spans="1:20" s="195" customFormat="1">
      <c r="A370" s="186" t="str">
        <f>INDEX('Policy Characteristics'!A:A,MATCH($C370,'Policy Characteristics'!$C:$C,0))</f>
        <v>Industry</v>
      </c>
      <c r="B370" s="205" t="str">
        <f>INDEX('Policy Characteristics'!B:B,MATCH($C370,'Policy Characteristics'!$C:$C,0))</f>
        <v>Industry Energy Efficiency Standards</v>
      </c>
      <c r="C370" s="205" t="s">
        <v>299</v>
      </c>
      <c r="D370" s="189" t="s">
        <v>140</v>
      </c>
      <c r="E370" s="189" t="s">
        <v>718</v>
      </c>
      <c r="F370" s="199" t="s">
        <v>732</v>
      </c>
      <c r="G370" s="189" t="s">
        <v>724</v>
      </c>
      <c r="H370" s="225">
        <v>756</v>
      </c>
      <c r="I370" s="189" t="s">
        <v>46</v>
      </c>
      <c r="J370" s="187" t="str">
        <f>INDEX('Policy Characteristics'!D:D,MATCH(PolicyLevers!$C370,'Policy Characteristics'!$C:$C,0))</f>
        <v>Industry Energy Efficiency Standards</v>
      </c>
      <c r="K370" s="187" t="str">
        <f>INDEX('Policy Characteristics'!E:E,MATCH(PolicyLevers!$C370,'Policy Characteristics'!$C:$C,0))</f>
        <v>indst efficiency standards</v>
      </c>
      <c r="L370" s="229">
        <f>INDEX('Policy Characteristics'!F:F,MATCH(PolicyLevers!$C370,'Policy Characteristics'!$C:$C,0))</f>
        <v>0</v>
      </c>
      <c r="M370" s="229">
        <f>INDEX('Policy Characteristics'!G:G,MATCH(PolicyLevers!$C370,'Policy Characteristics'!$C:$C,0))</f>
        <v>0.6</v>
      </c>
      <c r="N370" s="229">
        <f>INDEX('Policy Characteristics'!H:H,MATCH(PolicyLevers!$C370,'Policy Characteristics'!$C:$C,0))</f>
        <v>0.01</v>
      </c>
      <c r="O370" s="189" t="str">
        <f>INDEX('Policy Characteristics'!I:I,MATCH(PolicyLevers!$C370,'Policy Characteristics'!$C:$C,0))</f>
        <v>% reduction in energy use</v>
      </c>
      <c r="P370" s="201" t="str">
        <f>INDEX('Policy Characteristics'!J:J,MATCH(PolicyLevers!$C370,'Policy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0" s="189" t="str">
        <f>INDEX('Policy Characteristics'!K:K,MATCH(PolicyLevers!$C370,'Policy Characteristics'!$C:$C,0))</f>
        <v>industry-ag-main.html#eff-stds</v>
      </c>
      <c r="R370" s="199" t="str">
        <f>INDEX('Policy Characteristics'!L:L,MATCH(PolicyLevers!$C370,'Policy Characteristics'!$C:$C,0))</f>
        <v>industry-energy-efficiency-standards.html</v>
      </c>
      <c r="S370" s="257" t="str">
        <f>INDEX('Policy Characteristics'!M:M,MATCH(PolicyLevers!$C370,'Policy Characteristics'!$C:$C,0))</f>
        <v>https://www.beeindia.gov.in/sites/default/files/press_releases/Consolidated%20Report.pdf</v>
      </c>
      <c r="T370" s="199" t="str">
        <f>INDEX('Policy Characteristics'!N:N,MATCH(PolicyLevers!$C370,'Policy Characteristics'!$C:$C,0))</f>
        <v>U.S. DOE, 2016, Industrial Energy Efficiency Potential Analysis, https://energy.gov/sites/prod/files/2017/04/f34/energy-savings-by-state-industrial-methodology.pdf</v>
      </c>
    </row>
    <row r="371" spans="1:20" s="195" customFormat="1">
      <c r="A371" s="186" t="str">
        <f>INDEX('Policy Characteristics'!A:A,MATCH($C371,'Policy Characteristics'!$C:$C,0))</f>
        <v>Industry</v>
      </c>
      <c r="B371" s="210" t="str">
        <f>INDEX('Policy Characteristics'!B:B,MATCH($C371,'Policy Characteristics'!$C:$C,0))</f>
        <v>Industry Energy Efficiency Standards</v>
      </c>
      <c r="C371" s="210" t="str">
        <f t="shared" ref="C371:C386" si="28">C$370</f>
        <v>Percentage Improvement in Eqpt Efficiency Standards above BAU</v>
      </c>
      <c r="D371" s="189" t="s">
        <v>140</v>
      </c>
      <c r="E371" s="189" t="s">
        <v>719</v>
      </c>
      <c r="F371" s="199" t="s">
        <v>732</v>
      </c>
      <c r="G371" s="189" t="s">
        <v>727</v>
      </c>
      <c r="H371" s="225">
        <v>757</v>
      </c>
      <c r="I371" s="189" t="s">
        <v>46</v>
      </c>
      <c r="J371" s="187" t="str">
        <f>INDEX('Policy Characteristics'!D:D,MATCH(PolicyLevers!$C371,'Policy Characteristics'!$C:$C,0))</f>
        <v>Industry Energy Efficiency Standards</v>
      </c>
      <c r="K371" s="187" t="str">
        <f>INDEX('Policy Characteristics'!E:E,MATCH(PolicyLevers!$C371,'Policy Characteristics'!$C:$C,0))</f>
        <v>indst efficiency standards</v>
      </c>
      <c r="L371" s="211">
        <f>INDEX('Policy Characteristics'!F:F,MATCH(PolicyLevers!$C371,'Policy Characteristics'!$C:$C,0))</f>
        <v>0</v>
      </c>
      <c r="M371" s="211">
        <f>INDEX('Policy Characteristics'!G:G,MATCH(PolicyLevers!$C371,'Policy Characteristics'!$C:$C,0))</f>
        <v>0.6</v>
      </c>
      <c r="N371" s="211">
        <f>INDEX('Policy Characteristics'!H:H,MATCH(PolicyLevers!$C371,'Policy Characteristics'!$C:$C,0))</f>
        <v>0.01</v>
      </c>
      <c r="O371" s="221" t="str">
        <f>INDEX('Policy Characteristics'!I:I,MATCH(PolicyLevers!$C371,'Policy Characteristics'!$C:$C,0))</f>
        <v>% reduction in energy use</v>
      </c>
      <c r="P371" s="201" t="str">
        <f>INDEX('Policy Characteristics'!J:J,MATCH(PolicyLevers!$C371,'Policy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1" s="221" t="str">
        <f>INDEX('Policy Characteristics'!K:K,MATCH(PolicyLevers!$C371,'Policy Characteristics'!$C:$C,0))</f>
        <v>industry-ag-main.html#eff-stds</v>
      </c>
      <c r="R371" s="221" t="str">
        <f>INDEX('Policy Characteristics'!L:L,MATCH(PolicyLevers!$C371,'Policy Characteristics'!$C:$C,0))</f>
        <v>industry-energy-efficiency-standards.html</v>
      </c>
      <c r="S371" s="257" t="str">
        <f>INDEX('Policy Characteristics'!M:M,MATCH(PolicyLevers!$C371,'Policy Characteristics'!$C:$C,0))</f>
        <v>https://www.beeindia.gov.in/sites/default/files/press_releases/Consolidated%20Report.pdf</v>
      </c>
      <c r="T371" s="221" t="str">
        <f>INDEX('Policy Characteristics'!N:N,MATCH(PolicyLevers!$C371,'Policy Characteristics'!$C:$C,0))</f>
        <v>U.S. DOE, 2016, Industrial Energy Efficiency Potential Analysis, https://energy.gov/sites/prod/files/2017/04/f34/energy-savings-by-state-industrial-methodology.pdf</v>
      </c>
    </row>
    <row r="372" spans="1:20" s="195" customFormat="1">
      <c r="A372" s="186" t="str">
        <f>INDEX('Policy Characteristics'!A:A,MATCH($C372,'Policy Characteristics'!$C:$C,0))</f>
        <v>Industry</v>
      </c>
      <c r="B372" s="210" t="str">
        <f>INDEX('Policy Characteristics'!B:B,MATCH($C372,'Policy Characteristics'!$C:$C,0))</f>
        <v>Industry Energy Efficiency Standards</v>
      </c>
      <c r="C372" s="210" t="str">
        <f t="shared" si="28"/>
        <v>Percentage Improvement in Eqpt Efficiency Standards above BAU</v>
      </c>
      <c r="D372" s="189" t="s">
        <v>140</v>
      </c>
      <c r="E372" s="189" t="s">
        <v>720</v>
      </c>
      <c r="F372" s="199" t="s">
        <v>732</v>
      </c>
      <c r="G372" s="189" t="s">
        <v>728</v>
      </c>
      <c r="H372" s="225">
        <v>758</v>
      </c>
      <c r="I372" s="189" t="s">
        <v>47</v>
      </c>
      <c r="J372" s="187" t="str">
        <f>INDEX('Policy Characteristics'!D:D,MATCH(PolicyLevers!$C372,'Policy Characteristics'!$C:$C,0))</f>
        <v>Industry Energy Efficiency Standards</v>
      </c>
      <c r="K372" s="187" t="str">
        <f>INDEX('Policy Characteristics'!E:E,MATCH(PolicyLevers!$C372,'Policy Characteristics'!$C:$C,0))</f>
        <v>indst efficiency standards</v>
      </c>
      <c r="L372" s="211">
        <f>INDEX('Policy Characteristics'!F:F,MATCH(PolicyLevers!$C372,'Policy Characteristics'!$C:$C,0))</f>
        <v>0</v>
      </c>
      <c r="M372" s="211">
        <f>INDEX('Policy Characteristics'!G:G,MATCH(PolicyLevers!$C372,'Policy Characteristics'!$C:$C,0))</f>
        <v>0.6</v>
      </c>
      <c r="N372" s="211">
        <f>INDEX('Policy Characteristics'!H:H,MATCH(PolicyLevers!$C372,'Policy Characteristics'!$C:$C,0))</f>
        <v>0.01</v>
      </c>
      <c r="O372" s="221" t="str">
        <f>INDEX('Policy Characteristics'!I:I,MATCH(PolicyLevers!$C372,'Policy Characteristics'!$C:$C,0))</f>
        <v>% reduction in energy use</v>
      </c>
      <c r="P372" s="201" t="str">
        <f>INDEX('Policy Characteristics'!J:J,MATCH(PolicyLevers!$C372,'Policy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2" s="221" t="str">
        <f>INDEX('Policy Characteristics'!K:K,MATCH(PolicyLevers!$C372,'Policy Characteristics'!$C:$C,0))</f>
        <v>industry-ag-main.html#eff-stds</v>
      </c>
      <c r="R372" s="221" t="str">
        <f>INDEX('Policy Characteristics'!L:L,MATCH(PolicyLevers!$C372,'Policy Characteristics'!$C:$C,0))</f>
        <v>industry-energy-efficiency-standards.html</v>
      </c>
      <c r="S372" s="274" t="str">
        <f>INDEX('Policy Characteristics'!M:M,MATCH(PolicyLevers!$C372,'Policy Characteristics'!$C:$C,0))</f>
        <v>https://www.beeindia.gov.in/sites/default/files/press_releases/Consolidated%20Report.pdf</v>
      </c>
      <c r="T372" s="221" t="str">
        <f>INDEX('Policy Characteristics'!N:N,MATCH(PolicyLevers!$C372,'Policy Characteristics'!$C:$C,0))</f>
        <v>U.S. DOE, 2016, Industrial Energy Efficiency Potential Analysis, https://energy.gov/sites/prod/files/2017/04/f34/energy-savings-by-state-industrial-methodology.pdf</v>
      </c>
    </row>
    <row r="373" spans="1:20" s="195" customFormat="1">
      <c r="A373" s="186" t="str">
        <f>INDEX('Policy Characteristics'!A:A,MATCH($C373,'Policy Characteristics'!$C:$C,0))</f>
        <v>Industry</v>
      </c>
      <c r="B373" s="210" t="str">
        <f>INDEX('Policy Characteristics'!B:B,MATCH($C373,'Policy Characteristics'!$C:$C,0))</f>
        <v>Industry Energy Efficiency Standards</v>
      </c>
      <c r="C373" s="210" t="str">
        <f t="shared" si="28"/>
        <v>Percentage Improvement in Eqpt Efficiency Standards above BAU</v>
      </c>
      <c r="D373" s="189" t="s">
        <v>140</v>
      </c>
      <c r="E373" s="189" t="s">
        <v>721</v>
      </c>
      <c r="F373" s="199" t="s">
        <v>732</v>
      </c>
      <c r="G373" s="189" t="s">
        <v>725</v>
      </c>
      <c r="H373" s="225">
        <v>759</v>
      </c>
      <c r="I373" s="189" t="s">
        <v>46</v>
      </c>
      <c r="J373" s="187" t="str">
        <f>INDEX('Policy Characteristics'!D:D,MATCH(PolicyLevers!$C373,'Policy Characteristics'!$C:$C,0))</f>
        <v>Industry Energy Efficiency Standards</v>
      </c>
      <c r="K373" s="187" t="str">
        <f>INDEX('Policy Characteristics'!E:E,MATCH(PolicyLevers!$C373,'Policy Characteristics'!$C:$C,0))</f>
        <v>indst efficiency standards</v>
      </c>
      <c r="L373" s="211">
        <f>INDEX('Policy Characteristics'!F:F,MATCH(PolicyLevers!$C373,'Policy Characteristics'!$C:$C,0))</f>
        <v>0</v>
      </c>
      <c r="M373" s="211">
        <f>INDEX('Policy Characteristics'!G:G,MATCH(PolicyLevers!$C373,'Policy Characteristics'!$C:$C,0))</f>
        <v>0.6</v>
      </c>
      <c r="N373" s="211">
        <f>INDEX('Policy Characteristics'!H:H,MATCH(PolicyLevers!$C373,'Policy Characteristics'!$C:$C,0))</f>
        <v>0.01</v>
      </c>
      <c r="O373" s="221" t="str">
        <f>INDEX('Policy Characteristics'!I:I,MATCH(PolicyLevers!$C373,'Policy Characteristics'!$C:$C,0))</f>
        <v>% reduction in energy use</v>
      </c>
      <c r="P373" s="201" t="str">
        <f>INDEX('Policy Characteristics'!J:J,MATCH(PolicyLevers!$C373,'Policy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3" s="221" t="str">
        <f>INDEX('Policy Characteristics'!K:K,MATCH(PolicyLevers!$C373,'Policy Characteristics'!$C:$C,0))</f>
        <v>industry-ag-main.html#eff-stds</v>
      </c>
      <c r="R373" s="221" t="str">
        <f>INDEX('Policy Characteristics'!L:L,MATCH(PolicyLevers!$C373,'Policy Characteristics'!$C:$C,0))</f>
        <v>industry-energy-efficiency-standards.html</v>
      </c>
      <c r="S373" s="274" t="str">
        <f>INDEX('Policy Characteristics'!M:M,MATCH(PolicyLevers!$C373,'Policy Characteristics'!$C:$C,0))</f>
        <v>https://www.beeindia.gov.in/sites/default/files/press_releases/Consolidated%20Report.pdf</v>
      </c>
      <c r="T373" s="221" t="str">
        <f>INDEX('Policy Characteristics'!N:N,MATCH(PolicyLevers!$C373,'Policy Characteristics'!$C:$C,0))</f>
        <v>U.S. DOE, 2016, Industrial Energy Efficiency Potential Analysis, https://energy.gov/sites/prod/files/2017/04/f34/energy-savings-by-state-industrial-methodology.pdf</v>
      </c>
    </row>
    <row r="374" spans="1:20" s="195" customFormat="1">
      <c r="A374" s="186" t="str">
        <f>INDEX('Policy Characteristics'!A:A,MATCH($C374,'Policy Characteristics'!$C:$C,0))</f>
        <v>Industry</v>
      </c>
      <c r="B374" s="210" t="str">
        <f>INDEX('Policy Characteristics'!B:B,MATCH($C374,'Policy Characteristics'!$C:$C,0))</f>
        <v>Industry Energy Efficiency Standards</v>
      </c>
      <c r="C374" s="210" t="str">
        <f t="shared" si="28"/>
        <v>Percentage Improvement in Eqpt Efficiency Standards above BAU</v>
      </c>
      <c r="D374" s="189" t="s">
        <v>140</v>
      </c>
      <c r="E374" s="189" t="s">
        <v>722</v>
      </c>
      <c r="F374" s="199" t="s">
        <v>732</v>
      </c>
      <c r="G374" s="189" t="s">
        <v>726</v>
      </c>
      <c r="H374" s="225">
        <v>760</v>
      </c>
      <c r="I374" s="189" t="s">
        <v>46</v>
      </c>
      <c r="J374" s="187" t="str">
        <f>INDEX('Policy Characteristics'!D:D,MATCH(PolicyLevers!$C374,'Policy Characteristics'!$C:$C,0))</f>
        <v>Industry Energy Efficiency Standards</v>
      </c>
      <c r="K374" s="187" t="str">
        <f>INDEX('Policy Characteristics'!E:E,MATCH(PolicyLevers!$C374,'Policy Characteristics'!$C:$C,0))</f>
        <v>indst efficiency standards</v>
      </c>
      <c r="L374" s="211">
        <f>INDEX('Policy Characteristics'!F:F,MATCH(PolicyLevers!$C374,'Policy Characteristics'!$C:$C,0))</f>
        <v>0</v>
      </c>
      <c r="M374" s="211">
        <f>INDEX('Policy Characteristics'!G:G,MATCH(PolicyLevers!$C374,'Policy Characteristics'!$C:$C,0))</f>
        <v>0.6</v>
      </c>
      <c r="N374" s="211">
        <f>INDEX('Policy Characteristics'!H:H,MATCH(PolicyLevers!$C374,'Policy Characteristics'!$C:$C,0))</f>
        <v>0.01</v>
      </c>
      <c r="O374" s="221" t="str">
        <f>INDEX('Policy Characteristics'!I:I,MATCH(PolicyLevers!$C374,'Policy Characteristics'!$C:$C,0))</f>
        <v>% reduction in energy use</v>
      </c>
      <c r="P374" s="201" t="str">
        <f>INDEX('Policy Characteristics'!J:J,MATCH(PolicyLevers!$C374,'Policy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4" s="221" t="str">
        <f>INDEX('Policy Characteristics'!K:K,MATCH(PolicyLevers!$C374,'Policy Characteristics'!$C:$C,0))</f>
        <v>industry-ag-main.html#eff-stds</v>
      </c>
      <c r="R374" s="221" t="str">
        <f>INDEX('Policy Characteristics'!L:L,MATCH(PolicyLevers!$C374,'Policy Characteristics'!$C:$C,0))</f>
        <v>industry-energy-efficiency-standards.html</v>
      </c>
      <c r="S374" s="274" t="str">
        <f>INDEX('Policy Characteristics'!M:M,MATCH(PolicyLevers!$C374,'Policy Characteristics'!$C:$C,0))</f>
        <v>https://www.beeindia.gov.in/sites/default/files/press_releases/Consolidated%20Report.pdf</v>
      </c>
      <c r="T374" s="221" t="str">
        <f>INDEX('Policy Characteristics'!N:N,MATCH(PolicyLevers!$C374,'Policy Characteristics'!$C:$C,0))</f>
        <v>U.S. DOE, 2016, Industrial Energy Efficiency Potential Analysis, https://energy.gov/sites/prod/files/2017/04/f34/energy-savings-by-state-industrial-methodology.pdf</v>
      </c>
    </row>
    <row r="375" spans="1:20" s="195" customFormat="1">
      <c r="A375" s="186" t="str">
        <f>INDEX('Policy Characteristics'!A:A,MATCH($C375,'Policy Characteristics'!$C:$C,0))</f>
        <v>Industry</v>
      </c>
      <c r="B375" s="210" t="str">
        <f>INDEX('Policy Characteristics'!B:B,MATCH($C375,'Policy Characteristics'!$C:$C,0))</f>
        <v>Industry Energy Efficiency Standards</v>
      </c>
      <c r="C375" s="210" t="str">
        <f t="shared" si="28"/>
        <v>Percentage Improvement in Eqpt Efficiency Standards above BAU</v>
      </c>
      <c r="D375" s="189" t="s">
        <v>140</v>
      </c>
      <c r="E375" s="189" t="s">
        <v>723</v>
      </c>
      <c r="F375" s="199" t="s">
        <v>732</v>
      </c>
      <c r="G375" s="189" t="s">
        <v>729</v>
      </c>
      <c r="H375" s="225">
        <v>761</v>
      </c>
      <c r="I375" s="189" t="s">
        <v>47</v>
      </c>
      <c r="J375" s="187" t="str">
        <f>INDEX('Policy Characteristics'!D:D,MATCH(PolicyLevers!$C375,'Policy Characteristics'!$C:$C,0))</f>
        <v>Industry Energy Efficiency Standards</v>
      </c>
      <c r="K375" s="187" t="str">
        <f>INDEX('Policy Characteristics'!E:E,MATCH(PolicyLevers!$C375,'Policy Characteristics'!$C:$C,0))</f>
        <v>indst efficiency standards</v>
      </c>
      <c r="L375" s="211">
        <f>INDEX('Policy Characteristics'!F:F,MATCH(PolicyLevers!$C375,'Policy Characteristics'!$C:$C,0))</f>
        <v>0</v>
      </c>
      <c r="M375" s="211">
        <f>INDEX('Policy Characteristics'!G:G,MATCH(PolicyLevers!$C375,'Policy Characteristics'!$C:$C,0))</f>
        <v>0.6</v>
      </c>
      <c r="N375" s="211">
        <f>INDEX('Policy Characteristics'!H:H,MATCH(PolicyLevers!$C375,'Policy Characteristics'!$C:$C,0))</f>
        <v>0.01</v>
      </c>
      <c r="O375" s="221" t="str">
        <f>INDEX('Policy Characteristics'!I:I,MATCH(PolicyLevers!$C375,'Policy Characteristics'!$C:$C,0))</f>
        <v>% reduction in energy use</v>
      </c>
      <c r="P375" s="201" t="str">
        <f>INDEX('Policy Characteristics'!J:J,MATCH(PolicyLevers!$C375,'Policy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5" s="221" t="str">
        <f>INDEX('Policy Characteristics'!K:K,MATCH(PolicyLevers!$C375,'Policy Characteristics'!$C:$C,0))</f>
        <v>industry-ag-main.html#eff-stds</v>
      </c>
      <c r="R375" s="221" t="str">
        <f>INDEX('Policy Characteristics'!L:L,MATCH(PolicyLevers!$C375,'Policy Characteristics'!$C:$C,0))</f>
        <v>industry-energy-efficiency-standards.html</v>
      </c>
      <c r="S375" s="274" t="str">
        <f>INDEX('Policy Characteristics'!M:M,MATCH(PolicyLevers!$C375,'Policy Characteristics'!$C:$C,0))</f>
        <v>https://www.beeindia.gov.in/sites/default/files/press_releases/Consolidated%20Report.pdf</v>
      </c>
      <c r="T375" s="221" t="str">
        <f>INDEX('Policy Characteristics'!N:N,MATCH(PolicyLevers!$C375,'Policy Characteristics'!$C:$C,0))</f>
        <v>U.S. DOE, 2016, Industrial Energy Efficiency Potential Analysis, https://energy.gov/sites/prod/files/2017/04/f34/energy-savings-by-state-industrial-methodology.pdf</v>
      </c>
    </row>
    <row r="376" spans="1:20">
      <c r="A376" s="186" t="str">
        <f>INDEX('Policy Characteristics'!A:A,MATCH($C376,'Policy Characteristics'!$C:$C,0))</f>
        <v>Industry</v>
      </c>
      <c r="B376" s="210" t="str">
        <f>INDEX('Policy Characteristics'!B:B,MATCH($C376,'Policy Characteristics'!$C:$C,0))</f>
        <v>Industry Energy Efficiency Standards</v>
      </c>
      <c r="C376" s="210" t="str">
        <f>C$370</f>
        <v>Percentage Improvement in Eqpt Efficiency Standards above BAU</v>
      </c>
      <c r="D376" s="189" t="s">
        <v>140</v>
      </c>
      <c r="E376" s="189" t="s">
        <v>1065</v>
      </c>
      <c r="F376" s="199" t="s">
        <v>732</v>
      </c>
      <c r="G376" s="189" t="s">
        <v>1068</v>
      </c>
      <c r="H376" s="225">
        <v>762</v>
      </c>
      <c r="I376" s="189" t="s">
        <v>47</v>
      </c>
      <c r="J376" s="187" t="str">
        <f>INDEX('Policy Characteristics'!D:D,MATCH(PolicyLevers!$C376,'Policy Characteristics'!$C:$C,0))</f>
        <v>Industry Energy Efficiency Standards</v>
      </c>
      <c r="K376" s="187" t="str">
        <f>INDEX('Policy Characteristics'!E:E,MATCH(PolicyLevers!$C376,'Policy Characteristics'!$C:$C,0))</f>
        <v>indst efficiency standards</v>
      </c>
      <c r="L376" s="211">
        <f>INDEX('Policy Characteristics'!F:F,MATCH(PolicyLevers!$C376,'Policy Characteristics'!$C:$C,0))</f>
        <v>0</v>
      </c>
      <c r="M376" s="211">
        <f>INDEX('Policy Characteristics'!G:G,MATCH(PolicyLevers!$C376,'Policy Characteristics'!$C:$C,0))</f>
        <v>0.6</v>
      </c>
      <c r="N376" s="211">
        <f>INDEX('Policy Characteristics'!H:H,MATCH(PolicyLevers!$C376,'Policy Characteristics'!$C:$C,0))</f>
        <v>0.01</v>
      </c>
      <c r="O376" s="221" t="str">
        <f>INDEX('Policy Characteristics'!I:I,MATCH(PolicyLevers!$C376,'Policy Characteristics'!$C:$C,0))</f>
        <v>% reduction in energy use</v>
      </c>
      <c r="P376" s="201" t="str">
        <f>INDEX('Policy Characteristics'!J:J,MATCH(PolicyLevers!$C376,'Policy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6" s="221" t="str">
        <f>INDEX('Policy Characteristics'!K:K,MATCH(PolicyLevers!$C376,'Policy Characteristics'!$C:$C,0))</f>
        <v>industry-ag-main.html#eff-stds</v>
      </c>
      <c r="R376" s="221" t="str">
        <f>INDEX('Policy Characteristics'!L:L,MATCH(PolicyLevers!$C376,'Policy Characteristics'!$C:$C,0))</f>
        <v>industry-energy-efficiency-standards.html</v>
      </c>
      <c r="S376" s="274" t="str">
        <f>INDEX('Policy Characteristics'!M:M,MATCH(PolicyLevers!$C376,'Policy Characteristics'!$C:$C,0))</f>
        <v>https://www.beeindia.gov.in/sites/default/files/press_releases/Consolidated%20Report.pdf</v>
      </c>
      <c r="T376" s="221" t="str">
        <f>INDEX('Policy Characteristics'!N:N,MATCH(PolicyLevers!$C376,'Policy Characteristics'!$C:$C,0))</f>
        <v>U.S. DOE, 2016, Industrial Energy Efficiency Potential Analysis, https://energy.gov/sites/prod/files/2017/04/f34/energy-savings-by-state-industrial-methodology.pdf</v>
      </c>
    </row>
    <row r="377" spans="1:20" s="195" customFormat="1">
      <c r="A377" s="186" t="str">
        <f>INDEX('Policy Characteristics'!A:A,MATCH($C377,'Policy Characteristics'!$C:$C,0))</f>
        <v>Industry</v>
      </c>
      <c r="B377" s="210" t="str">
        <f>INDEX('Policy Characteristics'!B:B,MATCH($C377,'Policy Characteristics'!$C:$C,0))</f>
        <v>Industry Energy Efficiency Standards</v>
      </c>
      <c r="C377" s="210" t="str">
        <f t="shared" si="28"/>
        <v>Percentage Improvement in Eqpt Efficiency Standards above BAU</v>
      </c>
      <c r="D377" s="189" t="s">
        <v>140</v>
      </c>
      <c r="E377" s="189" t="s">
        <v>1066</v>
      </c>
      <c r="F377" s="199" t="s">
        <v>732</v>
      </c>
      <c r="G377" s="189" t="s">
        <v>1070</v>
      </c>
      <c r="H377" s="225">
        <v>763</v>
      </c>
      <c r="I377" s="189" t="s">
        <v>46</v>
      </c>
      <c r="J377" s="187" t="str">
        <f>INDEX('Policy Characteristics'!D:D,MATCH(PolicyLevers!$C377,'Policy Characteristics'!$C:$C,0))</f>
        <v>Industry Energy Efficiency Standards</v>
      </c>
      <c r="K377" s="187" t="str">
        <f>INDEX('Policy Characteristics'!E:E,MATCH(PolicyLevers!$C377,'Policy Characteristics'!$C:$C,0))</f>
        <v>indst efficiency standards</v>
      </c>
      <c r="L377" s="211">
        <f>INDEX('Policy Characteristics'!F:F,MATCH(PolicyLevers!$C377,'Policy Characteristics'!$C:$C,0))</f>
        <v>0</v>
      </c>
      <c r="M377" s="211">
        <f>INDEX('Policy Characteristics'!G:G,MATCH(PolicyLevers!$C377,'Policy Characteristics'!$C:$C,0))</f>
        <v>0.6</v>
      </c>
      <c r="N377" s="211">
        <f>INDEX('Policy Characteristics'!H:H,MATCH(PolicyLevers!$C377,'Policy Characteristics'!$C:$C,0))</f>
        <v>0.01</v>
      </c>
      <c r="O377" s="221" t="str">
        <f>INDEX('Policy Characteristics'!I:I,MATCH(PolicyLevers!$C377,'Policy Characteristics'!$C:$C,0))</f>
        <v>% reduction in energy use</v>
      </c>
      <c r="P377" s="201" t="str">
        <f>INDEX('Policy Characteristics'!J:J,MATCH(PolicyLevers!$C377,'Policy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7" s="221" t="str">
        <f>INDEX('Policy Characteristics'!K:K,MATCH(PolicyLevers!$C377,'Policy Characteristics'!$C:$C,0))</f>
        <v>industry-ag-main.html#eff-stds</v>
      </c>
      <c r="R377" s="221" t="str">
        <f>INDEX('Policy Characteristics'!L:L,MATCH(PolicyLevers!$C377,'Policy Characteristics'!$C:$C,0))</f>
        <v>industry-energy-efficiency-standards.html</v>
      </c>
      <c r="S377" s="274" t="str">
        <f>INDEX('Policy Characteristics'!M:M,MATCH(PolicyLevers!$C377,'Policy Characteristics'!$C:$C,0))</f>
        <v>https://www.beeindia.gov.in/sites/default/files/press_releases/Consolidated%20Report.pdf</v>
      </c>
      <c r="T377" s="221" t="str">
        <f>INDEX('Policy Characteristics'!N:N,MATCH(PolicyLevers!$C377,'Policy Characteristics'!$C:$C,0))</f>
        <v>U.S. DOE, 2016, Industrial Energy Efficiency Potential Analysis, https://energy.gov/sites/prod/files/2017/04/f34/energy-savings-by-state-industrial-methodology.pdf</v>
      </c>
    </row>
    <row r="378" spans="1:20" s="195" customFormat="1">
      <c r="A378" s="186" t="str">
        <f>INDEX('Policy Characteristics'!A:A,MATCH($C378,'Policy Characteristics'!$C:$C,0))</f>
        <v>Industry</v>
      </c>
      <c r="B378" s="210" t="str">
        <f>INDEX('Policy Characteristics'!B:B,MATCH($C378,'Policy Characteristics'!$C:$C,0))</f>
        <v>Industry Energy Efficiency Standards</v>
      </c>
      <c r="C378" s="210" t="str">
        <f t="shared" si="28"/>
        <v>Percentage Improvement in Eqpt Efficiency Standards above BAU</v>
      </c>
      <c r="D378" s="189" t="s">
        <v>140</v>
      </c>
      <c r="E378" s="189" t="s">
        <v>1067</v>
      </c>
      <c r="F378" s="199" t="s">
        <v>732</v>
      </c>
      <c r="G378" s="189" t="s">
        <v>1071</v>
      </c>
      <c r="H378" s="225">
        <v>764</v>
      </c>
      <c r="I378" s="189" t="s">
        <v>46</v>
      </c>
      <c r="J378" s="187" t="str">
        <f>INDEX('Policy Characteristics'!D:D,MATCH(PolicyLevers!$C378,'Policy Characteristics'!$C:$C,0))</f>
        <v>Industry Energy Efficiency Standards</v>
      </c>
      <c r="K378" s="187" t="str">
        <f>INDEX('Policy Characteristics'!E:E,MATCH(PolicyLevers!$C378,'Policy Characteristics'!$C:$C,0))</f>
        <v>indst efficiency standards</v>
      </c>
      <c r="L378" s="211">
        <f>INDEX('Policy Characteristics'!F:F,MATCH(PolicyLevers!$C378,'Policy Characteristics'!$C:$C,0))</f>
        <v>0</v>
      </c>
      <c r="M378" s="211">
        <f>INDEX('Policy Characteristics'!G:G,MATCH(PolicyLevers!$C378,'Policy Characteristics'!$C:$C,0))</f>
        <v>0.6</v>
      </c>
      <c r="N378" s="211">
        <f>INDEX('Policy Characteristics'!H:H,MATCH(PolicyLevers!$C378,'Policy Characteristics'!$C:$C,0))</f>
        <v>0.01</v>
      </c>
      <c r="O378" s="221" t="str">
        <f>INDEX('Policy Characteristics'!I:I,MATCH(PolicyLevers!$C378,'Policy Characteristics'!$C:$C,0))</f>
        <v>% reduction in energy use</v>
      </c>
      <c r="P378" s="201" t="str">
        <f>INDEX('Policy Characteristics'!J:J,MATCH(PolicyLevers!$C378,'Policy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8" s="221" t="str">
        <f>INDEX('Policy Characteristics'!K:K,MATCH(PolicyLevers!$C378,'Policy Characteristics'!$C:$C,0))</f>
        <v>industry-ag-main.html#eff-stds</v>
      </c>
      <c r="R378" s="221" t="str">
        <f>INDEX('Policy Characteristics'!L:L,MATCH(PolicyLevers!$C378,'Policy Characteristics'!$C:$C,0))</f>
        <v>industry-energy-efficiency-standards.html</v>
      </c>
      <c r="S378" s="274" t="str">
        <f>INDEX('Policy Characteristics'!M:M,MATCH(PolicyLevers!$C378,'Policy Characteristics'!$C:$C,0))</f>
        <v>https://www.beeindia.gov.in/sites/default/files/press_releases/Consolidated%20Report.pdf</v>
      </c>
      <c r="T378" s="221" t="str">
        <f>INDEX('Policy Characteristics'!N:N,MATCH(PolicyLevers!$C378,'Policy Characteristics'!$C:$C,0))</f>
        <v>U.S. DOE, 2016, Industrial Energy Efficiency Potential Analysis, https://energy.gov/sites/prod/files/2017/04/f34/energy-savings-by-state-industrial-methodology.pdf</v>
      </c>
    </row>
    <row r="379" spans="1:20" s="195" customFormat="1">
      <c r="A379" s="186" t="str">
        <f>INDEX('Policy Characteristics'!A:A,MATCH($C379,'Policy Characteristics'!$C:$C,0))</f>
        <v>Industry</v>
      </c>
      <c r="B379" s="210" t="str">
        <f>INDEX('Policy Characteristics'!B:B,MATCH($C379,'Policy Characteristics'!$C:$C,0))</f>
        <v>Industry Energy Efficiency Standards</v>
      </c>
      <c r="C379" s="210" t="str">
        <f t="shared" si="28"/>
        <v>Percentage Improvement in Eqpt Efficiency Standards above BAU</v>
      </c>
      <c r="D379" s="189" t="s">
        <v>140</v>
      </c>
      <c r="E379" s="189" t="s">
        <v>1064</v>
      </c>
      <c r="F379" s="199" t="s">
        <v>732</v>
      </c>
      <c r="G379" s="189" t="s">
        <v>1069</v>
      </c>
      <c r="H379" s="225">
        <v>765</v>
      </c>
      <c r="I379" s="189" t="s">
        <v>47</v>
      </c>
      <c r="J379" s="187" t="str">
        <f>INDEX('Policy Characteristics'!D:D,MATCH(PolicyLevers!$C379,'Policy Characteristics'!$C:$C,0))</f>
        <v>Industry Energy Efficiency Standards</v>
      </c>
      <c r="K379" s="187" t="str">
        <f>INDEX('Policy Characteristics'!E:E,MATCH(PolicyLevers!$C379,'Policy Characteristics'!$C:$C,0))</f>
        <v>indst efficiency standards</v>
      </c>
      <c r="L379" s="211">
        <f>INDEX('Policy Characteristics'!F:F,MATCH(PolicyLevers!$C379,'Policy Characteristics'!$C:$C,0))</f>
        <v>0</v>
      </c>
      <c r="M379" s="211">
        <f>INDEX('Policy Characteristics'!G:G,MATCH(PolicyLevers!$C379,'Policy Characteristics'!$C:$C,0))</f>
        <v>0.6</v>
      </c>
      <c r="N379" s="211">
        <f>INDEX('Policy Characteristics'!H:H,MATCH(PolicyLevers!$C379,'Policy Characteristics'!$C:$C,0))</f>
        <v>0.01</v>
      </c>
      <c r="O379" s="221" t="str">
        <f>INDEX('Policy Characteristics'!I:I,MATCH(PolicyLevers!$C379,'Policy Characteristics'!$C:$C,0))</f>
        <v>% reduction in energy use</v>
      </c>
      <c r="P379" s="201" t="str">
        <f>INDEX('Policy Characteristics'!J:J,MATCH(PolicyLevers!$C379,'Policy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9" s="221" t="str">
        <f>INDEX('Policy Characteristics'!K:K,MATCH(PolicyLevers!$C379,'Policy Characteristics'!$C:$C,0))</f>
        <v>industry-ag-main.html#eff-stds</v>
      </c>
      <c r="R379" s="221" t="str">
        <f>INDEX('Policy Characteristics'!L:L,MATCH(PolicyLevers!$C379,'Policy Characteristics'!$C:$C,0))</f>
        <v>industry-energy-efficiency-standards.html</v>
      </c>
      <c r="S379" s="274" t="str">
        <f>INDEX('Policy Characteristics'!M:M,MATCH(PolicyLevers!$C379,'Policy Characteristics'!$C:$C,0))</f>
        <v>https://www.beeindia.gov.in/sites/default/files/press_releases/Consolidated%20Report.pdf</v>
      </c>
      <c r="T379" s="221" t="str">
        <f>INDEX('Policy Characteristics'!N:N,MATCH(PolicyLevers!$C379,'Policy Characteristics'!$C:$C,0))</f>
        <v>U.S. DOE, 2016, Industrial Energy Efficiency Potential Analysis, https://energy.gov/sites/prod/files/2017/04/f34/energy-savings-by-state-industrial-methodology.pdf</v>
      </c>
    </row>
    <row r="380" spans="1:20" s="195" customFormat="1">
      <c r="A380" s="186" t="str">
        <f>INDEX('Policy Characteristics'!A:A,MATCH($C380,'Policy Characteristics'!$C:$C,0))</f>
        <v>Industry</v>
      </c>
      <c r="B380" s="210" t="str">
        <f>INDEX('Policy Characteristics'!B:B,MATCH($C380,'Policy Characteristics'!$C:$C,0))</f>
        <v>Industry Energy Efficiency Standards</v>
      </c>
      <c r="C380" s="210" t="str">
        <f t="shared" si="28"/>
        <v>Percentage Improvement in Eqpt Efficiency Standards above BAU</v>
      </c>
      <c r="D380" s="199" t="s">
        <v>141</v>
      </c>
      <c r="E380" s="189" t="s">
        <v>718</v>
      </c>
      <c r="F380" s="199" t="s">
        <v>733</v>
      </c>
      <c r="G380" s="189" t="s">
        <v>724</v>
      </c>
      <c r="H380" s="225">
        <v>766</v>
      </c>
      <c r="I380" s="189" t="s">
        <v>46</v>
      </c>
      <c r="J380" s="187" t="str">
        <f>INDEX('Policy Characteristics'!D:D,MATCH(PolicyLevers!$C380,'Policy Characteristics'!$C:$C,0))</f>
        <v>Industry Energy Efficiency Standards</v>
      </c>
      <c r="K380" s="187" t="str">
        <f>INDEX('Policy Characteristics'!E:E,MATCH(PolicyLevers!$C380,'Policy Characteristics'!$C:$C,0))</f>
        <v>indst efficiency standards</v>
      </c>
      <c r="L380" s="211">
        <f>INDEX('Policy Characteristics'!F:F,MATCH(PolicyLevers!$C380,'Policy Characteristics'!$C:$C,0))</f>
        <v>0</v>
      </c>
      <c r="M380" s="252">
        <f>INDEX('Policy Characteristics'!G:G,MATCH(PolicyLevers!$C380,'Policy Characteristics'!$C:$C,0))</f>
        <v>0.6</v>
      </c>
      <c r="N380" s="211">
        <f>INDEX('Policy Characteristics'!H:H,MATCH(PolicyLevers!$C380,'Policy Characteristics'!$C:$C,0))</f>
        <v>0.01</v>
      </c>
      <c r="O380" s="221" t="str">
        <f>INDEX('Policy Characteristics'!I:I,MATCH(PolicyLevers!$C380,'Policy Characteristics'!$C:$C,0))</f>
        <v>% reduction in energy use</v>
      </c>
      <c r="P380" s="201" t="str">
        <f>INDEX('Policy Characteristics'!J:J,MATCH(PolicyLevers!$C380,'Policy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0" s="221" t="str">
        <f>INDEX('Policy Characteristics'!K:K,MATCH(PolicyLevers!$C380,'Policy Characteristics'!$C:$C,0))</f>
        <v>industry-ag-main.html#eff-stds</v>
      </c>
      <c r="R380" s="221" t="str">
        <f>INDEX('Policy Characteristics'!L:L,MATCH(PolicyLevers!$C380,'Policy Characteristics'!$C:$C,0))</f>
        <v>industry-energy-efficiency-standards.html</v>
      </c>
      <c r="S380" s="214" t="str">
        <f>INDEX('Policy Characteristics'!M:M,MATCH(PolicyLevers!$C380,'Policy Characteristics'!$C:$C,0))</f>
        <v>https://www.beeindia.gov.in/sites/default/files/press_releases/Consolidated%20Report.pdf</v>
      </c>
      <c r="T380" s="214" t="str">
        <f>INDEX('Policy Characteristics'!N:N,MATCH(PolicyLevers!$C380,'Policy Characteristics'!$C:$C,0))</f>
        <v>U.S. DOE, 2016, Industrial Energy Efficiency Potential Analysis, https://energy.gov/sites/prod/files/2017/04/f34/energy-savings-by-state-industrial-methodology.pdf</v>
      </c>
    </row>
    <row r="381" spans="1:20" s="195" customFormat="1">
      <c r="A381" s="186" t="str">
        <f>INDEX('Policy Characteristics'!A:A,MATCH($C381,'Policy Characteristics'!$C:$C,0))</f>
        <v>Industry</v>
      </c>
      <c r="B381" s="210" t="str">
        <f>INDEX('Policy Characteristics'!B:B,MATCH($C381,'Policy Characteristics'!$C:$C,0))</f>
        <v>Industry Energy Efficiency Standards</v>
      </c>
      <c r="C381" s="210" t="str">
        <f t="shared" si="28"/>
        <v>Percentage Improvement in Eqpt Efficiency Standards above BAU</v>
      </c>
      <c r="D381" s="199" t="s">
        <v>141</v>
      </c>
      <c r="E381" s="189" t="s">
        <v>719</v>
      </c>
      <c r="F381" s="199" t="s">
        <v>733</v>
      </c>
      <c r="G381" s="189" t="s">
        <v>727</v>
      </c>
      <c r="H381" s="225">
        <v>767</v>
      </c>
      <c r="I381" s="189" t="s">
        <v>47</v>
      </c>
      <c r="J381" s="187" t="str">
        <f>INDEX('Policy Characteristics'!D:D,MATCH(PolicyLevers!$C381,'Policy Characteristics'!$C:$C,0))</f>
        <v>Industry Energy Efficiency Standards</v>
      </c>
      <c r="K381" s="187" t="str">
        <f>INDEX('Policy Characteristics'!E:E,MATCH(PolicyLevers!$C381,'Policy Characteristics'!$C:$C,0))</f>
        <v>indst efficiency standards</v>
      </c>
      <c r="L381" s="211">
        <f>INDEX('Policy Characteristics'!F:F,MATCH(PolicyLevers!$C381,'Policy Characteristics'!$C:$C,0))</f>
        <v>0</v>
      </c>
      <c r="M381" s="252">
        <f>INDEX('Policy Characteristics'!G:G,MATCH(PolicyLevers!$C381,'Policy Characteristics'!$C:$C,0))</f>
        <v>0.6</v>
      </c>
      <c r="N381" s="211">
        <f>INDEX('Policy Characteristics'!H:H,MATCH(PolicyLevers!$C381,'Policy Characteristics'!$C:$C,0))</f>
        <v>0.01</v>
      </c>
      <c r="O381" s="221" t="str">
        <f>INDEX('Policy Characteristics'!I:I,MATCH(PolicyLevers!$C381,'Policy Characteristics'!$C:$C,0))</f>
        <v>% reduction in energy use</v>
      </c>
      <c r="P381" s="201" t="str">
        <f>INDEX('Policy Characteristics'!J:J,MATCH(PolicyLevers!$C381,'Policy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1" s="221" t="str">
        <f>INDEX('Policy Characteristics'!K:K,MATCH(PolicyLevers!$C381,'Policy Characteristics'!$C:$C,0))</f>
        <v>industry-ag-main.html#eff-stds</v>
      </c>
      <c r="R381" s="221" t="str">
        <f>INDEX('Policy Characteristics'!L:L,MATCH(PolicyLevers!$C381,'Policy Characteristics'!$C:$C,0))</f>
        <v>industry-energy-efficiency-standards.html</v>
      </c>
      <c r="S381" s="214" t="str">
        <f>INDEX('Policy Characteristics'!M:M,MATCH(PolicyLevers!$C381,'Policy Characteristics'!$C:$C,0))</f>
        <v>https://www.beeindia.gov.in/sites/default/files/press_releases/Consolidated%20Report.pdf</v>
      </c>
      <c r="T381" s="214" t="str">
        <f>INDEX('Policy Characteristics'!N:N,MATCH(PolicyLevers!$C381,'Policy Characteristics'!$C:$C,0))</f>
        <v>U.S. DOE, 2016, Industrial Energy Efficiency Potential Analysis, https://energy.gov/sites/prod/files/2017/04/f34/energy-savings-by-state-industrial-methodology.pdf</v>
      </c>
    </row>
    <row r="382" spans="1:20" s="195" customFormat="1">
      <c r="A382" s="186" t="str">
        <f>INDEX('Policy Characteristics'!A:A,MATCH($C382,'Policy Characteristics'!$C:$C,0))</f>
        <v>Industry</v>
      </c>
      <c r="B382" s="210" t="str">
        <f>INDEX('Policy Characteristics'!B:B,MATCH($C382,'Policy Characteristics'!$C:$C,0))</f>
        <v>Industry Energy Efficiency Standards</v>
      </c>
      <c r="C382" s="210" t="str">
        <f t="shared" si="28"/>
        <v>Percentage Improvement in Eqpt Efficiency Standards above BAU</v>
      </c>
      <c r="D382" s="199" t="s">
        <v>141</v>
      </c>
      <c r="E382" s="189" t="s">
        <v>720</v>
      </c>
      <c r="F382" s="199" t="s">
        <v>733</v>
      </c>
      <c r="G382" s="189" t="s">
        <v>728</v>
      </c>
      <c r="H382" s="225">
        <v>768</v>
      </c>
      <c r="I382" s="189" t="s">
        <v>46</v>
      </c>
      <c r="J382" s="187" t="str">
        <f>INDEX('Policy Characteristics'!D:D,MATCH(PolicyLevers!$C382,'Policy Characteristics'!$C:$C,0))</f>
        <v>Industry Energy Efficiency Standards</v>
      </c>
      <c r="K382" s="187" t="str">
        <f>INDEX('Policy Characteristics'!E:E,MATCH(PolicyLevers!$C382,'Policy Characteristics'!$C:$C,0))</f>
        <v>indst efficiency standards</v>
      </c>
      <c r="L382" s="211">
        <f>INDEX('Policy Characteristics'!F:F,MATCH(PolicyLevers!$C382,'Policy Characteristics'!$C:$C,0))</f>
        <v>0</v>
      </c>
      <c r="M382" s="252">
        <f>INDEX('Policy Characteristics'!G:G,MATCH(PolicyLevers!$C382,'Policy Characteristics'!$C:$C,0))</f>
        <v>0.6</v>
      </c>
      <c r="N382" s="211">
        <f>INDEX('Policy Characteristics'!H:H,MATCH(PolicyLevers!$C382,'Policy Characteristics'!$C:$C,0))</f>
        <v>0.01</v>
      </c>
      <c r="O382" s="221" t="str">
        <f>INDEX('Policy Characteristics'!I:I,MATCH(PolicyLevers!$C382,'Policy Characteristics'!$C:$C,0))</f>
        <v>% reduction in energy use</v>
      </c>
      <c r="P382" s="201" t="str">
        <f>INDEX('Policy Characteristics'!J:J,MATCH(PolicyLevers!$C382,'Policy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2" s="221" t="str">
        <f>INDEX('Policy Characteristics'!K:K,MATCH(PolicyLevers!$C382,'Policy Characteristics'!$C:$C,0))</f>
        <v>industry-ag-main.html#eff-stds</v>
      </c>
      <c r="R382" s="221" t="str">
        <f>INDEX('Policy Characteristics'!L:L,MATCH(PolicyLevers!$C382,'Policy Characteristics'!$C:$C,0))</f>
        <v>industry-energy-efficiency-standards.html</v>
      </c>
      <c r="S382" s="214" t="str">
        <f>INDEX('Policy Characteristics'!M:M,MATCH(PolicyLevers!$C382,'Policy Characteristics'!$C:$C,0))</f>
        <v>https://www.beeindia.gov.in/sites/default/files/press_releases/Consolidated%20Report.pdf</v>
      </c>
      <c r="T382" s="214" t="str">
        <f>INDEX('Policy Characteristics'!N:N,MATCH(PolicyLevers!$C382,'Policy Characteristics'!$C:$C,0))</f>
        <v>U.S. DOE, 2016, Industrial Energy Efficiency Potential Analysis, https://energy.gov/sites/prod/files/2017/04/f34/energy-savings-by-state-industrial-methodology.pdf</v>
      </c>
    </row>
    <row r="383" spans="1:20" s="195" customFormat="1">
      <c r="A383" s="186" t="str">
        <f>INDEX('Policy Characteristics'!A:A,MATCH($C383,'Policy Characteristics'!$C:$C,0))</f>
        <v>Industry</v>
      </c>
      <c r="B383" s="210" t="str">
        <f>INDEX('Policy Characteristics'!B:B,MATCH($C383,'Policy Characteristics'!$C:$C,0))</f>
        <v>Industry Energy Efficiency Standards</v>
      </c>
      <c r="C383" s="210" t="str">
        <f t="shared" si="28"/>
        <v>Percentage Improvement in Eqpt Efficiency Standards above BAU</v>
      </c>
      <c r="D383" s="199" t="s">
        <v>141</v>
      </c>
      <c r="E383" s="189" t="s">
        <v>721</v>
      </c>
      <c r="F383" s="199" t="s">
        <v>733</v>
      </c>
      <c r="G383" s="189" t="s">
        <v>725</v>
      </c>
      <c r="H383" s="225">
        <v>769</v>
      </c>
      <c r="I383" s="189" t="s">
        <v>46</v>
      </c>
      <c r="J383" s="187" t="str">
        <f>INDEX('Policy Characteristics'!D:D,MATCH(PolicyLevers!$C383,'Policy Characteristics'!$C:$C,0))</f>
        <v>Industry Energy Efficiency Standards</v>
      </c>
      <c r="K383" s="187" t="str">
        <f>INDEX('Policy Characteristics'!E:E,MATCH(PolicyLevers!$C383,'Policy Characteristics'!$C:$C,0))</f>
        <v>indst efficiency standards</v>
      </c>
      <c r="L383" s="211">
        <f>INDEX('Policy Characteristics'!F:F,MATCH(PolicyLevers!$C383,'Policy Characteristics'!$C:$C,0))</f>
        <v>0</v>
      </c>
      <c r="M383" s="252">
        <f>INDEX('Policy Characteristics'!G:G,MATCH(PolicyLevers!$C383,'Policy Characteristics'!$C:$C,0))</f>
        <v>0.6</v>
      </c>
      <c r="N383" s="211">
        <f>INDEX('Policy Characteristics'!H:H,MATCH(PolicyLevers!$C383,'Policy Characteristics'!$C:$C,0))</f>
        <v>0.01</v>
      </c>
      <c r="O383" s="221" t="str">
        <f>INDEX('Policy Characteristics'!I:I,MATCH(PolicyLevers!$C383,'Policy Characteristics'!$C:$C,0))</f>
        <v>% reduction in energy use</v>
      </c>
      <c r="P383" s="201" t="str">
        <f>INDEX('Policy Characteristics'!J:J,MATCH(PolicyLevers!$C383,'Policy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3" s="221" t="str">
        <f>INDEX('Policy Characteristics'!K:K,MATCH(PolicyLevers!$C383,'Policy Characteristics'!$C:$C,0))</f>
        <v>industry-ag-main.html#eff-stds</v>
      </c>
      <c r="R383" s="221" t="str">
        <f>INDEX('Policy Characteristics'!L:L,MATCH(PolicyLevers!$C383,'Policy Characteristics'!$C:$C,0))</f>
        <v>industry-energy-efficiency-standards.html</v>
      </c>
      <c r="S383" s="214" t="str">
        <f>INDEX('Policy Characteristics'!M:M,MATCH(PolicyLevers!$C383,'Policy Characteristics'!$C:$C,0))</f>
        <v>https://www.beeindia.gov.in/sites/default/files/press_releases/Consolidated%20Report.pdf</v>
      </c>
      <c r="T383" s="214" t="str">
        <f>INDEX('Policy Characteristics'!N:N,MATCH(PolicyLevers!$C383,'Policy Characteristics'!$C:$C,0))</f>
        <v>U.S. DOE, 2016, Industrial Energy Efficiency Potential Analysis, https://energy.gov/sites/prod/files/2017/04/f34/energy-savings-by-state-industrial-methodology.pdf</v>
      </c>
    </row>
    <row r="384" spans="1:20" s="195" customFormat="1">
      <c r="A384" s="186" t="str">
        <f>INDEX('Policy Characteristics'!A:A,MATCH($C384,'Policy Characteristics'!$C:$C,0))</f>
        <v>Industry</v>
      </c>
      <c r="B384" s="210" t="str">
        <f>INDEX('Policy Characteristics'!B:B,MATCH($C384,'Policy Characteristics'!$C:$C,0))</f>
        <v>Industry Energy Efficiency Standards</v>
      </c>
      <c r="C384" s="210" t="str">
        <f t="shared" si="28"/>
        <v>Percentage Improvement in Eqpt Efficiency Standards above BAU</v>
      </c>
      <c r="D384" s="199" t="s">
        <v>141</v>
      </c>
      <c r="E384" s="189" t="s">
        <v>722</v>
      </c>
      <c r="F384" s="199" t="s">
        <v>733</v>
      </c>
      <c r="G384" s="189" t="s">
        <v>726</v>
      </c>
      <c r="H384" s="225">
        <v>770</v>
      </c>
      <c r="I384" s="189" t="s">
        <v>47</v>
      </c>
      <c r="J384" s="187" t="str">
        <f>INDEX('Policy Characteristics'!D:D,MATCH(PolicyLevers!$C384,'Policy Characteristics'!$C:$C,0))</f>
        <v>Industry Energy Efficiency Standards</v>
      </c>
      <c r="K384" s="187" t="str">
        <f>INDEX('Policy Characteristics'!E:E,MATCH(PolicyLevers!$C384,'Policy Characteristics'!$C:$C,0))</f>
        <v>indst efficiency standards</v>
      </c>
      <c r="L384" s="211">
        <f>INDEX('Policy Characteristics'!F:F,MATCH(PolicyLevers!$C384,'Policy Characteristics'!$C:$C,0))</f>
        <v>0</v>
      </c>
      <c r="M384" s="252">
        <f>INDEX('Policy Characteristics'!G:G,MATCH(PolicyLevers!$C384,'Policy Characteristics'!$C:$C,0))</f>
        <v>0.6</v>
      </c>
      <c r="N384" s="211">
        <f>INDEX('Policy Characteristics'!H:H,MATCH(PolicyLevers!$C384,'Policy Characteristics'!$C:$C,0))</f>
        <v>0.01</v>
      </c>
      <c r="O384" s="221" t="str">
        <f>INDEX('Policy Characteristics'!I:I,MATCH(PolicyLevers!$C384,'Policy Characteristics'!$C:$C,0))</f>
        <v>% reduction in energy use</v>
      </c>
      <c r="P384" s="201" t="str">
        <f>INDEX('Policy Characteristics'!J:J,MATCH(PolicyLevers!$C384,'Policy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4" s="221" t="str">
        <f>INDEX('Policy Characteristics'!K:K,MATCH(PolicyLevers!$C384,'Policy Characteristics'!$C:$C,0))</f>
        <v>industry-ag-main.html#eff-stds</v>
      </c>
      <c r="R384" s="221" t="str">
        <f>INDEX('Policy Characteristics'!L:L,MATCH(PolicyLevers!$C384,'Policy Characteristics'!$C:$C,0))</f>
        <v>industry-energy-efficiency-standards.html</v>
      </c>
      <c r="S384" s="214" t="str">
        <f>INDEX('Policy Characteristics'!M:M,MATCH(PolicyLevers!$C384,'Policy Characteristics'!$C:$C,0))</f>
        <v>https://www.beeindia.gov.in/sites/default/files/press_releases/Consolidated%20Report.pdf</v>
      </c>
      <c r="T384" s="214" t="str">
        <f>INDEX('Policy Characteristics'!N:N,MATCH(PolicyLevers!$C384,'Policy Characteristics'!$C:$C,0))</f>
        <v>U.S. DOE, 2016, Industrial Energy Efficiency Potential Analysis, https://energy.gov/sites/prod/files/2017/04/f34/energy-savings-by-state-industrial-methodology.pdf</v>
      </c>
    </row>
    <row r="385" spans="1:20" s="195" customFormat="1">
      <c r="A385" s="186" t="str">
        <f>INDEX('Policy Characteristics'!A:A,MATCH($C385,'Policy Characteristics'!$C:$C,0))</f>
        <v>Industry</v>
      </c>
      <c r="B385" s="210" t="str">
        <f>INDEX('Policy Characteristics'!B:B,MATCH($C385,'Policy Characteristics'!$C:$C,0))</f>
        <v>Industry Energy Efficiency Standards</v>
      </c>
      <c r="C385" s="210" t="str">
        <f t="shared" si="28"/>
        <v>Percentage Improvement in Eqpt Efficiency Standards above BAU</v>
      </c>
      <c r="D385" s="199" t="s">
        <v>141</v>
      </c>
      <c r="E385" s="189" t="s">
        <v>723</v>
      </c>
      <c r="F385" s="199" t="s">
        <v>733</v>
      </c>
      <c r="G385" s="189" t="s">
        <v>729</v>
      </c>
      <c r="H385" s="225">
        <v>771</v>
      </c>
      <c r="I385" s="189" t="s">
        <v>47</v>
      </c>
      <c r="J385" s="187" t="str">
        <f>INDEX('Policy Characteristics'!D:D,MATCH(PolicyLevers!$C385,'Policy Characteristics'!$C:$C,0))</f>
        <v>Industry Energy Efficiency Standards</v>
      </c>
      <c r="K385" s="187" t="str">
        <f>INDEX('Policy Characteristics'!E:E,MATCH(PolicyLevers!$C385,'Policy Characteristics'!$C:$C,0))</f>
        <v>indst efficiency standards</v>
      </c>
      <c r="L385" s="211">
        <f>INDEX('Policy Characteristics'!F:F,MATCH(PolicyLevers!$C385,'Policy Characteristics'!$C:$C,0))</f>
        <v>0</v>
      </c>
      <c r="M385" s="252">
        <f>INDEX('Policy Characteristics'!G:G,MATCH(PolicyLevers!$C385,'Policy Characteristics'!$C:$C,0))</f>
        <v>0.6</v>
      </c>
      <c r="N385" s="211">
        <f>INDEX('Policy Characteristics'!H:H,MATCH(PolicyLevers!$C385,'Policy Characteristics'!$C:$C,0))</f>
        <v>0.01</v>
      </c>
      <c r="O385" s="221" t="str">
        <f>INDEX('Policy Characteristics'!I:I,MATCH(PolicyLevers!$C385,'Policy Characteristics'!$C:$C,0))</f>
        <v>% reduction in energy use</v>
      </c>
      <c r="P385" s="201" t="str">
        <f>INDEX('Policy Characteristics'!J:J,MATCH(PolicyLevers!$C385,'Policy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5" s="221" t="str">
        <f>INDEX('Policy Characteristics'!K:K,MATCH(PolicyLevers!$C385,'Policy Characteristics'!$C:$C,0))</f>
        <v>industry-ag-main.html#eff-stds</v>
      </c>
      <c r="R385" s="221" t="str">
        <f>INDEX('Policy Characteristics'!L:L,MATCH(PolicyLevers!$C385,'Policy Characteristics'!$C:$C,0))</f>
        <v>industry-energy-efficiency-standards.html</v>
      </c>
      <c r="S385" s="214" t="str">
        <f>INDEX('Policy Characteristics'!M:M,MATCH(PolicyLevers!$C385,'Policy Characteristics'!$C:$C,0))</f>
        <v>https://www.beeindia.gov.in/sites/default/files/press_releases/Consolidated%20Report.pdf</v>
      </c>
      <c r="T385" s="214" t="str">
        <f>INDEX('Policy Characteristics'!N:N,MATCH(PolicyLevers!$C385,'Policy Characteristics'!$C:$C,0))</f>
        <v>U.S. DOE, 2016, Industrial Energy Efficiency Potential Analysis, https://energy.gov/sites/prod/files/2017/04/f34/energy-savings-by-state-industrial-methodology.pdf</v>
      </c>
    </row>
    <row r="386" spans="1:20" s="195" customFormat="1">
      <c r="A386" s="186" t="str">
        <f>INDEX('Policy Characteristics'!A:A,MATCH($C386,'Policy Characteristics'!$C:$C,0))</f>
        <v>Industry</v>
      </c>
      <c r="B386" s="210" t="str">
        <f>INDEX('Policy Characteristics'!B:B,MATCH($C386,'Policy Characteristics'!$C:$C,0))</f>
        <v>Industry Energy Efficiency Standards</v>
      </c>
      <c r="C386" s="210" t="str">
        <f t="shared" si="28"/>
        <v>Percentage Improvement in Eqpt Efficiency Standards above BAU</v>
      </c>
      <c r="D386" s="199" t="s">
        <v>141</v>
      </c>
      <c r="E386" s="189" t="s">
        <v>1065</v>
      </c>
      <c r="F386" s="199" t="s">
        <v>733</v>
      </c>
      <c r="G386" s="189" t="s">
        <v>1068</v>
      </c>
      <c r="H386" s="225">
        <v>772</v>
      </c>
      <c r="I386" s="189" t="s">
        <v>46</v>
      </c>
      <c r="J386" s="187" t="str">
        <f>INDEX('Policy Characteristics'!D:D,MATCH(PolicyLevers!$C386,'Policy Characteristics'!$C:$C,0))</f>
        <v>Industry Energy Efficiency Standards</v>
      </c>
      <c r="K386" s="187" t="str">
        <f>INDEX('Policy Characteristics'!E:E,MATCH(PolicyLevers!$C386,'Policy Characteristics'!$C:$C,0))</f>
        <v>indst efficiency standards</v>
      </c>
      <c r="L386" s="211">
        <f>INDEX('Policy Characteristics'!F:F,MATCH(PolicyLevers!$C386,'Policy Characteristics'!$C:$C,0))</f>
        <v>0</v>
      </c>
      <c r="M386" s="252">
        <f>INDEX('Policy Characteristics'!G:G,MATCH(PolicyLevers!$C386,'Policy Characteristics'!$C:$C,0))</f>
        <v>0.6</v>
      </c>
      <c r="N386" s="211">
        <f>INDEX('Policy Characteristics'!H:H,MATCH(PolicyLevers!$C386,'Policy Characteristics'!$C:$C,0))</f>
        <v>0.01</v>
      </c>
      <c r="O386" s="221" t="str">
        <f>INDEX('Policy Characteristics'!I:I,MATCH(PolicyLevers!$C386,'Policy Characteristics'!$C:$C,0))</f>
        <v>% reduction in energy use</v>
      </c>
      <c r="P386" s="201" t="str">
        <f>INDEX('Policy Characteristics'!J:J,MATCH(PolicyLevers!$C386,'Policy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6" s="221" t="str">
        <f>INDEX('Policy Characteristics'!K:K,MATCH(PolicyLevers!$C386,'Policy Characteristics'!$C:$C,0))</f>
        <v>industry-ag-main.html#eff-stds</v>
      </c>
      <c r="R386" s="221" t="str">
        <f>INDEX('Policy Characteristics'!L:L,MATCH(PolicyLevers!$C386,'Policy Characteristics'!$C:$C,0))</f>
        <v>industry-energy-efficiency-standards.html</v>
      </c>
      <c r="S386" s="214" t="str">
        <f>INDEX('Policy Characteristics'!M:M,MATCH(PolicyLevers!$C386,'Policy Characteristics'!$C:$C,0))</f>
        <v>https://www.beeindia.gov.in/sites/default/files/press_releases/Consolidated%20Report.pdf</v>
      </c>
      <c r="T386" s="214" t="str">
        <f>INDEX('Policy Characteristics'!N:N,MATCH(PolicyLevers!$C386,'Policy Characteristics'!$C:$C,0))</f>
        <v>U.S. DOE, 2016, Industrial Energy Efficiency Potential Analysis, https://energy.gov/sites/prod/files/2017/04/f34/energy-savings-by-state-industrial-methodology.pdf</v>
      </c>
    </row>
    <row r="387" spans="1:20" s="195" customFormat="1">
      <c r="A387" s="186" t="str">
        <f>INDEX('Policy Characteristics'!A:A,MATCH($C387,'Policy Characteristics'!$C:$C,0))</f>
        <v>Industry</v>
      </c>
      <c r="B387" s="210" t="str">
        <f>INDEX('Policy Characteristics'!B:B,MATCH($C387,'Policy Characteristics'!$C:$C,0))</f>
        <v>Industry Energy Efficiency Standards</v>
      </c>
      <c r="C387" s="210" t="str">
        <f t="shared" ref="C387" si="29">C$370</f>
        <v>Percentage Improvement in Eqpt Efficiency Standards above BAU</v>
      </c>
      <c r="D387" s="199" t="s">
        <v>141</v>
      </c>
      <c r="E387" s="189" t="s">
        <v>1066</v>
      </c>
      <c r="F387" s="199" t="s">
        <v>733</v>
      </c>
      <c r="G387" s="189" t="s">
        <v>1070</v>
      </c>
      <c r="H387" s="225">
        <v>773</v>
      </c>
      <c r="I387" s="189" t="s">
        <v>47</v>
      </c>
      <c r="J387" s="187" t="str">
        <f>INDEX('Policy Characteristics'!D:D,MATCH(PolicyLevers!$C387,'Policy Characteristics'!$C:$C,0))</f>
        <v>Industry Energy Efficiency Standards</v>
      </c>
      <c r="K387" s="187" t="str">
        <f>INDEX('Policy Characteristics'!E:E,MATCH(PolicyLevers!$C387,'Policy Characteristics'!$C:$C,0))</f>
        <v>indst efficiency standards</v>
      </c>
      <c r="L387" s="211">
        <f>INDEX('Policy Characteristics'!F:F,MATCH(PolicyLevers!$C387,'Policy Characteristics'!$C:$C,0))</f>
        <v>0</v>
      </c>
      <c r="M387" s="252">
        <f>INDEX('Policy Characteristics'!G:G,MATCH(PolicyLevers!$C387,'Policy Characteristics'!$C:$C,0))</f>
        <v>0.6</v>
      </c>
      <c r="N387" s="211">
        <f>INDEX('Policy Characteristics'!H:H,MATCH(PolicyLevers!$C387,'Policy Characteristics'!$C:$C,0))</f>
        <v>0.01</v>
      </c>
      <c r="O387" s="221" t="str">
        <f>INDEX('Policy Characteristics'!I:I,MATCH(PolicyLevers!$C387,'Policy Characteristics'!$C:$C,0))</f>
        <v>% reduction in energy use</v>
      </c>
      <c r="P387" s="201" t="str">
        <f>INDEX('Policy Characteristics'!J:J,MATCH(PolicyLevers!$C387,'Policy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7" s="221" t="str">
        <f>INDEX('Policy Characteristics'!K:K,MATCH(PolicyLevers!$C387,'Policy Characteristics'!$C:$C,0))</f>
        <v>industry-ag-main.html#eff-stds</v>
      </c>
      <c r="R387" s="221" t="str">
        <f>INDEX('Policy Characteristics'!L:L,MATCH(PolicyLevers!$C387,'Policy Characteristics'!$C:$C,0))</f>
        <v>industry-energy-efficiency-standards.html</v>
      </c>
      <c r="S387" s="214" t="str">
        <f>INDEX('Policy Characteristics'!M:M,MATCH(PolicyLevers!$C387,'Policy Characteristics'!$C:$C,0))</f>
        <v>https://www.beeindia.gov.in/sites/default/files/press_releases/Consolidated%20Report.pdf</v>
      </c>
      <c r="T387" s="214" t="str">
        <f>INDEX('Policy Characteristics'!N:N,MATCH(PolicyLevers!$C387,'Policy Characteristics'!$C:$C,0))</f>
        <v>U.S. DOE, 2016, Industrial Energy Efficiency Potential Analysis, https://energy.gov/sites/prod/files/2017/04/f34/energy-savings-by-state-industrial-methodology.pdf</v>
      </c>
    </row>
    <row r="388" spans="1:20" s="195" customFormat="1">
      <c r="A388" s="186" t="str">
        <f>INDEX('Policy Characteristics'!A:A,MATCH($C388,'Policy Characteristics'!$C:$C,0))</f>
        <v>Industry</v>
      </c>
      <c r="B388" s="210" t="str">
        <f>INDEX('Policy Characteristics'!B:B,MATCH($C388,'Policy Characteristics'!$C:$C,0))</f>
        <v>Industry Energy Efficiency Standards</v>
      </c>
      <c r="C388" s="210" t="str">
        <f t="shared" ref="C388:C449" si="30">C$370</f>
        <v>Percentage Improvement in Eqpt Efficiency Standards above BAU</v>
      </c>
      <c r="D388" s="199" t="s">
        <v>141</v>
      </c>
      <c r="E388" s="189" t="s">
        <v>1067</v>
      </c>
      <c r="F388" s="199" t="s">
        <v>733</v>
      </c>
      <c r="G388" s="189" t="s">
        <v>1071</v>
      </c>
      <c r="H388" s="225">
        <v>774</v>
      </c>
      <c r="I388" s="189" t="s">
        <v>47</v>
      </c>
      <c r="J388" s="187" t="str">
        <f>INDEX('Policy Characteristics'!D:D,MATCH(PolicyLevers!$C388,'Policy Characteristics'!$C:$C,0))</f>
        <v>Industry Energy Efficiency Standards</v>
      </c>
      <c r="K388" s="187" t="str">
        <f>INDEX('Policy Characteristics'!E:E,MATCH(PolicyLevers!$C388,'Policy Characteristics'!$C:$C,0))</f>
        <v>indst efficiency standards</v>
      </c>
      <c r="L388" s="211">
        <f>INDEX('Policy Characteristics'!F:F,MATCH(PolicyLevers!$C388,'Policy Characteristics'!$C:$C,0))</f>
        <v>0</v>
      </c>
      <c r="M388" s="252">
        <f>INDEX('Policy Characteristics'!G:G,MATCH(PolicyLevers!$C388,'Policy Characteristics'!$C:$C,0))</f>
        <v>0.6</v>
      </c>
      <c r="N388" s="211">
        <f>INDEX('Policy Characteristics'!H:H,MATCH(PolicyLevers!$C388,'Policy Characteristics'!$C:$C,0))</f>
        <v>0.01</v>
      </c>
      <c r="O388" s="221" t="str">
        <f>INDEX('Policy Characteristics'!I:I,MATCH(PolicyLevers!$C388,'Policy Characteristics'!$C:$C,0))</f>
        <v>% reduction in energy use</v>
      </c>
      <c r="P388" s="201" t="str">
        <f>INDEX('Policy Characteristics'!J:J,MATCH(PolicyLevers!$C388,'Policy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8" s="221" t="str">
        <f>INDEX('Policy Characteristics'!K:K,MATCH(PolicyLevers!$C388,'Policy Characteristics'!$C:$C,0))</f>
        <v>industry-ag-main.html#eff-stds</v>
      </c>
      <c r="R388" s="221" t="str">
        <f>INDEX('Policy Characteristics'!L:L,MATCH(PolicyLevers!$C388,'Policy Characteristics'!$C:$C,0))</f>
        <v>industry-energy-efficiency-standards.html</v>
      </c>
      <c r="S388" s="214" t="str">
        <f>INDEX('Policy Characteristics'!M:M,MATCH(PolicyLevers!$C388,'Policy Characteristics'!$C:$C,0))</f>
        <v>https://www.beeindia.gov.in/sites/default/files/press_releases/Consolidated%20Report.pdf</v>
      </c>
      <c r="T388" s="214" t="str">
        <f>INDEX('Policy Characteristics'!N:N,MATCH(PolicyLevers!$C388,'Policy Characteristics'!$C:$C,0))</f>
        <v>U.S. DOE, 2016, Industrial Energy Efficiency Potential Analysis, https://energy.gov/sites/prod/files/2017/04/f34/energy-savings-by-state-industrial-methodology.pdf</v>
      </c>
    </row>
    <row r="389" spans="1:20" s="195" customFormat="1">
      <c r="A389" s="186" t="str">
        <f>INDEX('Policy Characteristics'!A:A,MATCH($C389,'Policy Characteristics'!$C:$C,0))</f>
        <v>Industry</v>
      </c>
      <c r="B389" s="210" t="str">
        <f>INDEX('Policy Characteristics'!B:B,MATCH($C389,'Policy Characteristics'!$C:$C,0))</f>
        <v>Industry Energy Efficiency Standards</v>
      </c>
      <c r="C389" s="210" t="str">
        <f t="shared" si="30"/>
        <v>Percentage Improvement in Eqpt Efficiency Standards above BAU</v>
      </c>
      <c r="D389" s="199" t="s">
        <v>141</v>
      </c>
      <c r="E389" s="189" t="s">
        <v>1064</v>
      </c>
      <c r="F389" s="199" t="s">
        <v>733</v>
      </c>
      <c r="G389" s="189" t="s">
        <v>1069</v>
      </c>
      <c r="H389" s="225">
        <v>775</v>
      </c>
      <c r="I389" s="189" t="s">
        <v>47</v>
      </c>
      <c r="J389" s="187" t="str">
        <f>INDEX('Policy Characteristics'!D:D,MATCH(PolicyLevers!$C389,'Policy Characteristics'!$C:$C,0))</f>
        <v>Industry Energy Efficiency Standards</v>
      </c>
      <c r="K389" s="187" t="str">
        <f>INDEX('Policy Characteristics'!E:E,MATCH(PolicyLevers!$C389,'Policy Characteristics'!$C:$C,0))</f>
        <v>indst efficiency standards</v>
      </c>
      <c r="L389" s="211">
        <f>INDEX('Policy Characteristics'!F:F,MATCH(PolicyLevers!$C389,'Policy Characteristics'!$C:$C,0))</f>
        <v>0</v>
      </c>
      <c r="M389" s="252">
        <f>INDEX('Policy Characteristics'!G:G,MATCH(PolicyLevers!$C389,'Policy Characteristics'!$C:$C,0))</f>
        <v>0.6</v>
      </c>
      <c r="N389" s="211">
        <f>INDEX('Policy Characteristics'!H:H,MATCH(PolicyLevers!$C389,'Policy Characteristics'!$C:$C,0))</f>
        <v>0.01</v>
      </c>
      <c r="O389" s="221" t="str">
        <f>INDEX('Policy Characteristics'!I:I,MATCH(PolicyLevers!$C389,'Policy Characteristics'!$C:$C,0))</f>
        <v>% reduction in energy use</v>
      </c>
      <c r="P389" s="201" t="str">
        <f>INDEX('Policy Characteristics'!J:J,MATCH(PolicyLevers!$C389,'Policy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9" s="221" t="str">
        <f>INDEX('Policy Characteristics'!K:K,MATCH(PolicyLevers!$C389,'Policy Characteristics'!$C:$C,0))</f>
        <v>industry-ag-main.html#eff-stds</v>
      </c>
      <c r="R389" s="221" t="str">
        <f>INDEX('Policy Characteristics'!L:L,MATCH(PolicyLevers!$C389,'Policy Characteristics'!$C:$C,0))</f>
        <v>industry-energy-efficiency-standards.html</v>
      </c>
      <c r="S389" s="214" t="str">
        <f>INDEX('Policy Characteristics'!M:M,MATCH(PolicyLevers!$C389,'Policy Characteristics'!$C:$C,0))</f>
        <v>https://www.beeindia.gov.in/sites/default/files/press_releases/Consolidated%20Report.pdf</v>
      </c>
      <c r="T389" s="214" t="str">
        <f>INDEX('Policy Characteristics'!N:N,MATCH(PolicyLevers!$C389,'Policy Characteristics'!$C:$C,0))</f>
        <v>U.S. DOE, 2016, Industrial Energy Efficiency Potential Analysis, https://energy.gov/sites/prod/files/2017/04/f34/energy-savings-by-state-industrial-methodology.pdf</v>
      </c>
    </row>
    <row r="390" spans="1:20" s="195" customFormat="1">
      <c r="A390" s="186" t="str">
        <f>INDEX('Policy Characteristics'!A:A,MATCH($C390,'Policy Characteristics'!$C:$C,0))</f>
        <v>Industry</v>
      </c>
      <c r="B390" s="210" t="str">
        <f>INDEX('Policy Characteristics'!B:B,MATCH($C390,'Policy Characteristics'!$C:$C,0))</f>
        <v>Industry Energy Efficiency Standards</v>
      </c>
      <c r="C390" s="210" t="str">
        <f t="shared" si="30"/>
        <v>Percentage Improvement in Eqpt Efficiency Standards above BAU</v>
      </c>
      <c r="D390" s="199" t="s">
        <v>142</v>
      </c>
      <c r="E390" s="189" t="s">
        <v>718</v>
      </c>
      <c r="F390" s="199" t="s">
        <v>734</v>
      </c>
      <c r="G390" s="189" t="s">
        <v>724</v>
      </c>
      <c r="H390" s="225">
        <v>776</v>
      </c>
      <c r="I390" s="189" t="s">
        <v>46</v>
      </c>
      <c r="J390" s="187" t="str">
        <f>INDEX('Policy Characteristics'!D:D,MATCH(PolicyLevers!$C390,'Policy Characteristics'!$C:$C,0))</f>
        <v>Industry Energy Efficiency Standards</v>
      </c>
      <c r="K390" s="187" t="str">
        <f>INDEX('Policy Characteristics'!E:E,MATCH(PolicyLevers!$C390,'Policy Characteristics'!$C:$C,0))</f>
        <v>indst efficiency standards</v>
      </c>
      <c r="L390" s="211">
        <f>INDEX('Policy Characteristics'!F:F,MATCH(PolicyLevers!$C390,'Policy Characteristics'!$C:$C,0))</f>
        <v>0</v>
      </c>
      <c r="M390" s="211">
        <f>INDEX('Policy Characteristics'!G:G,MATCH(PolicyLevers!$C390,'Policy Characteristics'!$C:$C,0))</f>
        <v>0.6</v>
      </c>
      <c r="N390" s="211">
        <f>INDEX('Policy Characteristics'!H:H,MATCH(PolicyLevers!$C390,'Policy Characteristics'!$C:$C,0))</f>
        <v>0.01</v>
      </c>
      <c r="O390" s="221" t="str">
        <f>INDEX('Policy Characteristics'!I:I,MATCH(PolicyLevers!$C390,'Policy Characteristics'!$C:$C,0))</f>
        <v>% reduction in energy use</v>
      </c>
      <c r="P390" s="201" t="str">
        <f>INDEX('Policy Characteristics'!J:J,MATCH(PolicyLevers!$C390,'Policy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0" s="221" t="str">
        <f>INDEX('Policy Characteristics'!K:K,MATCH(PolicyLevers!$C390,'Policy Characteristics'!$C:$C,0))</f>
        <v>industry-ag-main.html#eff-stds</v>
      </c>
      <c r="R390" s="221" t="str">
        <f>INDEX('Policy Characteristics'!L:L,MATCH(PolicyLevers!$C390,'Policy Characteristics'!$C:$C,0))</f>
        <v>industry-energy-efficiency-standards.html</v>
      </c>
      <c r="S390" s="214" t="str">
        <f>INDEX('Policy Characteristics'!M:M,MATCH(PolicyLevers!$C390,'Policy Characteristics'!$C:$C,0))</f>
        <v>https://www.beeindia.gov.in/sites/default/files/press_releases/Consolidated%20Report.pdf</v>
      </c>
      <c r="T390" s="221" t="str">
        <f>INDEX('Policy Characteristics'!N:N,MATCH(PolicyLevers!$C390,'Policy Characteristics'!$C:$C,0))</f>
        <v>U.S. DOE, 2016, Industrial Energy Efficiency Potential Analysis, https://energy.gov/sites/prod/files/2017/04/f34/energy-savings-by-state-industrial-methodology.pdf</v>
      </c>
    </row>
    <row r="391" spans="1:20" s="195" customFormat="1">
      <c r="A391" s="186" t="str">
        <f>INDEX('Policy Characteristics'!A:A,MATCH($C391,'Policy Characteristics'!$C:$C,0))</f>
        <v>Industry</v>
      </c>
      <c r="B391" s="210" t="str">
        <f>INDEX('Policy Characteristics'!B:B,MATCH($C391,'Policy Characteristics'!$C:$C,0))</f>
        <v>Industry Energy Efficiency Standards</v>
      </c>
      <c r="C391" s="210" t="str">
        <f t="shared" si="30"/>
        <v>Percentage Improvement in Eqpt Efficiency Standards above BAU</v>
      </c>
      <c r="D391" s="199" t="s">
        <v>142</v>
      </c>
      <c r="E391" s="189" t="s">
        <v>719</v>
      </c>
      <c r="F391" s="199" t="s">
        <v>734</v>
      </c>
      <c r="G391" s="189" t="s">
        <v>727</v>
      </c>
      <c r="H391" s="225">
        <v>777</v>
      </c>
      <c r="I391" s="189" t="s">
        <v>46</v>
      </c>
      <c r="J391" s="187" t="str">
        <f>INDEX('Policy Characteristics'!D:D,MATCH(PolicyLevers!$C391,'Policy Characteristics'!$C:$C,0))</f>
        <v>Industry Energy Efficiency Standards</v>
      </c>
      <c r="K391" s="187" t="str">
        <f>INDEX('Policy Characteristics'!E:E,MATCH(PolicyLevers!$C391,'Policy Characteristics'!$C:$C,0))</f>
        <v>indst efficiency standards</v>
      </c>
      <c r="L391" s="211">
        <f>INDEX('Policy Characteristics'!F:F,MATCH(PolicyLevers!$C391,'Policy Characteristics'!$C:$C,0))</f>
        <v>0</v>
      </c>
      <c r="M391" s="211">
        <f>INDEX('Policy Characteristics'!G:G,MATCH(PolicyLevers!$C391,'Policy Characteristics'!$C:$C,0))</f>
        <v>0.6</v>
      </c>
      <c r="N391" s="211">
        <f>INDEX('Policy Characteristics'!H:H,MATCH(PolicyLevers!$C391,'Policy Characteristics'!$C:$C,0))</f>
        <v>0.01</v>
      </c>
      <c r="O391" s="221" t="str">
        <f>INDEX('Policy Characteristics'!I:I,MATCH(PolicyLevers!$C391,'Policy Characteristics'!$C:$C,0))</f>
        <v>% reduction in energy use</v>
      </c>
      <c r="P391" s="201" t="str">
        <f>INDEX('Policy Characteristics'!J:J,MATCH(PolicyLevers!$C391,'Policy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1" s="221" t="str">
        <f>INDEX('Policy Characteristics'!K:K,MATCH(PolicyLevers!$C391,'Policy Characteristics'!$C:$C,0))</f>
        <v>industry-ag-main.html#eff-stds</v>
      </c>
      <c r="R391" s="221" t="str">
        <f>INDEX('Policy Characteristics'!L:L,MATCH(PolicyLevers!$C391,'Policy Characteristics'!$C:$C,0))</f>
        <v>industry-energy-efficiency-standards.html</v>
      </c>
      <c r="S391" s="214" t="str">
        <f>INDEX('Policy Characteristics'!M:M,MATCH(PolicyLevers!$C391,'Policy Characteristics'!$C:$C,0))</f>
        <v>https://www.beeindia.gov.in/sites/default/files/press_releases/Consolidated%20Report.pdf</v>
      </c>
      <c r="T391" s="221" t="str">
        <f>INDEX('Policy Characteristics'!N:N,MATCH(PolicyLevers!$C391,'Policy Characteristics'!$C:$C,0))</f>
        <v>U.S. DOE, 2016, Industrial Energy Efficiency Potential Analysis, https://energy.gov/sites/prod/files/2017/04/f34/energy-savings-by-state-industrial-methodology.pdf</v>
      </c>
    </row>
    <row r="392" spans="1:20" s="195" customFormat="1">
      <c r="A392" s="186" t="str">
        <f>INDEX('Policy Characteristics'!A:A,MATCH($C392,'Policy Characteristics'!$C:$C,0))</f>
        <v>Industry</v>
      </c>
      <c r="B392" s="210" t="str">
        <f>INDEX('Policy Characteristics'!B:B,MATCH($C392,'Policy Characteristics'!$C:$C,0))</f>
        <v>Industry Energy Efficiency Standards</v>
      </c>
      <c r="C392" s="210" t="str">
        <f t="shared" si="30"/>
        <v>Percentage Improvement in Eqpt Efficiency Standards above BAU</v>
      </c>
      <c r="D392" s="199" t="s">
        <v>142</v>
      </c>
      <c r="E392" s="189" t="s">
        <v>720</v>
      </c>
      <c r="F392" s="199" t="s">
        <v>734</v>
      </c>
      <c r="G392" s="189" t="s">
        <v>728</v>
      </c>
      <c r="H392" s="225">
        <v>778</v>
      </c>
      <c r="I392" s="189" t="s">
        <v>46</v>
      </c>
      <c r="J392" s="187" t="str">
        <f>INDEX('Policy Characteristics'!D:D,MATCH(PolicyLevers!$C392,'Policy Characteristics'!$C:$C,0))</f>
        <v>Industry Energy Efficiency Standards</v>
      </c>
      <c r="K392" s="187" t="str">
        <f>INDEX('Policy Characteristics'!E:E,MATCH(PolicyLevers!$C392,'Policy Characteristics'!$C:$C,0))</f>
        <v>indst efficiency standards</v>
      </c>
      <c r="L392" s="211">
        <f>INDEX('Policy Characteristics'!F:F,MATCH(PolicyLevers!$C392,'Policy Characteristics'!$C:$C,0))</f>
        <v>0</v>
      </c>
      <c r="M392" s="211">
        <f>INDEX('Policy Characteristics'!G:G,MATCH(PolicyLevers!$C392,'Policy Characteristics'!$C:$C,0))</f>
        <v>0.6</v>
      </c>
      <c r="N392" s="211">
        <f>INDEX('Policy Characteristics'!H:H,MATCH(PolicyLevers!$C392,'Policy Characteristics'!$C:$C,0))</f>
        <v>0.01</v>
      </c>
      <c r="O392" s="221" t="str">
        <f>INDEX('Policy Characteristics'!I:I,MATCH(PolicyLevers!$C392,'Policy Characteristics'!$C:$C,0))</f>
        <v>% reduction in energy use</v>
      </c>
      <c r="P392" s="201" t="str">
        <f>INDEX('Policy Characteristics'!J:J,MATCH(PolicyLevers!$C392,'Policy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2" s="221" t="str">
        <f>INDEX('Policy Characteristics'!K:K,MATCH(PolicyLevers!$C392,'Policy Characteristics'!$C:$C,0))</f>
        <v>industry-ag-main.html#eff-stds</v>
      </c>
      <c r="R392" s="221" t="str">
        <f>INDEX('Policy Characteristics'!L:L,MATCH(PolicyLevers!$C392,'Policy Characteristics'!$C:$C,0))</f>
        <v>industry-energy-efficiency-standards.html</v>
      </c>
      <c r="S392" s="214" t="str">
        <f>INDEX('Policy Characteristics'!M:M,MATCH(PolicyLevers!$C392,'Policy Characteristics'!$C:$C,0))</f>
        <v>https://www.beeindia.gov.in/sites/default/files/press_releases/Consolidated%20Report.pdf</v>
      </c>
      <c r="T392" s="221" t="str">
        <f>INDEX('Policy Characteristics'!N:N,MATCH(PolicyLevers!$C392,'Policy Characteristics'!$C:$C,0))</f>
        <v>U.S. DOE, 2016, Industrial Energy Efficiency Potential Analysis, https://energy.gov/sites/prod/files/2017/04/f34/energy-savings-by-state-industrial-methodology.pdf</v>
      </c>
    </row>
    <row r="393" spans="1:20" s="195" customFormat="1">
      <c r="A393" s="186" t="str">
        <f>INDEX('Policy Characteristics'!A:A,MATCH($C393,'Policy Characteristics'!$C:$C,0))</f>
        <v>Industry</v>
      </c>
      <c r="B393" s="210" t="str">
        <f>INDEX('Policy Characteristics'!B:B,MATCH($C393,'Policy Characteristics'!$C:$C,0))</f>
        <v>Industry Energy Efficiency Standards</v>
      </c>
      <c r="C393" s="210" t="str">
        <f t="shared" si="30"/>
        <v>Percentage Improvement in Eqpt Efficiency Standards above BAU</v>
      </c>
      <c r="D393" s="199" t="s">
        <v>142</v>
      </c>
      <c r="E393" s="189" t="s">
        <v>721</v>
      </c>
      <c r="F393" s="199" t="s">
        <v>734</v>
      </c>
      <c r="G393" s="189" t="s">
        <v>725</v>
      </c>
      <c r="H393" s="225">
        <v>779</v>
      </c>
      <c r="I393" s="189" t="s">
        <v>47</v>
      </c>
      <c r="J393" s="187" t="str">
        <f>INDEX('Policy Characteristics'!D:D,MATCH(PolicyLevers!$C393,'Policy Characteristics'!$C:$C,0))</f>
        <v>Industry Energy Efficiency Standards</v>
      </c>
      <c r="K393" s="187" t="str">
        <f>INDEX('Policy Characteristics'!E:E,MATCH(PolicyLevers!$C393,'Policy Characteristics'!$C:$C,0))</f>
        <v>indst efficiency standards</v>
      </c>
      <c r="L393" s="211">
        <f>INDEX('Policy Characteristics'!F:F,MATCH(PolicyLevers!$C393,'Policy Characteristics'!$C:$C,0))</f>
        <v>0</v>
      </c>
      <c r="M393" s="211">
        <f>INDEX('Policy Characteristics'!G:G,MATCH(PolicyLevers!$C393,'Policy Characteristics'!$C:$C,0))</f>
        <v>0.6</v>
      </c>
      <c r="N393" s="211">
        <f>INDEX('Policy Characteristics'!H:H,MATCH(PolicyLevers!$C393,'Policy Characteristics'!$C:$C,0))</f>
        <v>0.01</v>
      </c>
      <c r="O393" s="221" t="str">
        <f>INDEX('Policy Characteristics'!I:I,MATCH(PolicyLevers!$C393,'Policy Characteristics'!$C:$C,0))</f>
        <v>% reduction in energy use</v>
      </c>
      <c r="P393" s="201" t="str">
        <f>INDEX('Policy Characteristics'!J:J,MATCH(PolicyLevers!$C393,'Policy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3" s="221" t="str">
        <f>INDEX('Policy Characteristics'!K:K,MATCH(PolicyLevers!$C393,'Policy Characteristics'!$C:$C,0))</f>
        <v>industry-ag-main.html#eff-stds</v>
      </c>
      <c r="R393" s="221" t="str">
        <f>INDEX('Policy Characteristics'!L:L,MATCH(PolicyLevers!$C393,'Policy Characteristics'!$C:$C,0))</f>
        <v>industry-energy-efficiency-standards.html</v>
      </c>
      <c r="S393" s="214" t="str">
        <f>INDEX('Policy Characteristics'!M:M,MATCH(PolicyLevers!$C393,'Policy Characteristics'!$C:$C,0))</f>
        <v>https://www.beeindia.gov.in/sites/default/files/press_releases/Consolidated%20Report.pdf</v>
      </c>
      <c r="T393" s="221" t="str">
        <f>INDEX('Policy Characteristics'!N:N,MATCH(PolicyLevers!$C393,'Policy Characteristics'!$C:$C,0))</f>
        <v>U.S. DOE, 2016, Industrial Energy Efficiency Potential Analysis, https://energy.gov/sites/prod/files/2017/04/f34/energy-savings-by-state-industrial-methodology.pdf</v>
      </c>
    </row>
    <row r="394" spans="1:20" s="195" customFormat="1">
      <c r="A394" s="186" t="str">
        <f>INDEX('Policy Characteristics'!A:A,MATCH($C394,'Policy Characteristics'!$C:$C,0))</f>
        <v>Industry</v>
      </c>
      <c r="B394" s="210" t="str">
        <f>INDEX('Policy Characteristics'!B:B,MATCH($C394,'Policy Characteristics'!$C:$C,0))</f>
        <v>Industry Energy Efficiency Standards</v>
      </c>
      <c r="C394" s="210" t="str">
        <f t="shared" si="30"/>
        <v>Percentage Improvement in Eqpt Efficiency Standards above BAU</v>
      </c>
      <c r="D394" s="199" t="s">
        <v>142</v>
      </c>
      <c r="E394" s="189" t="s">
        <v>722</v>
      </c>
      <c r="F394" s="199" t="s">
        <v>734</v>
      </c>
      <c r="G394" s="189" t="s">
        <v>726</v>
      </c>
      <c r="H394" s="225">
        <v>780</v>
      </c>
      <c r="I394" s="189" t="s">
        <v>46</v>
      </c>
      <c r="J394" s="187" t="str">
        <f>INDEX('Policy Characteristics'!D:D,MATCH(PolicyLevers!$C394,'Policy Characteristics'!$C:$C,0))</f>
        <v>Industry Energy Efficiency Standards</v>
      </c>
      <c r="K394" s="187" t="str">
        <f>INDEX('Policy Characteristics'!E:E,MATCH(PolicyLevers!$C394,'Policy Characteristics'!$C:$C,0))</f>
        <v>indst efficiency standards</v>
      </c>
      <c r="L394" s="211">
        <f>INDEX('Policy Characteristics'!F:F,MATCH(PolicyLevers!$C394,'Policy Characteristics'!$C:$C,0))</f>
        <v>0</v>
      </c>
      <c r="M394" s="211">
        <f>INDEX('Policy Characteristics'!G:G,MATCH(PolicyLevers!$C394,'Policy Characteristics'!$C:$C,0))</f>
        <v>0.6</v>
      </c>
      <c r="N394" s="211">
        <f>INDEX('Policy Characteristics'!H:H,MATCH(PolicyLevers!$C394,'Policy Characteristics'!$C:$C,0))</f>
        <v>0.01</v>
      </c>
      <c r="O394" s="221" t="str">
        <f>INDEX('Policy Characteristics'!I:I,MATCH(PolicyLevers!$C394,'Policy Characteristics'!$C:$C,0))</f>
        <v>% reduction in energy use</v>
      </c>
      <c r="P394" s="201" t="str">
        <f>INDEX('Policy Characteristics'!J:J,MATCH(PolicyLevers!$C394,'Policy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4" s="221" t="str">
        <f>INDEX('Policy Characteristics'!K:K,MATCH(PolicyLevers!$C394,'Policy Characteristics'!$C:$C,0))</f>
        <v>industry-ag-main.html#eff-stds</v>
      </c>
      <c r="R394" s="221" t="str">
        <f>INDEX('Policy Characteristics'!L:L,MATCH(PolicyLevers!$C394,'Policy Characteristics'!$C:$C,0))</f>
        <v>industry-energy-efficiency-standards.html</v>
      </c>
      <c r="S394" s="214" t="str">
        <f>INDEX('Policy Characteristics'!M:M,MATCH(PolicyLevers!$C394,'Policy Characteristics'!$C:$C,0))</f>
        <v>https://www.beeindia.gov.in/sites/default/files/press_releases/Consolidated%20Report.pdf</v>
      </c>
      <c r="T394" s="221" t="str">
        <f>INDEX('Policy Characteristics'!N:N,MATCH(PolicyLevers!$C394,'Policy Characteristics'!$C:$C,0))</f>
        <v>U.S. DOE, 2016, Industrial Energy Efficiency Potential Analysis, https://energy.gov/sites/prod/files/2017/04/f34/energy-savings-by-state-industrial-methodology.pdf</v>
      </c>
    </row>
    <row r="395" spans="1:20" s="195" customFormat="1">
      <c r="A395" s="186" t="str">
        <f>INDEX('Policy Characteristics'!A:A,MATCH($C395,'Policy Characteristics'!$C:$C,0))</f>
        <v>Industry</v>
      </c>
      <c r="B395" s="210" t="str">
        <f>INDEX('Policy Characteristics'!B:B,MATCH($C395,'Policy Characteristics'!$C:$C,0))</f>
        <v>Industry Energy Efficiency Standards</v>
      </c>
      <c r="C395" s="210" t="str">
        <f t="shared" si="30"/>
        <v>Percentage Improvement in Eqpt Efficiency Standards above BAU</v>
      </c>
      <c r="D395" s="199" t="s">
        <v>142</v>
      </c>
      <c r="E395" s="189" t="s">
        <v>723</v>
      </c>
      <c r="F395" s="199" t="s">
        <v>734</v>
      </c>
      <c r="G395" s="189" t="s">
        <v>729</v>
      </c>
      <c r="H395" s="225">
        <v>781</v>
      </c>
      <c r="I395" s="189" t="s">
        <v>47</v>
      </c>
      <c r="J395" s="187" t="str">
        <f>INDEX('Policy Characteristics'!D:D,MATCH(PolicyLevers!$C395,'Policy Characteristics'!$C:$C,0))</f>
        <v>Industry Energy Efficiency Standards</v>
      </c>
      <c r="K395" s="187" t="str">
        <f>INDEX('Policy Characteristics'!E:E,MATCH(PolicyLevers!$C395,'Policy Characteristics'!$C:$C,0))</f>
        <v>indst efficiency standards</v>
      </c>
      <c r="L395" s="211">
        <f>INDEX('Policy Characteristics'!F:F,MATCH(PolicyLevers!$C395,'Policy Characteristics'!$C:$C,0))</f>
        <v>0</v>
      </c>
      <c r="M395" s="211">
        <f>INDEX('Policy Characteristics'!G:G,MATCH(PolicyLevers!$C395,'Policy Characteristics'!$C:$C,0))</f>
        <v>0.6</v>
      </c>
      <c r="N395" s="211">
        <f>INDEX('Policy Characteristics'!H:H,MATCH(PolicyLevers!$C395,'Policy Characteristics'!$C:$C,0))</f>
        <v>0.01</v>
      </c>
      <c r="O395" s="221" t="str">
        <f>INDEX('Policy Characteristics'!I:I,MATCH(PolicyLevers!$C395,'Policy Characteristics'!$C:$C,0))</f>
        <v>% reduction in energy use</v>
      </c>
      <c r="P395" s="201" t="str">
        <f>INDEX('Policy Characteristics'!J:J,MATCH(PolicyLevers!$C395,'Policy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5" s="221" t="str">
        <f>INDEX('Policy Characteristics'!K:K,MATCH(PolicyLevers!$C395,'Policy Characteristics'!$C:$C,0))</f>
        <v>industry-ag-main.html#eff-stds</v>
      </c>
      <c r="R395" s="221" t="str">
        <f>INDEX('Policy Characteristics'!L:L,MATCH(PolicyLevers!$C395,'Policy Characteristics'!$C:$C,0))</f>
        <v>industry-energy-efficiency-standards.html</v>
      </c>
      <c r="S395" s="214" t="str">
        <f>INDEX('Policy Characteristics'!M:M,MATCH(PolicyLevers!$C395,'Policy Characteristics'!$C:$C,0))</f>
        <v>https://www.beeindia.gov.in/sites/default/files/press_releases/Consolidated%20Report.pdf</v>
      </c>
      <c r="T395" s="221" t="str">
        <f>INDEX('Policy Characteristics'!N:N,MATCH(PolicyLevers!$C395,'Policy Characteristics'!$C:$C,0))</f>
        <v>U.S. DOE, 2016, Industrial Energy Efficiency Potential Analysis, https://energy.gov/sites/prod/files/2017/04/f34/energy-savings-by-state-industrial-methodology.pdf</v>
      </c>
    </row>
    <row r="396" spans="1:20" s="195" customFormat="1">
      <c r="A396" s="186" t="str">
        <f>INDEX('Policy Characteristics'!A:A,MATCH($C396,'Policy Characteristics'!$C:$C,0))</f>
        <v>Industry</v>
      </c>
      <c r="B396" s="210" t="str">
        <f>INDEX('Policy Characteristics'!B:B,MATCH($C396,'Policy Characteristics'!$C:$C,0))</f>
        <v>Industry Energy Efficiency Standards</v>
      </c>
      <c r="C396" s="210" t="str">
        <f t="shared" si="30"/>
        <v>Percentage Improvement in Eqpt Efficiency Standards above BAU</v>
      </c>
      <c r="D396" s="199" t="s">
        <v>142</v>
      </c>
      <c r="E396" s="189" t="s">
        <v>1065</v>
      </c>
      <c r="F396" s="199" t="s">
        <v>734</v>
      </c>
      <c r="G396" s="189" t="s">
        <v>1068</v>
      </c>
      <c r="H396" s="225">
        <v>782</v>
      </c>
      <c r="I396" s="189" t="s">
        <v>47</v>
      </c>
      <c r="J396" s="187" t="str">
        <f>INDEX('Policy Characteristics'!D:D,MATCH(PolicyLevers!$C396,'Policy Characteristics'!$C:$C,0))</f>
        <v>Industry Energy Efficiency Standards</v>
      </c>
      <c r="K396" s="187" t="str">
        <f>INDEX('Policy Characteristics'!E:E,MATCH(PolicyLevers!$C396,'Policy Characteristics'!$C:$C,0))</f>
        <v>indst efficiency standards</v>
      </c>
      <c r="L396" s="211">
        <f>INDEX('Policy Characteristics'!F:F,MATCH(PolicyLevers!$C396,'Policy Characteristics'!$C:$C,0))</f>
        <v>0</v>
      </c>
      <c r="M396" s="211">
        <f>INDEX('Policy Characteristics'!G:G,MATCH(PolicyLevers!$C396,'Policy Characteristics'!$C:$C,0))</f>
        <v>0.6</v>
      </c>
      <c r="N396" s="211">
        <f>INDEX('Policy Characteristics'!H:H,MATCH(PolicyLevers!$C396,'Policy Characteristics'!$C:$C,0))</f>
        <v>0.01</v>
      </c>
      <c r="O396" s="221" t="str">
        <f>INDEX('Policy Characteristics'!I:I,MATCH(PolicyLevers!$C396,'Policy Characteristics'!$C:$C,0))</f>
        <v>% reduction in energy use</v>
      </c>
      <c r="P396" s="201" t="str">
        <f>INDEX('Policy Characteristics'!J:J,MATCH(PolicyLevers!$C396,'Policy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6" s="221" t="str">
        <f>INDEX('Policy Characteristics'!K:K,MATCH(PolicyLevers!$C396,'Policy Characteristics'!$C:$C,0))</f>
        <v>industry-ag-main.html#eff-stds</v>
      </c>
      <c r="R396" s="221" t="str">
        <f>INDEX('Policy Characteristics'!L:L,MATCH(PolicyLevers!$C396,'Policy Characteristics'!$C:$C,0))</f>
        <v>industry-energy-efficiency-standards.html</v>
      </c>
      <c r="S396" s="214" t="str">
        <f>INDEX('Policy Characteristics'!M:M,MATCH(PolicyLevers!$C396,'Policy Characteristics'!$C:$C,0))</f>
        <v>https://www.beeindia.gov.in/sites/default/files/press_releases/Consolidated%20Report.pdf</v>
      </c>
      <c r="T396" s="221" t="str">
        <f>INDEX('Policy Characteristics'!N:N,MATCH(PolicyLevers!$C396,'Policy Characteristics'!$C:$C,0))</f>
        <v>U.S. DOE, 2016, Industrial Energy Efficiency Potential Analysis, https://energy.gov/sites/prod/files/2017/04/f34/energy-savings-by-state-industrial-methodology.pdf</v>
      </c>
    </row>
    <row r="397" spans="1:20" s="195" customFormat="1">
      <c r="A397" s="186" t="str">
        <f>INDEX('Policy Characteristics'!A:A,MATCH($C397,'Policy Characteristics'!$C:$C,0))</f>
        <v>Industry</v>
      </c>
      <c r="B397" s="210" t="str">
        <f>INDEX('Policy Characteristics'!B:B,MATCH($C397,'Policy Characteristics'!$C:$C,0))</f>
        <v>Industry Energy Efficiency Standards</v>
      </c>
      <c r="C397" s="210" t="str">
        <f t="shared" si="30"/>
        <v>Percentage Improvement in Eqpt Efficiency Standards above BAU</v>
      </c>
      <c r="D397" s="199" t="s">
        <v>142</v>
      </c>
      <c r="E397" s="189" t="s">
        <v>1066</v>
      </c>
      <c r="F397" s="199" t="s">
        <v>734</v>
      </c>
      <c r="G397" s="189" t="s">
        <v>1070</v>
      </c>
      <c r="H397" s="225">
        <v>783</v>
      </c>
      <c r="I397" s="189" t="s">
        <v>46</v>
      </c>
      <c r="J397" s="187" t="str">
        <f>INDEX('Policy Characteristics'!D:D,MATCH(PolicyLevers!$C397,'Policy Characteristics'!$C:$C,0))</f>
        <v>Industry Energy Efficiency Standards</v>
      </c>
      <c r="K397" s="187" t="str">
        <f>INDEX('Policy Characteristics'!E:E,MATCH(PolicyLevers!$C397,'Policy Characteristics'!$C:$C,0))</f>
        <v>indst efficiency standards</v>
      </c>
      <c r="L397" s="211">
        <f>INDEX('Policy Characteristics'!F:F,MATCH(PolicyLevers!$C397,'Policy Characteristics'!$C:$C,0))</f>
        <v>0</v>
      </c>
      <c r="M397" s="211">
        <f>INDEX('Policy Characteristics'!G:G,MATCH(PolicyLevers!$C397,'Policy Characteristics'!$C:$C,0))</f>
        <v>0.6</v>
      </c>
      <c r="N397" s="211">
        <f>INDEX('Policy Characteristics'!H:H,MATCH(PolicyLevers!$C397,'Policy Characteristics'!$C:$C,0))</f>
        <v>0.01</v>
      </c>
      <c r="O397" s="221" t="str">
        <f>INDEX('Policy Characteristics'!I:I,MATCH(PolicyLevers!$C397,'Policy Characteristics'!$C:$C,0))</f>
        <v>% reduction in energy use</v>
      </c>
      <c r="P397" s="201" t="str">
        <f>INDEX('Policy Characteristics'!J:J,MATCH(PolicyLevers!$C397,'Policy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7" s="221" t="str">
        <f>INDEX('Policy Characteristics'!K:K,MATCH(PolicyLevers!$C397,'Policy Characteristics'!$C:$C,0))</f>
        <v>industry-ag-main.html#eff-stds</v>
      </c>
      <c r="R397" s="221" t="str">
        <f>INDEX('Policy Characteristics'!L:L,MATCH(PolicyLevers!$C397,'Policy Characteristics'!$C:$C,0))</f>
        <v>industry-energy-efficiency-standards.html</v>
      </c>
      <c r="S397" s="214" t="str">
        <f>INDEX('Policy Characteristics'!M:M,MATCH(PolicyLevers!$C397,'Policy Characteristics'!$C:$C,0))</f>
        <v>https://www.beeindia.gov.in/sites/default/files/press_releases/Consolidated%20Report.pdf</v>
      </c>
      <c r="T397" s="221" t="str">
        <f>INDEX('Policy Characteristics'!N:N,MATCH(PolicyLevers!$C397,'Policy Characteristics'!$C:$C,0))</f>
        <v>U.S. DOE, 2016, Industrial Energy Efficiency Potential Analysis, https://energy.gov/sites/prod/files/2017/04/f34/energy-savings-by-state-industrial-methodology.pdf</v>
      </c>
    </row>
    <row r="398" spans="1:20" s="195" customFormat="1">
      <c r="A398" s="186" t="str">
        <f>INDEX('Policy Characteristics'!A:A,MATCH($C398,'Policy Characteristics'!$C:$C,0))</f>
        <v>Industry</v>
      </c>
      <c r="B398" s="210" t="str">
        <f>INDEX('Policy Characteristics'!B:B,MATCH($C398,'Policy Characteristics'!$C:$C,0))</f>
        <v>Industry Energy Efficiency Standards</v>
      </c>
      <c r="C398" s="210" t="str">
        <f t="shared" si="30"/>
        <v>Percentage Improvement in Eqpt Efficiency Standards above BAU</v>
      </c>
      <c r="D398" s="199" t="s">
        <v>142</v>
      </c>
      <c r="E398" s="189" t="s">
        <v>1067</v>
      </c>
      <c r="F398" s="199" t="s">
        <v>734</v>
      </c>
      <c r="G398" s="189" t="s">
        <v>1071</v>
      </c>
      <c r="H398" s="225">
        <v>784</v>
      </c>
      <c r="I398" s="189" t="s">
        <v>46</v>
      </c>
      <c r="J398" s="187" t="str">
        <f>INDEX('Policy Characteristics'!D:D,MATCH(PolicyLevers!$C398,'Policy Characteristics'!$C:$C,0))</f>
        <v>Industry Energy Efficiency Standards</v>
      </c>
      <c r="K398" s="187" t="str">
        <f>INDEX('Policy Characteristics'!E:E,MATCH(PolicyLevers!$C398,'Policy Characteristics'!$C:$C,0))</f>
        <v>indst efficiency standards</v>
      </c>
      <c r="L398" s="211">
        <f>INDEX('Policy Characteristics'!F:F,MATCH(PolicyLevers!$C398,'Policy Characteristics'!$C:$C,0))</f>
        <v>0</v>
      </c>
      <c r="M398" s="211">
        <f>INDEX('Policy Characteristics'!G:G,MATCH(PolicyLevers!$C398,'Policy Characteristics'!$C:$C,0))</f>
        <v>0.6</v>
      </c>
      <c r="N398" s="211">
        <f>INDEX('Policy Characteristics'!H:H,MATCH(PolicyLevers!$C398,'Policy Characteristics'!$C:$C,0))</f>
        <v>0.01</v>
      </c>
      <c r="O398" s="221" t="str">
        <f>INDEX('Policy Characteristics'!I:I,MATCH(PolicyLevers!$C398,'Policy Characteristics'!$C:$C,0))</f>
        <v>% reduction in energy use</v>
      </c>
      <c r="P398" s="201" t="str">
        <f>INDEX('Policy Characteristics'!J:J,MATCH(PolicyLevers!$C398,'Policy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8" s="221" t="str">
        <f>INDEX('Policy Characteristics'!K:K,MATCH(PolicyLevers!$C398,'Policy Characteristics'!$C:$C,0))</f>
        <v>industry-ag-main.html#eff-stds</v>
      </c>
      <c r="R398" s="221" t="str">
        <f>INDEX('Policy Characteristics'!L:L,MATCH(PolicyLevers!$C398,'Policy Characteristics'!$C:$C,0))</f>
        <v>industry-energy-efficiency-standards.html</v>
      </c>
      <c r="S398" s="214" t="str">
        <f>INDEX('Policy Characteristics'!M:M,MATCH(PolicyLevers!$C398,'Policy Characteristics'!$C:$C,0))</f>
        <v>https://www.beeindia.gov.in/sites/default/files/press_releases/Consolidated%20Report.pdf</v>
      </c>
      <c r="T398" s="221" t="str">
        <f>INDEX('Policy Characteristics'!N:N,MATCH(PolicyLevers!$C398,'Policy Characteristics'!$C:$C,0))</f>
        <v>U.S. DOE, 2016, Industrial Energy Efficiency Potential Analysis, https://energy.gov/sites/prod/files/2017/04/f34/energy-savings-by-state-industrial-methodology.pdf</v>
      </c>
    </row>
    <row r="399" spans="1:20" s="195" customFormat="1">
      <c r="A399" s="186" t="str">
        <f>INDEX('Policy Characteristics'!A:A,MATCH($C399,'Policy Characteristics'!$C:$C,0))</f>
        <v>Industry</v>
      </c>
      <c r="B399" s="210" t="str">
        <f>INDEX('Policy Characteristics'!B:B,MATCH($C399,'Policy Characteristics'!$C:$C,0))</f>
        <v>Industry Energy Efficiency Standards</v>
      </c>
      <c r="C399" s="210" t="str">
        <f t="shared" si="30"/>
        <v>Percentage Improvement in Eqpt Efficiency Standards above BAU</v>
      </c>
      <c r="D399" s="199" t="s">
        <v>142</v>
      </c>
      <c r="E399" s="189" t="s">
        <v>1064</v>
      </c>
      <c r="F399" s="199" t="s">
        <v>734</v>
      </c>
      <c r="G399" s="189" t="s">
        <v>1069</v>
      </c>
      <c r="H399" s="225">
        <v>785</v>
      </c>
      <c r="I399" s="189" t="s">
        <v>47</v>
      </c>
      <c r="J399" s="187" t="str">
        <f>INDEX('Policy Characteristics'!D:D,MATCH(PolicyLevers!$C399,'Policy Characteristics'!$C:$C,0))</f>
        <v>Industry Energy Efficiency Standards</v>
      </c>
      <c r="K399" s="187" t="str">
        <f>INDEX('Policy Characteristics'!E:E,MATCH(PolicyLevers!$C399,'Policy Characteristics'!$C:$C,0))</f>
        <v>indst efficiency standards</v>
      </c>
      <c r="L399" s="211">
        <f>INDEX('Policy Characteristics'!F:F,MATCH(PolicyLevers!$C399,'Policy Characteristics'!$C:$C,0))</f>
        <v>0</v>
      </c>
      <c r="M399" s="211">
        <f>INDEX('Policy Characteristics'!G:G,MATCH(PolicyLevers!$C399,'Policy Characteristics'!$C:$C,0))</f>
        <v>0.6</v>
      </c>
      <c r="N399" s="211">
        <f>INDEX('Policy Characteristics'!H:H,MATCH(PolicyLevers!$C399,'Policy Characteristics'!$C:$C,0))</f>
        <v>0.01</v>
      </c>
      <c r="O399" s="221" t="str">
        <f>INDEX('Policy Characteristics'!I:I,MATCH(PolicyLevers!$C399,'Policy Characteristics'!$C:$C,0))</f>
        <v>% reduction in energy use</v>
      </c>
      <c r="P399" s="201" t="str">
        <f>INDEX('Policy Characteristics'!J:J,MATCH(PolicyLevers!$C399,'Policy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9" s="221" t="str">
        <f>INDEX('Policy Characteristics'!K:K,MATCH(PolicyLevers!$C399,'Policy Characteristics'!$C:$C,0))</f>
        <v>industry-ag-main.html#eff-stds</v>
      </c>
      <c r="R399" s="221" t="str">
        <f>INDEX('Policy Characteristics'!L:L,MATCH(PolicyLevers!$C399,'Policy Characteristics'!$C:$C,0))</f>
        <v>industry-energy-efficiency-standards.html</v>
      </c>
      <c r="S399" s="214" t="str">
        <f>INDEX('Policy Characteristics'!M:M,MATCH(PolicyLevers!$C399,'Policy Characteristics'!$C:$C,0))</f>
        <v>https://www.beeindia.gov.in/sites/default/files/press_releases/Consolidated%20Report.pdf</v>
      </c>
      <c r="T399" s="221" t="str">
        <f>INDEX('Policy Characteristics'!N:N,MATCH(PolicyLevers!$C399,'Policy Characteristics'!$C:$C,0))</f>
        <v>U.S. DOE, 2016, Industrial Energy Efficiency Potential Analysis, https://energy.gov/sites/prod/files/2017/04/f34/energy-savings-by-state-industrial-methodology.pdf</v>
      </c>
    </row>
    <row r="400" spans="1:20" s="195" customFormat="1">
      <c r="A400" s="186" t="str">
        <f>INDEX('Policy Characteristics'!A:A,MATCH($C400,'Policy Characteristics'!$C:$C,0))</f>
        <v>Industry</v>
      </c>
      <c r="B400" s="210" t="str">
        <f>INDEX('Policy Characteristics'!B:B,MATCH($C400,'Policy Characteristics'!$C:$C,0))</f>
        <v>Industry Energy Efficiency Standards</v>
      </c>
      <c r="C400" s="210" t="str">
        <f t="shared" si="30"/>
        <v>Percentage Improvement in Eqpt Efficiency Standards above BAU</v>
      </c>
      <c r="D400" s="199" t="s">
        <v>143</v>
      </c>
      <c r="E400" s="189" t="s">
        <v>718</v>
      </c>
      <c r="F400" s="199" t="s">
        <v>735</v>
      </c>
      <c r="G400" s="189" t="s">
        <v>724</v>
      </c>
      <c r="H400" s="225">
        <v>786</v>
      </c>
      <c r="I400" s="189" t="s">
        <v>46</v>
      </c>
      <c r="J400" s="187" t="str">
        <f>INDEX('Policy Characteristics'!D:D,MATCH(PolicyLevers!$C400,'Policy Characteristics'!$C:$C,0))</f>
        <v>Industry Energy Efficiency Standards</v>
      </c>
      <c r="K400" s="187" t="str">
        <f>INDEX('Policy Characteristics'!E:E,MATCH(PolicyLevers!$C400,'Policy Characteristics'!$C:$C,0))</f>
        <v>indst efficiency standards</v>
      </c>
      <c r="L400" s="211">
        <f>INDEX('Policy Characteristics'!F:F,MATCH(PolicyLevers!$C400,'Policy Characteristics'!$C:$C,0))</f>
        <v>0</v>
      </c>
      <c r="M400" s="211">
        <f>INDEX('Policy Characteristics'!G:G,MATCH(PolicyLevers!$C400,'Policy Characteristics'!$C:$C,0))</f>
        <v>0.6</v>
      </c>
      <c r="N400" s="211">
        <f>INDEX('Policy Characteristics'!H:H,MATCH(PolicyLevers!$C400,'Policy Characteristics'!$C:$C,0))</f>
        <v>0.01</v>
      </c>
      <c r="O400" s="221" t="str">
        <f>INDEX('Policy Characteristics'!I:I,MATCH(PolicyLevers!$C400,'Policy Characteristics'!$C:$C,0))</f>
        <v>% reduction in energy use</v>
      </c>
      <c r="P400" s="201" t="str">
        <f>INDEX('Policy Characteristics'!J:J,MATCH(PolicyLevers!$C400,'Policy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0" s="221" t="str">
        <f>INDEX('Policy Characteristics'!K:K,MATCH(PolicyLevers!$C400,'Policy Characteristics'!$C:$C,0))</f>
        <v>industry-ag-main.html#eff-stds</v>
      </c>
      <c r="R400" s="221" t="str">
        <f>INDEX('Policy Characteristics'!L:L,MATCH(PolicyLevers!$C400,'Policy Characteristics'!$C:$C,0))</f>
        <v>industry-energy-efficiency-standards.html</v>
      </c>
      <c r="S400" s="214" t="str">
        <f>INDEX('Policy Characteristics'!M:M,MATCH(PolicyLevers!$C400,'Policy Characteristics'!$C:$C,0))</f>
        <v>https://www.beeindia.gov.in/sites/default/files/press_releases/Consolidated%20Report.pdf</v>
      </c>
      <c r="T400" s="221" t="str">
        <f>INDEX('Policy Characteristics'!N:N,MATCH(PolicyLevers!$C400,'Policy Characteristics'!$C:$C,0))</f>
        <v>U.S. DOE, 2016, Industrial Energy Efficiency Potential Analysis, https://energy.gov/sites/prod/files/2017/04/f34/energy-savings-by-state-industrial-methodology.pdf</v>
      </c>
    </row>
    <row r="401" spans="1:20" s="195" customFormat="1">
      <c r="A401" s="186" t="str">
        <f>INDEX('Policy Characteristics'!A:A,MATCH($C401,'Policy Characteristics'!$C:$C,0))</f>
        <v>Industry</v>
      </c>
      <c r="B401" s="210" t="str">
        <f>INDEX('Policy Characteristics'!B:B,MATCH($C401,'Policy Characteristics'!$C:$C,0))</f>
        <v>Industry Energy Efficiency Standards</v>
      </c>
      <c r="C401" s="210" t="str">
        <f t="shared" si="30"/>
        <v>Percentage Improvement in Eqpt Efficiency Standards above BAU</v>
      </c>
      <c r="D401" s="199" t="s">
        <v>143</v>
      </c>
      <c r="E401" s="189" t="s">
        <v>719</v>
      </c>
      <c r="F401" s="199" t="s">
        <v>735</v>
      </c>
      <c r="G401" s="189" t="s">
        <v>727</v>
      </c>
      <c r="H401" s="225">
        <v>787</v>
      </c>
      <c r="I401" s="189" t="s">
        <v>46</v>
      </c>
      <c r="J401" s="187" t="str">
        <f>INDEX('Policy Characteristics'!D:D,MATCH(PolicyLevers!$C401,'Policy Characteristics'!$C:$C,0))</f>
        <v>Industry Energy Efficiency Standards</v>
      </c>
      <c r="K401" s="187" t="str">
        <f>INDEX('Policy Characteristics'!E:E,MATCH(PolicyLevers!$C401,'Policy Characteristics'!$C:$C,0))</f>
        <v>indst efficiency standards</v>
      </c>
      <c r="L401" s="211">
        <f>INDEX('Policy Characteristics'!F:F,MATCH(PolicyLevers!$C401,'Policy Characteristics'!$C:$C,0))</f>
        <v>0</v>
      </c>
      <c r="M401" s="211">
        <f>INDEX('Policy Characteristics'!G:G,MATCH(PolicyLevers!$C401,'Policy Characteristics'!$C:$C,0))</f>
        <v>0.6</v>
      </c>
      <c r="N401" s="211">
        <f>INDEX('Policy Characteristics'!H:H,MATCH(PolicyLevers!$C401,'Policy Characteristics'!$C:$C,0))</f>
        <v>0.01</v>
      </c>
      <c r="O401" s="221" t="str">
        <f>INDEX('Policy Characteristics'!I:I,MATCH(PolicyLevers!$C401,'Policy Characteristics'!$C:$C,0))</f>
        <v>% reduction in energy use</v>
      </c>
      <c r="P401" s="201" t="str">
        <f>INDEX('Policy Characteristics'!J:J,MATCH(PolicyLevers!$C401,'Policy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1" s="221" t="str">
        <f>INDEX('Policy Characteristics'!K:K,MATCH(PolicyLevers!$C401,'Policy Characteristics'!$C:$C,0))</f>
        <v>industry-ag-main.html#eff-stds</v>
      </c>
      <c r="R401" s="221" t="str">
        <f>INDEX('Policy Characteristics'!L:L,MATCH(PolicyLevers!$C401,'Policy Characteristics'!$C:$C,0))</f>
        <v>industry-energy-efficiency-standards.html</v>
      </c>
      <c r="S401" s="214" t="str">
        <f>INDEX('Policy Characteristics'!M:M,MATCH(PolicyLevers!$C401,'Policy Characteristics'!$C:$C,0))</f>
        <v>https://www.beeindia.gov.in/sites/default/files/press_releases/Consolidated%20Report.pdf</v>
      </c>
      <c r="T401" s="221" t="str">
        <f>INDEX('Policy Characteristics'!N:N,MATCH(PolicyLevers!$C401,'Policy Characteristics'!$C:$C,0))</f>
        <v>U.S. DOE, 2016, Industrial Energy Efficiency Potential Analysis, https://energy.gov/sites/prod/files/2017/04/f34/energy-savings-by-state-industrial-methodology.pdf</v>
      </c>
    </row>
    <row r="402" spans="1:20" s="195" customFormat="1">
      <c r="A402" s="186" t="str">
        <f>INDEX('Policy Characteristics'!A:A,MATCH($C402,'Policy Characteristics'!$C:$C,0))</f>
        <v>Industry</v>
      </c>
      <c r="B402" s="210" t="str">
        <f>INDEX('Policy Characteristics'!B:B,MATCH($C402,'Policy Characteristics'!$C:$C,0))</f>
        <v>Industry Energy Efficiency Standards</v>
      </c>
      <c r="C402" s="210" t="str">
        <f t="shared" si="30"/>
        <v>Percentage Improvement in Eqpt Efficiency Standards above BAU</v>
      </c>
      <c r="D402" s="199" t="s">
        <v>143</v>
      </c>
      <c r="E402" s="189" t="s">
        <v>720</v>
      </c>
      <c r="F402" s="199" t="s">
        <v>735</v>
      </c>
      <c r="G402" s="189" t="s">
        <v>728</v>
      </c>
      <c r="H402" s="225">
        <v>788</v>
      </c>
      <c r="I402" s="189" t="s">
        <v>46</v>
      </c>
      <c r="J402" s="187" t="str">
        <f>INDEX('Policy Characteristics'!D:D,MATCH(PolicyLevers!$C402,'Policy Characteristics'!$C:$C,0))</f>
        <v>Industry Energy Efficiency Standards</v>
      </c>
      <c r="K402" s="187" t="str">
        <f>INDEX('Policy Characteristics'!E:E,MATCH(PolicyLevers!$C402,'Policy Characteristics'!$C:$C,0))</f>
        <v>indst efficiency standards</v>
      </c>
      <c r="L402" s="211">
        <f>INDEX('Policy Characteristics'!F:F,MATCH(PolicyLevers!$C402,'Policy Characteristics'!$C:$C,0))</f>
        <v>0</v>
      </c>
      <c r="M402" s="211">
        <f>INDEX('Policy Characteristics'!G:G,MATCH(PolicyLevers!$C402,'Policy Characteristics'!$C:$C,0))</f>
        <v>0.6</v>
      </c>
      <c r="N402" s="211">
        <f>INDEX('Policy Characteristics'!H:H,MATCH(PolicyLevers!$C402,'Policy Characteristics'!$C:$C,0))</f>
        <v>0.01</v>
      </c>
      <c r="O402" s="221" t="str">
        <f>INDEX('Policy Characteristics'!I:I,MATCH(PolicyLevers!$C402,'Policy Characteristics'!$C:$C,0))</f>
        <v>% reduction in energy use</v>
      </c>
      <c r="P402" s="201" t="str">
        <f>INDEX('Policy Characteristics'!J:J,MATCH(PolicyLevers!$C402,'Policy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2" s="221" t="str">
        <f>INDEX('Policy Characteristics'!K:K,MATCH(PolicyLevers!$C402,'Policy Characteristics'!$C:$C,0))</f>
        <v>industry-ag-main.html#eff-stds</v>
      </c>
      <c r="R402" s="221" t="str">
        <f>INDEX('Policy Characteristics'!L:L,MATCH(PolicyLevers!$C402,'Policy Characteristics'!$C:$C,0))</f>
        <v>industry-energy-efficiency-standards.html</v>
      </c>
      <c r="S402" s="214" t="str">
        <f>INDEX('Policy Characteristics'!M:M,MATCH(PolicyLevers!$C402,'Policy Characteristics'!$C:$C,0))</f>
        <v>https://www.beeindia.gov.in/sites/default/files/press_releases/Consolidated%20Report.pdf</v>
      </c>
      <c r="T402" s="221" t="str">
        <f>INDEX('Policy Characteristics'!N:N,MATCH(PolicyLevers!$C402,'Policy Characteristics'!$C:$C,0))</f>
        <v>U.S. DOE, 2016, Industrial Energy Efficiency Potential Analysis, https://energy.gov/sites/prod/files/2017/04/f34/energy-savings-by-state-industrial-methodology.pdf</v>
      </c>
    </row>
    <row r="403" spans="1:20" s="195" customFormat="1">
      <c r="A403" s="186" t="str">
        <f>INDEX('Policy Characteristics'!A:A,MATCH($C403,'Policy Characteristics'!$C:$C,0))</f>
        <v>Industry</v>
      </c>
      <c r="B403" s="210" t="str">
        <f>INDEX('Policy Characteristics'!B:B,MATCH($C403,'Policy Characteristics'!$C:$C,0))</f>
        <v>Industry Energy Efficiency Standards</v>
      </c>
      <c r="C403" s="210" t="str">
        <f t="shared" si="30"/>
        <v>Percentage Improvement in Eqpt Efficiency Standards above BAU</v>
      </c>
      <c r="D403" s="199" t="s">
        <v>143</v>
      </c>
      <c r="E403" s="189" t="s">
        <v>721</v>
      </c>
      <c r="F403" s="199" t="s">
        <v>735</v>
      </c>
      <c r="G403" s="189" t="s">
        <v>725</v>
      </c>
      <c r="H403" s="225">
        <v>789</v>
      </c>
      <c r="I403" s="189" t="s">
        <v>47</v>
      </c>
      <c r="J403" s="187" t="str">
        <f>INDEX('Policy Characteristics'!D:D,MATCH(PolicyLevers!$C403,'Policy Characteristics'!$C:$C,0))</f>
        <v>Industry Energy Efficiency Standards</v>
      </c>
      <c r="K403" s="187" t="str">
        <f>INDEX('Policy Characteristics'!E:E,MATCH(PolicyLevers!$C403,'Policy Characteristics'!$C:$C,0))</f>
        <v>indst efficiency standards</v>
      </c>
      <c r="L403" s="211">
        <f>INDEX('Policy Characteristics'!F:F,MATCH(PolicyLevers!$C403,'Policy Characteristics'!$C:$C,0))</f>
        <v>0</v>
      </c>
      <c r="M403" s="211">
        <f>INDEX('Policy Characteristics'!G:G,MATCH(PolicyLevers!$C403,'Policy Characteristics'!$C:$C,0))</f>
        <v>0.6</v>
      </c>
      <c r="N403" s="211">
        <f>INDEX('Policy Characteristics'!H:H,MATCH(PolicyLevers!$C403,'Policy Characteristics'!$C:$C,0))</f>
        <v>0.01</v>
      </c>
      <c r="O403" s="221" t="str">
        <f>INDEX('Policy Characteristics'!I:I,MATCH(PolicyLevers!$C403,'Policy Characteristics'!$C:$C,0))</f>
        <v>% reduction in energy use</v>
      </c>
      <c r="P403" s="201" t="str">
        <f>INDEX('Policy Characteristics'!J:J,MATCH(PolicyLevers!$C403,'Policy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3" s="221" t="str">
        <f>INDEX('Policy Characteristics'!K:K,MATCH(PolicyLevers!$C403,'Policy Characteristics'!$C:$C,0))</f>
        <v>industry-ag-main.html#eff-stds</v>
      </c>
      <c r="R403" s="221" t="str">
        <f>INDEX('Policy Characteristics'!L:L,MATCH(PolicyLevers!$C403,'Policy Characteristics'!$C:$C,0))</f>
        <v>industry-energy-efficiency-standards.html</v>
      </c>
      <c r="S403" s="214" t="str">
        <f>INDEX('Policy Characteristics'!M:M,MATCH(PolicyLevers!$C403,'Policy Characteristics'!$C:$C,0))</f>
        <v>https://www.beeindia.gov.in/sites/default/files/press_releases/Consolidated%20Report.pdf</v>
      </c>
      <c r="T403" s="221" t="str">
        <f>INDEX('Policy Characteristics'!N:N,MATCH(PolicyLevers!$C403,'Policy Characteristics'!$C:$C,0))</f>
        <v>U.S. DOE, 2016, Industrial Energy Efficiency Potential Analysis, https://energy.gov/sites/prod/files/2017/04/f34/energy-savings-by-state-industrial-methodology.pdf</v>
      </c>
    </row>
    <row r="404" spans="1:20" s="195" customFormat="1">
      <c r="A404" s="186" t="str">
        <f>INDEX('Policy Characteristics'!A:A,MATCH($C404,'Policy Characteristics'!$C:$C,0))</f>
        <v>Industry</v>
      </c>
      <c r="B404" s="210" t="str">
        <f>INDEX('Policy Characteristics'!B:B,MATCH($C404,'Policy Characteristics'!$C:$C,0))</f>
        <v>Industry Energy Efficiency Standards</v>
      </c>
      <c r="C404" s="210" t="str">
        <f t="shared" si="30"/>
        <v>Percentage Improvement in Eqpt Efficiency Standards above BAU</v>
      </c>
      <c r="D404" s="199" t="s">
        <v>143</v>
      </c>
      <c r="E404" s="189" t="s">
        <v>722</v>
      </c>
      <c r="F404" s="199" t="s">
        <v>735</v>
      </c>
      <c r="G404" s="189" t="s">
        <v>726</v>
      </c>
      <c r="H404" s="225">
        <v>790</v>
      </c>
      <c r="I404" s="189" t="s">
        <v>46</v>
      </c>
      <c r="J404" s="187" t="str">
        <f>INDEX('Policy Characteristics'!D:D,MATCH(PolicyLevers!$C404,'Policy Characteristics'!$C:$C,0))</f>
        <v>Industry Energy Efficiency Standards</v>
      </c>
      <c r="K404" s="187" t="str">
        <f>INDEX('Policy Characteristics'!E:E,MATCH(PolicyLevers!$C404,'Policy Characteristics'!$C:$C,0))</f>
        <v>indst efficiency standards</v>
      </c>
      <c r="L404" s="211">
        <f>INDEX('Policy Characteristics'!F:F,MATCH(PolicyLevers!$C404,'Policy Characteristics'!$C:$C,0))</f>
        <v>0</v>
      </c>
      <c r="M404" s="211">
        <f>INDEX('Policy Characteristics'!G:G,MATCH(PolicyLevers!$C404,'Policy Characteristics'!$C:$C,0))</f>
        <v>0.6</v>
      </c>
      <c r="N404" s="211">
        <f>INDEX('Policy Characteristics'!H:H,MATCH(PolicyLevers!$C404,'Policy Characteristics'!$C:$C,0))</f>
        <v>0.01</v>
      </c>
      <c r="O404" s="221" t="str">
        <f>INDEX('Policy Characteristics'!I:I,MATCH(PolicyLevers!$C404,'Policy Characteristics'!$C:$C,0))</f>
        <v>% reduction in energy use</v>
      </c>
      <c r="P404" s="201" t="str">
        <f>INDEX('Policy Characteristics'!J:J,MATCH(PolicyLevers!$C404,'Policy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4" s="221" t="str">
        <f>INDEX('Policy Characteristics'!K:K,MATCH(PolicyLevers!$C404,'Policy Characteristics'!$C:$C,0))</f>
        <v>industry-ag-main.html#eff-stds</v>
      </c>
      <c r="R404" s="221" t="str">
        <f>INDEX('Policy Characteristics'!L:L,MATCH(PolicyLevers!$C404,'Policy Characteristics'!$C:$C,0))</f>
        <v>industry-energy-efficiency-standards.html</v>
      </c>
      <c r="S404" s="214" t="str">
        <f>INDEX('Policy Characteristics'!M:M,MATCH(PolicyLevers!$C404,'Policy Characteristics'!$C:$C,0))</f>
        <v>https://www.beeindia.gov.in/sites/default/files/press_releases/Consolidated%20Report.pdf</v>
      </c>
      <c r="T404" s="221" t="str">
        <f>INDEX('Policy Characteristics'!N:N,MATCH(PolicyLevers!$C404,'Policy Characteristics'!$C:$C,0))</f>
        <v>U.S. DOE, 2016, Industrial Energy Efficiency Potential Analysis, https://energy.gov/sites/prod/files/2017/04/f34/energy-savings-by-state-industrial-methodology.pdf</v>
      </c>
    </row>
    <row r="405" spans="1:20" s="195" customFormat="1">
      <c r="A405" s="186" t="str">
        <f>INDEX('Policy Characteristics'!A:A,MATCH($C405,'Policy Characteristics'!$C:$C,0))</f>
        <v>Industry</v>
      </c>
      <c r="B405" s="210" t="str">
        <f>INDEX('Policy Characteristics'!B:B,MATCH($C405,'Policy Characteristics'!$C:$C,0))</f>
        <v>Industry Energy Efficiency Standards</v>
      </c>
      <c r="C405" s="210" t="str">
        <f t="shared" si="30"/>
        <v>Percentage Improvement in Eqpt Efficiency Standards above BAU</v>
      </c>
      <c r="D405" s="199" t="s">
        <v>143</v>
      </c>
      <c r="E405" s="189" t="s">
        <v>723</v>
      </c>
      <c r="F405" s="199" t="s">
        <v>735</v>
      </c>
      <c r="G405" s="189" t="s">
        <v>729</v>
      </c>
      <c r="H405" s="225">
        <v>791</v>
      </c>
      <c r="I405" s="189" t="s">
        <v>47</v>
      </c>
      <c r="J405" s="187" t="str">
        <f>INDEX('Policy Characteristics'!D:D,MATCH(PolicyLevers!$C405,'Policy Characteristics'!$C:$C,0))</f>
        <v>Industry Energy Efficiency Standards</v>
      </c>
      <c r="K405" s="187" t="str">
        <f>INDEX('Policy Characteristics'!E:E,MATCH(PolicyLevers!$C405,'Policy Characteristics'!$C:$C,0))</f>
        <v>indst efficiency standards</v>
      </c>
      <c r="L405" s="211">
        <f>INDEX('Policy Characteristics'!F:F,MATCH(PolicyLevers!$C405,'Policy Characteristics'!$C:$C,0))</f>
        <v>0</v>
      </c>
      <c r="M405" s="211">
        <f>INDEX('Policy Characteristics'!G:G,MATCH(PolicyLevers!$C405,'Policy Characteristics'!$C:$C,0))</f>
        <v>0.6</v>
      </c>
      <c r="N405" s="211">
        <f>INDEX('Policy Characteristics'!H:H,MATCH(PolicyLevers!$C405,'Policy Characteristics'!$C:$C,0))</f>
        <v>0.01</v>
      </c>
      <c r="O405" s="221" t="str">
        <f>INDEX('Policy Characteristics'!I:I,MATCH(PolicyLevers!$C405,'Policy Characteristics'!$C:$C,0))</f>
        <v>% reduction in energy use</v>
      </c>
      <c r="P405" s="201" t="str">
        <f>INDEX('Policy Characteristics'!J:J,MATCH(PolicyLevers!$C405,'Policy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5" s="221" t="str">
        <f>INDEX('Policy Characteristics'!K:K,MATCH(PolicyLevers!$C405,'Policy Characteristics'!$C:$C,0))</f>
        <v>industry-ag-main.html#eff-stds</v>
      </c>
      <c r="R405" s="221" t="str">
        <f>INDEX('Policy Characteristics'!L:L,MATCH(PolicyLevers!$C405,'Policy Characteristics'!$C:$C,0))</f>
        <v>industry-energy-efficiency-standards.html</v>
      </c>
      <c r="S405" s="214" t="str">
        <f>INDEX('Policy Characteristics'!M:M,MATCH(PolicyLevers!$C405,'Policy Characteristics'!$C:$C,0))</f>
        <v>https://www.beeindia.gov.in/sites/default/files/press_releases/Consolidated%20Report.pdf</v>
      </c>
      <c r="T405" s="221" t="str">
        <f>INDEX('Policy Characteristics'!N:N,MATCH(PolicyLevers!$C405,'Policy Characteristics'!$C:$C,0))</f>
        <v>U.S. DOE, 2016, Industrial Energy Efficiency Potential Analysis, https://energy.gov/sites/prod/files/2017/04/f34/energy-savings-by-state-industrial-methodology.pdf</v>
      </c>
    </row>
    <row r="406" spans="1:20" s="195" customFormat="1">
      <c r="A406" s="186" t="str">
        <f>INDEX('Policy Characteristics'!A:A,MATCH($C406,'Policy Characteristics'!$C:$C,0))</f>
        <v>Industry</v>
      </c>
      <c r="B406" s="210" t="str">
        <f>INDEX('Policy Characteristics'!B:B,MATCH($C406,'Policy Characteristics'!$C:$C,0))</f>
        <v>Industry Energy Efficiency Standards</v>
      </c>
      <c r="C406" s="210" t="str">
        <f t="shared" si="30"/>
        <v>Percentage Improvement in Eqpt Efficiency Standards above BAU</v>
      </c>
      <c r="D406" s="199" t="s">
        <v>143</v>
      </c>
      <c r="E406" s="189" t="s">
        <v>1065</v>
      </c>
      <c r="F406" s="199" t="s">
        <v>735</v>
      </c>
      <c r="G406" s="189" t="s">
        <v>1068</v>
      </c>
      <c r="H406" s="225">
        <v>792</v>
      </c>
      <c r="I406" s="189" t="s">
        <v>47</v>
      </c>
      <c r="J406" s="187" t="str">
        <f>INDEX('Policy Characteristics'!D:D,MATCH(PolicyLevers!$C406,'Policy Characteristics'!$C:$C,0))</f>
        <v>Industry Energy Efficiency Standards</v>
      </c>
      <c r="K406" s="187" t="str">
        <f>INDEX('Policy Characteristics'!E:E,MATCH(PolicyLevers!$C406,'Policy Characteristics'!$C:$C,0))</f>
        <v>indst efficiency standards</v>
      </c>
      <c r="L406" s="211">
        <f>INDEX('Policy Characteristics'!F:F,MATCH(PolicyLevers!$C406,'Policy Characteristics'!$C:$C,0))</f>
        <v>0</v>
      </c>
      <c r="M406" s="211">
        <f>INDEX('Policy Characteristics'!G:G,MATCH(PolicyLevers!$C406,'Policy Characteristics'!$C:$C,0))</f>
        <v>0.6</v>
      </c>
      <c r="N406" s="211">
        <f>INDEX('Policy Characteristics'!H:H,MATCH(PolicyLevers!$C406,'Policy Characteristics'!$C:$C,0))</f>
        <v>0.01</v>
      </c>
      <c r="O406" s="221" t="str">
        <f>INDEX('Policy Characteristics'!I:I,MATCH(PolicyLevers!$C406,'Policy Characteristics'!$C:$C,0))</f>
        <v>% reduction in energy use</v>
      </c>
      <c r="P406" s="201" t="str">
        <f>INDEX('Policy Characteristics'!J:J,MATCH(PolicyLevers!$C406,'Policy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6" s="221" t="str">
        <f>INDEX('Policy Characteristics'!K:K,MATCH(PolicyLevers!$C406,'Policy Characteristics'!$C:$C,0))</f>
        <v>industry-ag-main.html#eff-stds</v>
      </c>
      <c r="R406" s="221" t="str">
        <f>INDEX('Policy Characteristics'!L:L,MATCH(PolicyLevers!$C406,'Policy Characteristics'!$C:$C,0))</f>
        <v>industry-energy-efficiency-standards.html</v>
      </c>
      <c r="S406" s="214" t="str">
        <f>INDEX('Policy Characteristics'!M:M,MATCH(PolicyLevers!$C406,'Policy Characteristics'!$C:$C,0))</f>
        <v>https://www.beeindia.gov.in/sites/default/files/press_releases/Consolidated%20Report.pdf</v>
      </c>
      <c r="T406" s="221" t="str">
        <f>INDEX('Policy Characteristics'!N:N,MATCH(PolicyLevers!$C406,'Policy Characteristics'!$C:$C,0))</f>
        <v>U.S. DOE, 2016, Industrial Energy Efficiency Potential Analysis, https://energy.gov/sites/prod/files/2017/04/f34/energy-savings-by-state-industrial-methodology.pdf</v>
      </c>
    </row>
    <row r="407" spans="1:20" s="195" customFormat="1">
      <c r="A407" s="186" t="str">
        <f>INDEX('Policy Characteristics'!A:A,MATCH($C407,'Policy Characteristics'!$C:$C,0))</f>
        <v>Industry</v>
      </c>
      <c r="B407" s="210" t="str">
        <f>INDEX('Policy Characteristics'!B:B,MATCH($C407,'Policy Characteristics'!$C:$C,0))</f>
        <v>Industry Energy Efficiency Standards</v>
      </c>
      <c r="C407" s="210" t="str">
        <f t="shared" si="30"/>
        <v>Percentage Improvement in Eqpt Efficiency Standards above BAU</v>
      </c>
      <c r="D407" s="199" t="s">
        <v>143</v>
      </c>
      <c r="E407" s="189" t="s">
        <v>1066</v>
      </c>
      <c r="F407" s="199" t="s">
        <v>735</v>
      </c>
      <c r="G407" s="189" t="s">
        <v>1070</v>
      </c>
      <c r="H407" s="225">
        <v>793</v>
      </c>
      <c r="I407" s="189" t="s">
        <v>46</v>
      </c>
      <c r="J407" s="187" t="str">
        <f>INDEX('Policy Characteristics'!D:D,MATCH(PolicyLevers!$C407,'Policy Characteristics'!$C:$C,0))</f>
        <v>Industry Energy Efficiency Standards</v>
      </c>
      <c r="K407" s="187" t="str">
        <f>INDEX('Policy Characteristics'!E:E,MATCH(PolicyLevers!$C407,'Policy Characteristics'!$C:$C,0))</f>
        <v>indst efficiency standards</v>
      </c>
      <c r="L407" s="211">
        <f>INDEX('Policy Characteristics'!F:F,MATCH(PolicyLevers!$C407,'Policy Characteristics'!$C:$C,0))</f>
        <v>0</v>
      </c>
      <c r="M407" s="211">
        <f>INDEX('Policy Characteristics'!G:G,MATCH(PolicyLevers!$C407,'Policy Characteristics'!$C:$C,0))</f>
        <v>0.6</v>
      </c>
      <c r="N407" s="211">
        <f>INDEX('Policy Characteristics'!H:H,MATCH(PolicyLevers!$C407,'Policy Characteristics'!$C:$C,0))</f>
        <v>0.01</v>
      </c>
      <c r="O407" s="221" t="str">
        <f>INDEX('Policy Characteristics'!I:I,MATCH(PolicyLevers!$C407,'Policy Characteristics'!$C:$C,0))</f>
        <v>% reduction in energy use</v>
      </c>
      <c r="P407" s="201" t="str">
        <f>INDEX('Policy Characteristics'!J:J,MATCH(PolicyLevers!$C407,'Policy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7" s="221" t="str">
        <f>INDEX('Policy Characteristics'!K:K,MATCH(PolicyLevers!$C407,'Policy Characteristics'!$C:$C,0))</f>
        <v>industry-ag-main.html#eff-stds</v>
      </c>
      <c r="R407" s="221" t="str">
        <f>INDEX('Policy Characteristics'!L:L,MATCH(PolicyLevers!$C407,'Policy Characteristics'!$C:$C,0))</f>
        <v>industry-energy-efficiency-standards.html</v>
      </c>
      <c r="S407" s="214" t="str">
        <f>INDEX('Policy Characteristics'!M:M,MATCH(PolicyLevers!$C407,'Policy Characteristics'!$C:$C,0))</f>
        <v>https://www.beeindia.gov.in/sites/default/files/press_releases/Consolidated%20Report.pdf</v>
      </c>
      <c r="T407" s="221" t="str">
        <f>INDEX('Policy Characteristics'!N:N,MATCH(PolicyLevers!$C407,'Policy Characteristics'!$C:$C,0))</f>
        <v>U.S. DOE, 2016, Industrial Energy Efficiency Potential Analysis, https://energy.gov/sites/prod/files/2017/04/f34/energy-savings-by-state-industrial-methodology.pdf</v>
      </c>
    </row>
    <row r="408" spans="1:20" s="195" customFormat="1">
      <c r="A408" s="186" t="str">
        <f>INDEX('Policy Characteristics'!A:A,MATCH($C408,'Policy Characteristics'!$C:$C,0))</f>
        <v>Industry</v>
      </c>
      <c r="B408" s="210" t="str">
        <f>INDEX('Policy Characteristics'!B:B,MATCH($C408,'Policy Characteristics'!$C:$C,0))</f>
        <v>Industry Energy Efficiency Standards</v>
      </c>
      <c r="C408" s="210" t="str">
        <f t="shared" si="30"/>
        <v>Percentage Improvement in Eqpt Efficiency Standards above BAU</v>
      </c>
      <c r="D408" s="199" t="s">
        <v>143</v>
      </c>
      <c r="E408" s="189" t="s">
        <v>1067</v>
      </c>
      <c r="F408" s="199" t="s">
        <v>735</v>
      </c>
      <c r="G408" s="189" t="s">
        <v>1071</v>
      </c>
      <c r="H408" s="225">
        <v>794</v>
      </c>
      <c r="I408" s="189" t="s">
        <v>46</v>
      </c>
      <c r="J408" s="187" t="str">
        <f>INDEX('Policy Characteristics'!D:D,MATCH(PolicyLevers!$C408,'Policy Characteristics'!$C:$C,0))</f>
        <v>Industry Energy Efficiency Standards</v>
      </c>
      <c r="K408" s="187" t="str">
        <f>INDEX('Policy Characteristics'!E:E,MATCH(PolicyLevers!$C408,'Policy Characteristics'!$C:$C,0))</f>
        <v>indst efficiency standards</v>
      </c>
      <c r="L408" s="211">
        <f>INDEX('Policy Characteristics'!F:F,MATCH(PolicyLevers!$C408,'Policy Characteristics'!$C:$C,0))</f>
        <v>0</v>
      </c>
      <c r="M408" s="211">
        <f>INDEX('Policy Characteristics'!G:G,MATCH(PolicyLevers!$C408,'Policy Characteristics'!$C:$C,0))</f>
        <v>0.6</v>
      </c>
      <c r="N408" s="211">
        <f>INDEX('Policy Characteristics'!H:H,MATCH(PolicyLevers!$C408,'Policy Characteristics'!$C:$C,0))</f>
        <v>0.01</v>
      </c>
      <c r="O408" s="221" t="str">
        <f>INDEX('Policy Characteristics'!I:I,MATCH(PolicyLevers!$C408,'Policy Characteristics'!$C:$C,0))</f>
        <v>% reduction in energy use</v>
      </c>
      <c r="P408" s="201" t="str">
        <f>INDEX('Policy Characteristics'!J:J,MATCH(PolicyLevers!$C408,'Policy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8" s="221" t="str">
        <f>INDEX('Policy Characteristics'!K:K,MATCH(PolicyLevers!$C408,'Policy Characteristics'!$C:$C,0))</f>
        <v>industry-ag-main.html#eff-stds</v>
      </c>
      <c r="R408" s="221" t="str">
        <f>INDEX('Policy Characteristics'!L:L,MATCH(PolicyLevers!$C408,'Policy Characteristics'!$C:$C,0))</f>
        <v>industry-energy-efficiency-standards.html</v>
      </c>
      <c r="S408" s="214" t="str">
        <f>INDEX('Policy Characteristics'!M:M,MATCH(PolicyLevers!$C408,'Policy Characteristics'!$C:$C,0))</f>
        <v>https://www.beeindia.gov.in/sites/default/files/press_releases/Consolidated%20Report.pdf</v>
      </c>
      <c r="T408" s="221" t="str">
        <f>INDEX('Policy Characteristics'!N:N,MATCH(PolicyLevers!$C408,'Policy Characteristics'!$C:$C,0))</f>
        <v>U.S. DOE, 2016, Industrial Energy Efficiency Potential Analysis, https://energy.gov/sites/prod/files/2017/04/f34/energy-savings-by-state-industrial-methodology.pdf</v>
      </c>
    </row>
    <row r="409" spans="1:20" s="195" customFormat="1">
      <c r="A409" s="186" t="str">
        <f>INDEX('Policy Characteristics'!A:A,MATCH($C409,'Policy Characteristics'!$C:$C,0))</f>
        <v>Industry</v>
      </c>
      <c r="B409" s="210" t="str">
        <f>INDEX('Policy Characteristics'!B:B,MATCH($C409,'Policy Characteristics'!$C:$C,0))</f>
        <v>Industry Energy Efficiency Standards</v>
      </c>
      <c r="C409" s="210" t="str">
        <f t="shared" si="30"/>
        <v>Percentage Improvement in Eqpt Efficiency Standards above BAU</v>
      </c>
      <c r="D409" s="199" t="s">
        <v>143</v>
      </c>
      <c r="E409" s="189" t="s">
        <v>1064</v>
      </c>
      <c r="F409" s="199" t="s">
        <v>735</v>
      </c>
      <c r="G409" s="189" t="s">
        <v>1069</v>
      </c>
      <c r="H409" s="225">
        <v>795</v>
      </c>
      <c r="I409" s="189" t="s">
        <v>47</v>
      </c>
      <c r="J409" s="187" t="str">
        <f>INDEX('Policy Characteristics'!D:D,MATCH(PolicyLevers!$C409,'Policy Characteristics'!$C:$C,0))</f>
        <v>Industry Energy Efficiency Standards</v>
      </c>
      <c r="K409" s="187" t="str">
        <f>INDEX('Policy Characteristics'!E:E,MATCH(PolicyLevers!$C409,'Policy Characteristics'!$C:$C,0))</f>
        <v>indst efficiency standards</v>
      </c>
      <c r="L409" s="211">
        <f>INDEX('Policy Characteristics'!F:F,MATCH(PolicyLevers!$C409,'Policy Characteristics'!$C:$C,0))</f>
        <v>0</v>
      </c>
      <c r="M409" s="211">
        <f>INDEX('Policy Characteristics'!G:G,MATCH(PolicyLevers!$C409,'Policy Characteristics'!$C:$C,0))</f>
        <v>0.6</v>
      </c>
      <c r="N409" s="211">
        <f>INDEX('Policy Characteristics'!H:H,MATCH(PolicyLevers!$C409,'Policy Characteristics'!$C:$C,0))</f>
        <v>0.01</v>
      </c>
      <c r="O409" s="221" t="str">
        <f>INDEX('Policy Characteristics'!I:I,MATCH(PolicyLevers!$C409,'Policy Characteristics'!$C:$C,0))</f>
        <v>% reduction in energy use</v>
      </c>
      <c r="P409" s="201" t="str">
        <f>INDEX('Policy Characteristics'!J:J,MATCH(PolicyLevers!$C409,'Policy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9" s="221" t="str">
        <f>INDEX('Policy Characteristics'!K:K,MATCH(PolicyLevers!$C409,'Policy Characteristics'!$C:$C,0))</f>
        <v>industry-ag-main.html#eff-stds</v>
      </c>
      <c r="R409" s="221" t="str">
        <f>INDEX('Policy Characteristics'!L:L,MATCH(PolicyLevers!$C409,'Policy Characteristics'!$C:$C,0))</f>
        <v>industry-energy-efficiency-standards.html</v>
      </c>
      <c r="S409" s="214" t="str">
        <f>INDEX('Policy Characteristics'!M:M,MATCH(PolicyLevers!$C409,'Policy Characteristics'!$C:$C,0))</f>
        <v>https://www.beeindia.gov.in/sites/default/files/press_releases/Consolidated%20Report.pdf</v>
      </c>
      <c r="T409" s="221" t="str">
        <f>INDEX('Policy Characteristics'!N:N,MATCH(PolicyLevers!$C409,'Policy Characteristics'!$C:$C,0))</f>
        <v>U.S. DOE, 2016, Industrial Energy Efficiency Potential Analysis, https://energy.gov/sites/prod/files/2017/04/f34/energy-savings-by-state-industrial-methodology.pdf</v>
      </c>
    </row>
    <row r="410" spans="1:20" s="195" customFormat="1">
      <c r="A410" s="186" t="str">
        <f>INDEX('Policy Characteristics'!A:A,MATCH($C410,'Policy Characteristics'!$C:$C,0))</f>
        <v>Industry</v>
      </c>
      <c r="B410" s="210" t="str">
        <f>INDEX('Policy Characteristics'!B:B,MATCH($C410,'Policy Characteristics'!$C:$C,0))</f>
        <v>Industry Energy Efficiency Standards</v>
      </c>
      <c r="C410" s="210" t="str">
        <f t="shared" si="30"/>
        <v>Percentage Improvement in Eqpt Efficiency Standards above BAU</v>
      </c>
      <c r="D410" s="199" t="s">
        <v>765</v>
      </c>
      <c r="E410" s="189" t="s">
        <v>718</v>
      </c>
      <c r="F410" s="189" t="s">
        <v>1133</v>
      </c>
      <c r="G410" s="189" t="s">
        <v>724</v>
      </c>
      <c r="H410" s="225">
        <v>796</v>
      </c>
      <c r="I410" s="189" t="s">
        <v>46</v>
      </c>
      <c r="J410" s="187" t="str">
        <f>INDEX('Policy Characteristics'!D:D,MATCH(PolicyLevers!$C410,'Policy Characteristics'!$C:$C,0))</f>
        <v>Industry Energy Efficiency Standards</v>
      </c>
      <c r="K410" s="187" t="str">
        <f>INDEX('Policy Characteristics'!E:E,MATCH(PolicyLevers!$C410,'Policy Characteristics'!$C:$C,0))</f>
        <v>indst efficiency standards</v>
      </c>
      <c r="L410" s="211">
        <f>INDEX('Policy Characteristics'!F:F,MATCH(PolicyLevers!$C410,'Policy Characteristics'!$C:$C,0))</f>
        <v>0</v>
      </c>
      <c r="M410" s="252">
        <f>INDEX('Policy Characteristics'!G:G,MATCH(PolicyLevers!$C410,'Policy Characteristics'!$C:$C,0))</f>
        <v>0.6</v>
      </c>
      <c r="N410" s="211">
        <f>INDEX('Policy Characteristics'!H:H,MATCH(PolicyLevers!$C410,'Policy Characteristics'!$C:$C,0))</f>
        <v>0.01</v>
      </c>
      <c r="O410" s="221" t="str">
        <f>INDEX('Policy Characteristics'!I:I,MATCH(PolicyLevers!$C410,'Policy Characteristics'!$C:$C,0))</f>
        <v>% reduction in energy use</v>
      </c>
      <c r="P410" s="201" t="str">
        <f>INDEX('Policy Characteristics'!J:J,MATCH(PolicyLevers!$C410,'Policy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0" s="221" t="str">
        <f>INDEX('Policy Characteristics'!K:K,MATCH(PolicyLevers!$C410,'Policy Characteristics'!$C:$C,0))</f>
        <v>industry-ag-main.html#eff-stds</v>
      </c>
      <c r="R410" s="221" t="str">
        <f>INDEX('Policy Characteristics'!L:L,MATCH(PolicyLevers!$C410,'Policy Characteristics'!$C:$C,0))</f>
        <v>industry-energy-efficiency-standards.html</v>
      </c>
      <c r="S410" s="214" t="str">
        <f>INDEX('Policy Characteristics'!M:M,MATCH(PolicyLevers!$C410,'Policy Characteristics'!$C:$C,0))</f>
        <v>https://www.beeindia.gov.in/sites/default/files/press_releases/Consolidated%20Report.pdf</v>
      </c>
      <c r="T410" s="214" t="str">
        <f>INDEX('Policy Characteristics'!N:N,MATCH(PolicyLevers!$C410,'Policy Characteristics'!$C:$C,0))</f>
        <v>U.S. DOE, 2016, Industrial Energy Efficiency Potential Analysis, https://energy.gov/sites/prod/files/2017/04/f34/energy-savings-by-state-industrial-methodology.pdf</v>
      </c>
    </row>
    <row r="411" spans="1:20" s="195" customFormat="1">
      <c r="A411" s="186" t="str">
        <f>INDEX('Policy Characteristics'!A:A,MATCH($C411,'Policy Characteristics'!$C:$C,0))</f>
        <v>Industry</v>
      </c>
      <c r="B411" s="210" t="str">
        <f>INDEX('Policy Characteristics'!B:B,MATCH($C411,'Policy Characteristics'!$C:$C,0))</f>
        <v>Industry Energy Efficiency Standards</v>
      </c>
      <c r="C411" s="210" t="str">
        <f t="shared" si="30"/>
        <v>Percentage Improvement in Eqpt Efficiency Standards above BAU</v>
      </c>
      <c r="D411" s="199" t="s">
        <v>765</v>
      </c>
      <c r="E411" s="189" t="s">
        <v>719</v>
      </c>
      <c r="F411" s="189" t="s">
        <v>1133</v>
      </c>
      <c r="G411" s="189" t="s">
        <v>727</v>
      </c>
      <c r="H411" s="225">
        <v>797</v>
      </c>
      <c r="I411" s="189" t="s">
        <v>47</v>
      </c>
      <c r="J411" s="187" t="str">
        <f>INDEX('Policy Characteristics'!D:D,MATCH(PolicyLevers!$C411,'Policy Characteristics'!$C:$C,0))</f>
        <v>Industry Energy Efficiency Standards</v>
      </c>
      <c r="K411" s="187" t="str">
        <f>INDEX('Policy Characteristics'!E:E,MATCH(PolicyLevers!$C411,'Policy Characteristics'!$C:$C,0))</f>
        <v>indst efficiency standards</v>
      </c>
      <c r="L411" s="211">
        <f>INDEX('Policy Characteristics'!F:F,MATCH(PolicyLevers!$C411,'Policy Characteristics'!$C:$C,0))</f>
        <v>0</v>
      </c>
      <c r="M411" s="252">
        <f>INDEX('Policy Characteristics'!G:G,MATCH(PolicyLevers!$C411,'Policy Characteristics'!$C:$C,0))</f>
        <v>0.6</v>
      </c>
      <c r="N411" s="211">
        <f>INDEX('Policy Characteristics'!H:H,MATCH(PolicyLevers!$C411,'Policy Characteristics'!$C:$C,0))</f>
        <v>0.01</v>
      </c>
      <c r="O411" s="221" t="str">
        <f>INDEX('Policy Characteristics'!I:I,MATCH(PolicyLevers!$C411,'Policy Characteristics'!$C:$C,0))</f>
        <v>% reduction in energy use</v>
      </c>
      <c r="P411" s="201" t="str">
        <f>INDEX('Policy Characteristics'!J:J,MATCH(PolicyLevers!$C411,'Policy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1" s="221" t="str">
        <f>INDEX('Policy Characteristics'!K:K,MATCH(PolicyLevers!$C411,'Policy Characteristics'!$C:$C,0))</f>
        <v>industry-ag-main.html#eff-stds</v>
      </c>
      <c r="R411" s="221" t="str">
        <f>INDEX('Policy Characteristics'!L:L,MATCH(PolicyLevers!$C411,'Policy Characteristics'!$C:$C,0))</f>
        <v>industry-energy-efficiency-standards.html</v>
      </c>
      <c r="S411" s="214" t="str">
        <f>INDEX('Policy Characteristics'!M:M,MATCH(PolicyLevers!$C411,'Policy Characteristics'!$C:$C,0))</f>
        <v>https://www.beeindia.gov.in/sites/default/files/press_releases/Consolidated%20Report.pdf</v>
      </c>
      <c r="T411" s="214" t="str">
        <f>INDEX('Policy Characteristics'!N:N,MATCH(PolicyLevers!$C411,'Policy Characteristics'!$C:$C,0))</f>
        <v>U.S. DOE, 2016, Industrial Energy Efficiency Potential Analysis, https://energy.gov/sites/prod/files/2017/04/f34/energy-savings-by-state-industrial-methodology.pdf</v>
      </c>
    </row>
    <row r="412" spans="1:20" s="195" customFormat="1">
      <c r="A412" s="186" t="str">
        <f>INDEX('Policy Characteristics'!A:A,MATCH($C412,'Policy Characteristics'!$C:$C,0))</f>
        <v>Industry</v>
      </c>
      <c r="B412" s="210" t="str">
        <f>INDEX('Policy Characteristics'!B:B,MATCH($C412,'Policy Characteristics'!$C:$C,0))</f>
        <v>Industry Energy Efficiency Standards</v>
      </c>
      <c r="C412" s="210" t="str">
        <f t="shared" si="30"/>
        <v>Percentage Improvement in Eqpt Efficiency Standards above BAU</v>
      </c>
      <c r="D412" s="199" t="s">
        <v>765</v>
      </c>
      <c r="E412" s="189" t="s">
        <v>720</v>
      </c>
      <c r="F412" s="189" t="s">
        <v>1133</v>
      </c>
      <c r="G412" s="189" t="s">
        <v>728</v>
      </c>
      <c r="H412" s="225">
        <v>798</v>
      </c>
      <c r="I412" s="189" t="s">
        <v>47</v>
      </c>
      <c r="J412" s="187" t="str">
        <f>INDEX('Policy Characteristics'!D:D,MATCH(PolicyLevers!$C412,'Policy Characteristics'!$C:$C,0))</f>
        <v>Industry Energy Efficiency Standards</v>
      </c>
      <c r="K412" s="187" t="str">
        <f>INDEX('Policy Characteristics'!E:E,MATCH(PolicyLevers!$C412,'Policy Characteristics'!$C:$C,0))</f>
        <v>indst efficiency standards</v>
      </c>
      <c r="L412" s="211">
        <f>INDEX('Policy Characteristics'!F:F,MATCH(PolicyLevers!$C412,'Policy Characteristics'!$C:$C,0))</f>
        <v>0</v>
      </c>
      <c r="M412" s="252">
        <f>INDEX('Policy Characteristics'!G:G,MATCH(PolicyLevers!$C412,'Policy Characteristics'!$C:$C,0))</f>
        <v>0.6</v>
      </c>
      <c r="N412" s="211">
        <f>INDEX('Policy Characteristics'!H:H,MATCH(PolicyLevers!$C412,'Policy Characteristics'!$C:$C,0))</f>
        <v>0.01</v>
      </c>
      <c r="O412" s="221" t="str">
        <f>INDEX('Policy Characteristics'!I:I,MATCH(PolicyLevers!$C412,'Policy Characteristics'!$C:$C,0))</f>
        <v>% reduction in energy use</v>
      </c>
      <c r="P412" s="201" t="str">
        <f>INDEX('Policy Characteristics'!J:J,MATCH(PolicyLevers!$C412,'Policy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2" s="221" t="str">
        <f>INDEX('Policy Characteristics'!K:K,MATCH(PolicyLevers!$C412,'Policy Characteristics'!$C:$C,0))</f>
        <v>industry-ag-main.html#eff-stds</v>
      </c>
      <c r="R412" s="221" t="str">
        <f>INDEX('Policy Characteristics'!L:L,MATCH(PolicyLevers!$C412,'Policy Characteristics'!$C:$C,0))</f>
        <v>industry-energy-efficiency-standards.html</v>
      </c>
      <c r="S412" s="214" t="str">
        <f>INDEX('Policy Characteristics'!M:M,MATCH(PolicyLevers!$C412,'Policy Characteristics'!$C:$C,0))</f>
        <v>https://www.beeindia.gov.in/sites/default/files/press_releases/Consolidated%20Report.pdf</v>
      </c>
      <c r="T412" s="214" t="str">
        <f>INDEX('Policy Characteristics'!N:N,MATCH(PolicyLevers!$C412,'Policy Characteristics'!$C:$C,0))</f>
        <v>U.S. DOE, 2016, Industrial Energy Efficiency Potential Analysis, https://energy.gov/sites/prod/files/2017/04/f34/energy-savings-by-state-industrial-methodology.pdf</v>
      </c>
    </row>
    <row r="413" spans="1:20" s="195" customFormat="1">
      <c r="A413" s="186" t="str">
        <f>INDEX('Policy Characteristics'!A:A,MATCH($C413,'Policy Characteristics'!$C:$C,0))</f>
        <v>Industry</v>
      </c>
      <c r="B413" s="210" t="str">
        <f>INDEX('Policy Characteristics'!B:B,MATCH($C413,'Policy Characteristics'!$C:$C,0))</f>
        <v>Industry Energy Efficiency Standards</v>
      </c>
      <c r="C413" s="210" t="str">
        <f t="shared" si="30"/>
        <v>Percentage Improvement in Eqpt Efficiency Standards above BAU</v>
      </c>
      <c r="D413" s="199" t="s">
        <v>765</v>
      </c>
      <c r="E413" s="189" t="s">
        <v>721</v>
      </c>
      <c r="F413" s="189" t="s">
        <v>1133</v>
      </c>
      <c r="G413" s="189" t="s">
        <v>725</v>
      </c>
      <c r="H413" s="225">
        <v>799</v>
      </c>
      <c r="I413" s="189" t="s">
        <v>47</v>
      </c>
      <c r="J413" s="187" t="str">
        <f>INDEX('Policy Characteristics'!D:D,MATCH(PolicyLevers!$C413,'Policy Characteristics'!$C:$C,0))</f>
        <v>Industry Energy Efficiency Standards</v>
      </c>
      <c r="K413" s="187" t="str">
        <f>INDEX('Policy Characteristics'!E:E,MATCH(PolicyLevers!$C413,'Policy Characteristics'!$C:$C,0))</f>
        <v>indst efficiency standards</v>
      </c>
      <c r="L413" s="211">
        <f>INDEX('Policy Characteristics'!F:F,MATCH(PolicyLevers!$C413,'Policy Characteristics'!$C:$C,0))</f>
        <v>0</v>
      </c>
      <c r="M413" s="252">
        <f>INDEX('Policy Characteristics'!G:G,MATCH(PolicyLevers!$C413,'Policy Characteristics'!$C:$C,0))</f>
        <v>0.6</v>
      </c>
      <c r="N413" s="211">
        <f>INDEX('Policy Characteristics'!H:H,MATCH(PolicyLevers!$C413,'Policy Characteristics'!$C:$C,0))</f>
        <v>0.01</v>
      </c>
      <c r="O413" s="221" t="str">
        <f>INDEX('Policy Characteristics'!I:I,MATCH(PolicyLevers!$C413,'Policy Characteristics'!$C:$C,0))</f>
        <v>% reduction in energy use</v>
      </c>
      <c r="P413" s="201" t="str">
        <f>INDEX('Policy Characteristics'!J:J,MATCH(PolicyLevers!$C413,'Policy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3" s="221" t="str">
        <f>INDEX('Policy Characteristics'!K:K,MATCH(PolicyLevers!$C413,'Policy Characteristics'!$C:$C,0))</f>
        <v>industry-ag-main.html#eff-stds</v>
      </c>
      <c r="R413" s="221" t="str">
        <f>INDEX('Policy Characteristics'!L:L,MATCH(PolicyLevers!$C413,'Policy Characteristics'!$C:$C,0))</f>
        <v>industry-energy-efficiency-standards.html</v>
      </c>
      <c r="S413" s="214" t="str">
        <f>INDEX('Policy Characteristics'!M:M,MATCH(PolicyLevers!$C413,'Policy Characteristics'!$C:$C,0))</f>
        <v>https://www.beeindia.gov.in/sites/default/files/press_releases/Consolidated%20Report.pdf</v>
      </c>
      <c r="T413" s="214" t="str">
        <f>INDEX('Policy Characteristics'!N:N,MATCH(PolicyLevers!$C413,'Policy Characteristics'!$C:$C,0))</f>
        <v>U.S. DOE, 2016, Industrial Energy Efficiency Potential Analysis, https://energy.gov/sites/prod/files/2017/04/f34/energy-savings-by-state-industrial-methodology.pdf</v>
      </c>
    </row>
    <row r="414" spans="1:20" s="195" customFormat="1">
      <c r="A414" s="186" t="str">
        <f>INDEX('Policy Characteristics'!A:A,MATCH($C414,'Policy Characteristics'!$C:$C,0))</f>
        <v>Industry</v>
      </c>
      <c r="B414" s="210" t="str">
        <f>INDEX('Policy Characteristics'!B:B,MATCH($C414,'Policy Characteristics'!$C:$C,0))</f>
        <v>Industry Energy Efficiency Standards</v>
      </c>
      <c r="C414" s="210" t="str">
        <f t="shared" si="30"/>
        <v>Percentage Improvement in Eqpt Efficiency Standards above BAU</v>
      </c>
      <c r="D414" s="199" t="s">
        <v>765</v>
      </c>
      <c r="E414" s="189" t="s">
        <v>722</v>
      </c>
      <c r="F414" s="189" t="s">
        <v>1133</v>
      </c>
      <c r="G414" s="189" t="s">
        <v>726</v>
      </c>
      <c r="H414" s="225">
        <v>800</v>
      </c>
      <c r="I414" s="189" t="s">
        <v>47</v>
      </c>
      <c r="J414" s="187" t="str">
        <f>INDEX('Policy Characteristics'!D:D,MATCH(PolicyLevers!$C414,'Policy Characteristics'!$C:$C,0))</f>
        <v>Industry Energy Efficiency Standards</v>
      </c>
      <c r="K414" s="187" t="str">
        <f>INDEX('Policy Characteristics'!E:E,MATCH(PolicyLevers!$C414,'Policy Characteristics'!$C:$C,0))</f>
        <v>indst efficiency standards</v>
      </c>
      <c r="L414" s="211">
        <f>INDEX('Policy Characteristics'!F:F,MATCH(PolicyLevers!$C414,'Policy Characteristics'!$C:$C,0))</f>
        <v>0</v>
      </c>
      <c r="M414" s="252">
        <f>INDEX('Policy Characteristics'!G:G,MATCH(PolicyLevers!$C414,'Policy Characteristics'!$C:$C,0))</f>
        <v>0.6</v>
      </c>
      <c r="N414" s="211">
        <f>INDEX('Policy Characteristics'!H:H,MATCH(PolicyLevers!$C414,'Policy Characteristics'!$C:$C,0))</f>
        <v>0.01</v>
      </c>
      <c r="O414" s="221" t="str">
        <f>INDEX('Policy Characteristics'!I:I,MATCH(PolicyLevers!$C414,'Policy Characteristics'!$C:$C,0))</f>
        <v>% reduction in energy use</v>
      </c>
      <c r="P414" s="201" t="str">
        <f>INDEX('Policy Characteristics'!J:J,MATCH(PolicyLevers!$C414,'Policy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4" s="221" t="str">
        <f>INDEX('Policy Characteristics'!K:K,MATCH(PolicyLevers!$C414,'Policy Characteristics'!$C:$C,0))</f>
        <v>industry-ag-main.html#eff-stds</v>
      </c>
      <c r="R414" s="221" t="str">
        <f>INDEX('Policy Characteristics'!L:L,MATCH(PolicyLevers!$C414,'Policy Characteristics'!$C:$C,0))</f>
        <v>industry-energy-efficiency-standards.html</v>
      </c>
      <c r="S414" s="214" t="str">
        <f>INDEX('Policy Characteristics'!M:M,MATCH(PolicyLevers!$C414,'Policy Characteristics'!$C:$C,0))</f>
        <v>https://www.beeindia.gov.in/sites/default/files/press_releases/Consolidated%20Report.pdf</v>
      </c>
      <c r="T414" s="214" t="str">
        <f>INDEX('Policy Characteristics'!N:N,MATCH(PolicyLevers!$C414,'Policy Characteristics'!$C:$C,0))</f>
        <v>U.S. DOE, 2016, Industrial Energy Efficiency Potential Analysis, https://energy.gov/sites/prod/files/2017/04/f34/energy-savings-by-state-industrial-methodology.pdf</v>
      </c>
    </row>
    <row r="415" spans="1:20" s="195" customFormat="1">
      <c r="A415" s="186" t="str">
        <f>INDEX('Policy Characteristics'!A:A,MATCH($C415,'Policy Characteristics'!$C:$C,0))</f>
        <v>Industry</v>
      </c>
      <c r="B415" s="210" t="str">
        <f>INDEX('Policy Characteristics'!B:B,MATCH($C415,'Policy Characteristics'!$C:$C,0))</f>
        <v>Industry Energy Efficiency Standards</v>
      </c>
      <c r="C415" s="210" t="str">
        <f t="shared" si="30"/>
        <v>Percentage Improvement in Eqpt Efficiency Standards above BAU</v>
      </c>
      <c r="D415" s="199" t="s">
        <v>765</v>
      </c>
      <c r="E415" s="189" t="s">
        <v>723</v>
      </c>
      <c r="F415" s="189" t="s">
        <v>1133</v>
      </c>
      <c r="G415" s="189" t="s">
        <v>729</v>
      </c>
      <c r="H415" s="225">
        <v>801</v>
      </c>
      <c r="I415" s="189" t="s">
        <v>47</v>
      </c>
      <c r="J415" s="187" t="str">
        <f>INDEX('Policy Characteristics'!D:D,MATCH(PolicyLevers!$C415,'Policy Characteristics'!$C:$C,0))</f>
        <v>Industry Energy Efficiency Standards</v>
      </c>
      <c r="K415" s="187" t="str">
        <f>INDEX('Policy Characteristics'!E:E,MATCH(PolicyLevers!$C415,'Policy Characteristics'!$C:$C,0))</f>
        <v>indst efficiency standards</v>
      </c>
      <c r="L415" s="211">
        <f>INDEX('Policy Characteristics'!F:F,MATCH(PolicyLevers!$C415,'Policy Characteristics'!$C:$C,0))</f>
        <v>0</v>
      </c>
      <c r="M415" s="252">
        <f>INDEX('Policy Characteristics'!G:G,MATCH(PolicyLevers!$C415,'Policy Characteristics'!$C:$C,0))</f>
        <v>0.6</v>
      </c>
      <c r="N415" s="211">
        <f>INDEX('Policy Characteristics'!H:H,MATCH(PolicyLevers!$C415,'Policy Characteristics'!$C:$C,0))</f>
        <v>0.01</v>
      </c>
      <c r="O415" s="221" t="str">
        <f>INDEX('Policy Characteristics'!I:I,MATCH(PolicyLevers!$C415,'Policy Characteristics'!$C:$C,0))</f>
        <v>% reduction in energy use</v>
      </c>
      <c r="P415" s="201" t="str">
        <f>INDEX('Policy Characteristics'!J:J,MATCH(PolicyLevers!$C415,'Policy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5" s="221" t="str">
        <f>INDEX('Policy Characteristics'!K:K,MATCH(PolicyLevers!$C415,'Policy Characteristics'!$C:$C,0))</f>
        <v>industry-ag-main.html#eff-stds</v>
      </c>
      <c r="R415" s="221" t="str">
        <f>INDEX('Policy Characteristics'!L:L,MATCH(PolicyLevers!$C415,'Policy Characteristics'!$C:$C,0))</f>
        <v>industry-energy-efficiency-standards.html</v>
      </c>
      <c r="S415" s="214" t="str">
        <f>INDEX('Policy Characteristics'!M:M,MATCH(PolicyLevers!$C415,'Policy Characteristics'!$C:$C,0))</f>
        <v>https://www.beeindia.gov.in/sites/default/files/press_releases/Consolidated%20Report.pdf</v>
      </c>
      <c r="T415" s="214" t="str">
        <f>INDEX('Policy Characteristics'!N:N,MATCH(PolicyLevers!$C415,'Policy Characteristics'!$C:$C,0))</f>
        <v>U.S. DOE, 2016, Industrial Energy Efficiency Potential Analysis, https://energy.gov/sites/prod/files/2017/04/f34/energy-savings-by-state-industrial-methodology.pdf</v>
      </c>
    </row>
    <row r="416" spans="1:20" s="195" customFormat="1">
      <c r="A416" s="186" t="str">
        <f>INDEX('Policy Characteristics'!A:A,MATCH($C416,'Policy Characteristics'!$C:$C,0))</f>
        <v>Industry</v>
      </c>
      <c r="B416" s="210" t="str">
        <f>INDEX('Policy Characteristics'!B:B,MATCH($C416,'Policy Characteristics'!$C:$C,0))</f>
        <v>Industry Energy Efficiency Standards</v>
      </c>
      <c r="C416" s="210" t="str">
        <f t="shared" si="30"/>
        <v>Percentage Improvement in Eqpt Efficiency Standards above BAU</v>
      </c>
      <c r="D416" s="199" t="s">
        <v>765</v>
      </c>
      <c r="E416" s="189" t="s">
        <v>1065</v>
      </c>
      <c r="F416" s="189" t="s">
        <v>1133</v>
      </c>
      <c r="G416" s="189" t="s">
        <v>1068</v>
      </c>
      <c r="H416" s="225">
        <v>802</v>
      </c>
      <c r="I416" s="189" t="s">
        <v>47</v>
      </c>
      <c r="J416" s="187" t="str">
        <f>INDEX('Policy Characteristics'!D:D,MATCH(PolicyLevers!$C416,'Policy Characteristics'!$C:$C,0))</f>
        <v>Industry Energy Efficiency Standards</v>
      </c>
      <c r="K416" s="187" t="str">
        <f>INDEX('Policy Characteristics'!E:E,MATCH(PolicyLevers!$C416,'Policy Characteristics'!$C:$C,0))</f>
        <v>indst efficiency standards</v>
      </c>
      <c r="L416" s="211">
        <f>INDEX('Policy Characteristics'!F:F,MATCH(PolicyLevers!$C416,'Policy Characteristics'!$C:$C,0))</f>
        <v>0</v>
      </c>
      <c r="M416" s="252">
        <f>INDEX('Policy Characteristics'!G:G,MATCH(PolicyLevers!$C416,'Policy Characteristics'!$C:$C,0))</f>
        <v>0.6</v>
      </c>
      <c r="N416" s="211">
        <f>INDEX('Policy Characteristics'!H:H,MATCH(PolicyLevers!$C416,'Policy Characteristics'!$C:$C,0))</f>
        <v>0.01</v>
      </c>
      <c r="O416" s="221" t="str">
        <f>INDEX('Policy Characteristics'!I:I,MATCH(PolicyLevers!$C416,'Policy Characteristics'!$C:$C,0))</f>
        <v>% reduction in energy use</v>
      </c>
      <c r="P416" s="201" t="str">
        <f>INDEX('Policy Characteristics'!J:J,MATCH(PolicyLevers!$C416,'Policy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6" s="221" t="str">
        <f>INDEX('Policy Characteristics'!K:K,MATCH(PolicyLevers!$C416,'Policy Characteristics'!$C:$C,0))</f>
        <v>industry-ag-main.html#eff-stds</v>
      </c>
      <c r="R416" s="221" t="str">
        <f>INDEX('Policy Characteristics'!L:L,MATCH(PolicyLevers!$C416,'Policy Characteristics'!$C:$C,0))</f>
        <v>industry-energy-efficiency-standards.html</v>
      </c>
      <c r="S416" s="214" t="str">
        <f>INDEX('Policy Characteristics'!M:M,MATCH(PolicyLevers!$C416,'Policy Characteristics'!$C:$C,0))</f>
        <v>https://www.beeindia.gov.in/sites/default/files/press_releases/Consolidated%20Report.pdf</v>
      </c>
      <c r="T416" s="214" t="str">
        <f>INDEX('Policy Characteristics'!N:N,MATCH(PolicyLevers!$C416,'Policy Characteristics'!$C:$C,0))</f>
        <v>U.S. DOE, 2016, Industrial Energy Efficiency Potential Analysis, https://energy.gov/sites/prod/files/2017/04/f34/energy-savings-by-state-industrial-methodology.pdf</v>
      </c>
    </row>
    <row r="417" spans="1:20" s="195" customFormat="1">
      <c r="A417" s="186" t="str">
        <f>INDEX('Policy Characteristics'!A:A,MATCH($C417,'Policy Characteristics'!$C:$C,0))</f>
        <v>Industry</v>
      </c>
      <c r="B417" s="210" t="str">
        <f>INDEX('Policy Characteristics'!B:B,MATCH($C417,'Policy Characteristics'!$C:$C,0))</f>
        <v>Industry Energy Efficiency Standards</v>
      </c>
      <c r="C417" s="210" t="str">
        <f t="shared" si="30"/>
        <v>Percentage Improvement in Eqpt Efficiency Standards above BAU</v>
      </c>
      <c r="D417" s="199" t="s">
        <v>765</v>
      </c>
      <c r="E417" s="189" t="s">
        <v>1066</v>
      </c>
      <c r="F417" s="189" t="s">
        <v>1133</v>
      </c>
      <c r="G417" s="189" t="s">
        <v>1070</v>
      </c>
      <c r="H417" s="225">
        <v>803</v>
      </c>
      <c r="I417" s="189" t="s">
        <v>46</v>
      </c>
      <c r="J417" s="187" t="str">
        <f>INDEX('Policy Characteristics'!D:D,MATCH(PolicyLevers!$C417,'Policy Characteristics'!$C:$C,0))</f>
        <v>Industry Energy Efficiency Standards</v>
      </c>
      <c r="K417" s="187" t="str">
        <f>INDEX('Policy Characteristics'!E:E,MATCH(PolicyLevers!$C417,'Policy Characteristics'!$C:$C,0))</f>
        <v>indst efficiency standards</v>
      </c>
      <c r="L417" s="211">
        <f>INDEX('Policy Characteristics'!F:F,MATCH(PolicyLevers!$C417,'Policy Characteristics'!$C:$C,0))</f>
        <v>0</v>
      </c>
      <c r="M417" s="252">
        <f>INDEX('Policy Characteristics'!G:G,MATCH(PolicyLevers!$C417,'Policy Characteristics'!$C:$C,0))</f>
        <v>0.6</v>
      </c>
      <c r="N417" s="211">
        <f>INDEX('Policy Characteristics'!H:H,MATCH(PolicyLevers!$C417,'Policy Characteristics'!$C:$C,0))</f>
        <v>0.01</v>
      </c>
      <c r="O417" s="221" t="str">
        <f>INDEX('Policy Characteristics'!I:I,MATCH(PolicyLevers!$C417,'Policy Characteristics'!$C:$C,0))</f>
        <v>% reduction in energy use</v>
      </c>
      <c r="P417" s="201" t="str">
        <f>INDEX('Policy Characteristics'!J:J,MATCH(PolicyLevers!$C417,'Policy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7" s="221" t="str">
        <f>INDEX('Policy Characteristics'!K:K,MATCH(PolicyLevers!$C417,'Policy Characteristics'!$C:$C,0))</f>
        <v>industry-ag-main.html#eff-stds</v>
      </c>
      <c r="R417" s="221" t="str">
        <f>INDEX('Policy Characteristics'!L:L,MATCH(PolicyLevers!$C417,'Policy Characteristics'!$C:$C,0))</f>
        <v>industry-energy-efficiency-standards.html</v>
      </c>
      <c r="S417" s="214" t="str">
        <f>INDEX('Policy Characteristics'!M:M,MATCH(PolicyLevers!$C417,'Policy Characteristics'!$C:$C,0))</f>
        <v>https://www.beeindia.gov.in/sites/default/files/press_releases/Consolidated%20Report.pdf</v>
      </c>
      <c r="T417" s="214" t="str">
        <f>INDEX('Policy Characteristics'!N:N,MATCH(PolicyLevers!$C417,'Policy Characteristics'!$C:$C,0))</f>
        <v>U.S. DOE, 2016, Industrial Energy Efficiency Potential Analysis, https://energy.gov/sites/prod/files/2017/04/f34/energy-savings-by-state-industrial-methodology.pdf</v>
      </c>
    </row>
    <row r="418" spans="1:20" s="195" customFormat="1">
      <c r="A418" s="186" t="str">
        <f>INDEX('Policy Characteristics'!A:A,MATCH($C418,'Policy Characteristics'!$C:$C,0))</f>
        <v>Industry</v>
      </c>
      <c r="B418" s="210" t="str">
        <f>INDEX('Policy Characteristics'!B:B,MATCH($C418,'Policy Characteristics'!$C:$C,0))</f>
        <v>Industry Energy Efficiency Standards</v>
      </c>
      <c r="C418" s="210" t="str">
        <f t="shared" si="30"/>
        <v>Percentage Improvement in Eqpt Efficiency Standards above BAU</v>
      </c>
      <c r="D418" s="199" t="s">
        <v>765</v>
      </c>
      <c r="E418" s="189" t="s">
        <v>1067</v>
      </c>
      <c r="F418" s="189" t="s">
        <v>1133</v>
      </c>
      <c r="G418" s="189" t="s">
        <v>1071</v>
      </c>
      <c r="H418" s="225">
        <v>804</v>
      </c>
      <c r="I418" s="189" t="s">
        <v>46</v>
      </c>
      <c r="J418" s="187" t="str">
        <f>INDEX('Policy Characteristics'!D:D,MATCH(PolicyLevers!$C418,'Policy Characteristics'!$C:$C,0))</f>
        <v>Industry Energy Efficiency Standards</v>
      </c>
      <c r="K418" s="187" t="str">
        <f>INDEX('Policy Characteristics'!E:E,MATCH(PolicyLevers!$C418,'Policy Characteristics'!$C:$C,0))</f>
        <v>indst efficiency standards</v>
      </c>
      <c r="L418" s="211">
        <f>INDEX('Policy Characteristics'!F:F,MATCH(PolicyLevers!$C418,'Policy Characteristics'!$C:$C,0))</f>
        <v>0</v>
      </c>
      <c r="M418" s="252">
        <f>INDEX('Policy Characteristics'!G:G,MATCH(PolicyLevers!$C418,'Policy Characteristics'!$C:$C,0))</f>
        <v>0.6</v>
      </c>
      <c r="N418" s="211">
        <f>INDEX('Policy Characteristics'!H:H,MATCH(PolicyLevers!$C418,'Policy Characteristics'!$C:$C,0))</f>
        <v>0.01</v>
      </c>
      <c r="O418" s="221" t="str">
        <f>INDEX('Policy Characteristics'!I:I,MATCH(PolicyLevers!$C418,'Policy Characteristics'!$C:$C,0))</f>
        <v>% reduction in energy use</v>
      </c>
      <c r="P418" s="201" t="str">
        <f>INDEX('Policy Characteristics'!J:J,MATCH(PolicyLevers!$C418,'Policy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8" s="221" t="str">
        <f>INDEX('Policy Characteristics'!K:K,MATCH(PolicyLevers!$C418,'Policy Characteristics'!$C:$C,0))</f>
        <v>industry-ag-main.html#eff-stds</v>
      </c>
      <c r="R418" s="221" t="str">
        <f>INDEX('Policy Characteristics'!L:L,MATCH(PolicyLevers!$C418,'Policy Characteristics'!$C:$C,0))</f>
        <v>industry-energy-efficiency-standards.html</v>
      </c>
      <c r="S418" s="214" t="str">
        <f>INDEX('Policy Characteristics'!M:M,MATCH(PolicyLevers!$C418,'Policy Characteristics'!$C:$C,0))</f>
        <v>https://www.beeindia.gov.in/sites/default/files/press_releases/Consolidated%20Report.pdf</v>
      </c>
      <c r="T418" s="214" t="str">
        <f>INDEX('Policy Characteristics'!N:N,MATCH(PolicyLevers!$C418,'Policy Characteristics'!$C:$C,0))</f>
        <v>U.S. DOE, 2016, Industrial Energy Efficiency Potential Analysis, https://energy.gov/sites/prod/files/2017/04/f34/energy-savings-by-state-industrial-methodology.pdf</v>
      </c>
    </row>
    <row r="419" spans="1:20" s="195" customFormat="1">
      <c r="A419" s="186" t="str">
        <f>INDEX('Policy Characteristics'!A:A,MATCH($C419,'Policy Characteristics'!$C:$C,0))</f>
        <v>Industry</v>
      </c>
      <c r="B419" s="210" t="str">
        <f>INDEX('Policy Characteristics'!B:B,MATCH($C419,'Policy Characteristics'!$C:$C,0))</f>
        <v>Industry Energy Efficiency Standards</v>
      </c>
      <c r="C419" s="210" t="str">
        <f t="shared" si="30"/>
        <v>Percentage Improvement in Eqpt Efficiency Standards above BAU</v>
      </c>
      <c r="D419" s="199" t="s">
        <v>765</v>
      </c>
      <c r="E419" s="189" t="s">
        <v>1064</v>
      </c>
      <c r="F419" s="189" t="s">
        <v>1133</v>
      </c>
      <c r="G419" s="189" t="s">
        <v>1069</v>
      </c>
      <c r="H419" s="225">
        <v>805</v>
      </c>
      <c r="I419" s="189" t="s">
        <v>47</v>
      </c>
      <c r="J419" s="187" t="str">
        <f>INDEX('Policy Characteristics'!D:D,MATCH(PolicyLevers!$C419,'Policy Characteristics'!$C:$C,0))</f>
        <v>Industry Energy Efficiency Standards</v>
      </c>
      <c r="K419" s="187" t="str">
        <f>INDEX('Policy Characteristics'!E:E,MATCH(PolicyLevers!$C419,'Policy Characteristics'!$C:$C,0))</f>
        <v>indst efficiency standards</v>
      </c>
      <c r="L419" s="211">
        <f>INDEX('Policy Characteristics'!F:F,MATCH(PolicyLevers!$C419,'Policy Characteristics'!$C:$C,0))</f>
        <v>0</v>
      </c>
      <c r="M419" s="252">
        <f>INDEX('Policy Characteristics'!G:G,MATCH(PolicyLevers!$C419,'Policy Characteristics'!$C:$C,0))</f>
        <v>0.6</v>
      </c>
      <c r="N419" s="211">
        <f>INDEX('Policy Characteristics'!H:H,MATCH(PolicyLevers!$C419,'Policy Characteristics'!$C:$C,0))</f>
        <v>0.01</v>
      </c>
      <c r="O419" s="221" t="str">
        <f>INDEX('Policy Characteristics'!I:I,MATCH(PolicyLevers!$C419,'Policy Characteristics'!$C:$C,0))</f>
        <v>% reduction in energy use</v>
      </c>
      <c r="P419" s="201" t="str">
        <f>INDEX('Policy Characteristics'!J:J,MATCH(PolicyLevers!$C419,'Policy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9" s="221" t="str">
        <f>INDEX('Policy Characteristics'!K:K,MATCH(PolicyLevers!$C419,'Policy Characteristics'!$C:$C,0))</f>
        <v>industry-ag-main.html#eff-stds</v>
      </c>
      <c r="R419" s="221" t="str">
        <f>INDEX('Policy Characteristics'!L:L,MATCH(PolicyLevers!$C419,'Policy Characteristics'!$C:$C,0))</f>
        <v>industry-energy-efficiency-standards.html</v>
      </c>
      <c r="S419" s="214" t="str">
        <f>INDEX('Policy Characteristics'!M:M,MATCH(PolicyLevers!$C419,'Policy Characteristics'!$C:$C,0))</f>
        <v>https://www.beeindia.gov.in/sites/default/files/press_releases/Consolidated%20Report.pdf</v>
      </c>
      <c r="T419" s="214" t="str">
        <f>INDEX('Policy Characteristics'!N:N,MATCH(PolicyLevers!$C419,'Policy Characteristics'!$C:$C,0))</f>
        <v>U.S. DOE, 2016, Industrial Energy Efficiency Potential Analysis, https://energy.gov/sites/prod/files/2017/04/f34/energy-savings-by-state-industrial-methodology.pdf</v>
      </c>
    </row>
    <row r="420" spans="1:20" s="195" customFormat="1">
      <c r="A420" s="186" t="str">
        <f>INDEX('Policy Characteristics'!A:A,MATCH($C420,'Policy Characteristics'!$C:$C,0))</f>
        <v>Industry</v>
      </c>
      <c r="B420" s="210" t="str">
        <f>INDEX('Policy Characteristics'!B:B,MATCH($C420,'Policy Characteristics'!$C:$C,0))</f>
        <v>Industry Energy Efficiency Standards</v>
      </c>
      <c r="C420" s="210" t="str">
        <f t="shared" si="30"/>
        <v>Percentage Improvement in Eqpt Efficiency Standards above BAU</v>
      </c>
      <c r="D420" s="199" t="s">
        <v>144</v>
      </c>
      <c r="E420" s="189" t="s">
        <v>718</v>
      </c>
      <c r="F420" s="199" t="s">
        <v>764</v>
      </c>
      <c r="G420" s="189" t="s">
        <v>724</v>
      </c>
      <c r="H420" s="225">
        <v>806</v>
      </c>
      <c r="I420" s="189" t="s">
        <v>46</v>
      </c>
      <c r="J420" s="187" t="str">
        <f>INDEX('Policy Characteristics'!D:D,MATCH(PolicyLevers!$C420,'Policy Characteristics'!$C:$C,0))</f>
        <v>Industry Energy Efficiency Standards</v>
      </c>
      <c r="K420" s="187" t="str">
        <f>INDEX('Policy Characteristics'!E:E,MATCH(PolicyLevers!$C420,'Policy Characteristics'!$C:$C,0))</f>
        <v>indst efficiency standards</v>
      </c>
      <c r="L420" s="211">
        <f>INDEX('Policy Characteristics'!F:F,MATCH(PolicyLevers!$C420,'Policy Characteristics'!$C:$C,0))</f>
        <v>0</v>
      </c>
      <c r="M420" s="252">
        <f>INDEX('Policy Characteristics'!G:G,MATCH(PolicyLevers!$C420,'Policy Characteristics'!$C:$C,0))</f>
        <v>0.6</v>
      </c>
      <c r="N420" s="211">
        <f>INDEX('Policy Characteristics'!H:H,MATCH(PolicyLevers!$C420,'Policy Characteristics'!$C:$C,0))</f>
        <v>0.01</v>
      </c>
      <c r="O420" s="221" t="str">
        <f>INDEX('Policy Characteristics'!I:I,MATCH(PolicyLevers!$C420,'Policy Characteristics'!$C:$C,0))</f>
        <v>% reduction in energy use</v>
      </c>
      <c r="P420" s="201" t="str">
        <f>INDEX('Policy Characteristics'!J:J,MATCH(PolicyLevers!$C420,'Policy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0" s="221" t="str">
        <f>INDEX('Policy Characteristics'!K:K,MATCH(PolicyLevers!$C420,'Policy Characteristics'!$C:$C,0))</f>
        <v>industry-ag-main.html#eff-stds</v>
      </c>
      <c r="R420" s="221" t="str">
        <f>INDEX('Policy Characteristics'!L:L,MATCH(PolicyLevers!$C420,'Policy Characteristics'!$C:$C,0))</f>
        <v>industry-energy-efficiency-standards.html</v>
      </c>
      <c r="S420" s="214" t="str">
        <f>INDEX('Policy Characteristics'!M:M,MATCH(PolicyLevers!$C420,'Policy Characteristics'!$C:$C,0))</f>
        <v>https://www.beeindia.gov.in/sites/default/files/press_releases/Consolidated%20Report.pdf</v>
      </c>
      <c r="T420" s="214" t="str">
        <f>INDEX('Policy Characteristics'!N:N,MATCH(PolicyLevers!$C420,'Policy Characteristics'!$C:$C,0))</f>
        <v>U.S. DOE, 2016, Industrial Energy Efficiency Potential Analysis, https://energy.gov/sites/prod/files/2017/04/f34/energy-savings-by-state-industrial-methodology.pdf</v>
      </c>
    </row>
    <row r="421" spans="1:20" s="195" customFormat="1">
      <c r="A421" s="186" t="str">
        <f>INDEX('Policy Characteristics'!A:A,MATCH($C421,'Policy Characteristics'!$C:$C,0))</f>
        <v>Industry</v>
      </c>
      <c r="B421" s="210" t="str">
        <f>INDEX('Policy Characteristics'!B:B,MATCH($C421,'Policy Characteristics'!$C:$C,0))</f>
        <v>Industry Energy Efficiency Standards</v>
      </c>
      <c r="C421" s="210" t="str">
        <f t="shared" si="30"/>
        <v>Percentage Improvement in Eqpt Efficiency Standards above BAU</v>
      </c>
      <c r="D421" s="199" t="s">
        <v>144</v>
      </c>
      <c r="E421" s="189" t="s">
        <v>719</v>
      </c>
      <c r="F421" s="199" t="s">
        <v>764</v>
      </c>
      <c r="G421" s="189" t="s">
        <v>727</v>
      </c>
      <c r="H421" s="225">
        <v>807</v>
      </c>
      <c r="I421" s="189" t="s">
        <v>46</v>
      </c>
      <c r="J421" s="187" t="str">
        <f>INDEX('Policy Characteristics'!D:D,MATCH(PolicyLevers!$C421,'Policy Characteristics'!$C:$C,0))</f>
        <v>Industry Energy Efficiency Standards</v>
      </c>
      <c r="K421" s="187" t="str">
        <f>INDEX('Policy Characteristics'!E:E,MATCH(PolicyLevers!$C421,'Policy Characteristics'!$C:$C,0))</f>
        <v>indst efficiency standards</v>
      </c>
      <c r="L421" s="211">
        <f>INDEX('Policy Characteristics'!F:F,MATCH(PolicyLevers!$C421,'Policy Characteristics'!$C:$C,0))</f>
        <v>0</v>
      </c>
      <c r="M421" s="252">
        <f>INDEX('Policy Characteristics'!G:G,MATCH(PolicyLevers!$C421,'Policy Characteristics'!$C:$C,0))</f>
        <v>0.6</v>
      </c>
      <c r="N421" s="211">
        <f>INDEX('Policy Characteristics'!H:H,MATCH(PolicyLevers!$C421,'Policy Characteristics'!$C:$C,0))</f>
        <v>0.01</v>
      </c>
      <c r="O421" s="221" t="str">
        <f>INDEX('Policy Characteristics'!I:I,MATCH(PolicyLevers!$C421,'Policy Characteristics'!$C:$C,0))</f>
        <v>% reduction in energy use</v>
      </c>
      <c r="P421" s="201" t="str">
        <f>INDEX('Policy Characteristics'!J:J,MATCH(PolicyLevers!$C421,'Policy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1" s="221" t="str">
        <f>INDEX('Policy Characteristics'!K:K,MATCH(PolicyLevers!$C421,'Policy Characteristics'!$C:$C,0))</f>
        <v>industry-ag-main.html#eff-stds</v>
      </c>
      <c r="R421" s="221" t="str">
        <f>INDEX('Policy Characteristics'!L:L,MATCH(PolicyLevers!$C421,'Policy Characteristics'!$C:$C,0))</f>
        <v>industry-energy-efficiency-standards.html</v>
      </c>
      <c r="S421" s="214" t="str">
        <f>INDEX('Policy Characteristics'!M:M,MATCH(PolicyLevers!$C421,'Policy Characteristics'!$C:$C,0))</f>
        <v>https://www.beeindia.gov.in/sites/default/files/press_releases/Consolidated%20Report.pdf</v>
      </c>
      <c r="T421" s="214" t="str">
        <f>INDEX('Policy Characteristics'!N:N,MATCH(PolicyLevers!$C421,'Policy Characteristics'!$C:$C,0))</f>
        <v>U.S. DOE, 2016, Industrial Energy Efficiency Potential Analysis, https://energy.gov/sites/prod/files/2017/04/f34/energy-savings-by-state-industrial-methodology.pdf</v>
      </c>
    </row>
    <row r="422" spans="1:20" s="195" customFormat="1">
      <c r="A422" s="186" t="str">
        <f>INDEX('Policy Characteristics'!A:A,MATCH($C422,'Policy Characteristics'!$C:$C,0))</f>
        <v>Industry</v>
      </c>
      <c r="B422" s="210" t="str">
        <f>INDEX('Policy Characteristics'!B:B,MATCH($C422,'Policy Characteristics'!$C:$C,0))</f>
        <v>Industry Energy Efficiency Standards</v>
      </c>
      <c r="C422" s="210" t="str">
        <f t="shared" si="30"/>
        <v>Percentage Improvement in Eqpt Efficiency Standards above BAU</v>
      </c>
      <c r="D422" s="199" t="s">
        <v>144</v>
      </c>
      <c r="E422" s="189" t="s">
        <v>720</v>
      </c>
      <c r="F422" s="199" t="s">
        <v>764</v>
      </c>
      <c r="G422" s="189" t="s">
        <v>728</v>
      </c>
      <c r="H422" s="225">
        <v>808</v>
      </c>
      <c r="I422" s="189" t="s">
        <v>47</v>
      </c>
      <c r="J422" s="187" t="str">
        <f>INDEX('Policy Characteristics'!D:D,MATCH(PolicyLevers!$C422,'Policy Characteristics'!$C:$C,0))</f>
        <v>Industry Energy Efficiency Standards</v>
      </c>
      <c r="K422" s="187" t="str">
        <f>INDEX('Policy Characteristics'!E:E,MATCH(PolicyLevers!$C422,'Policy Characteristics'!$C:$C,0))</f>
        <v>indst efficiency standards</v>
      </c>
      <c r="L422" s="211">
        <f>INDEX('Policy Characteristics'!F:F,MATCH(PolicyLevers!$C422,'Policy Characteristics'!$C:$C,0))</f>
        <v>0</v>
      </c>
      <c r="M422" s="252">
        <f>INDEX('Policy Characteristics'!G:G,MATCH(PolicyLevers!$C422,'Policy Characteristics'!$C:$C,0))</f>
        <v>0.6</v>
      </c>
      <c r="N422" s="211">
        <f>INDEX('Policy Characteristics'!H:H,MATCH(PolicyLevers!$C422,'Policy Characteristics'!$C:$C,0))</f>
        <v>0.01</v>
      </c>
      <c r="O422" s="221" t="str">
        <f>INDEX('Policy Characteristics'!I:I,MATCH(PolicyLevers!$C422,'Policy Characteristics'!$C:$C,0))</f>
        <v>% reduction in energy use</v>
      </c>
      <c r="P422" s="201" t="str">
        <f>INDEX('Policy Characteristics'!J:J,MATCH(PolicyLevers!$C422,'Policy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2" s="221" t="str">
        <f>INDEX('Policy Characteristics'!K:K,MATCH(PolicyLevers!$C422,'Policy Characteristics'!$C:$C,0))</f>
        <v>industry-ag-main.html#eff-stds</v>
      </c>
      <c r="R422" s="221" t="str">
        <f>INDEX('Policy Characteristics'!L:L,MATCH(PolicyLevers!$C422,'Policy Characteristics'!$C:$C,0))</f>
        <v>industry-energy-efficiency-standards.html</v>
      </c>
      <c r="S422" s="214" t="str">
        <f>INDEX('Policy Characteristics'!M:M,MATCH(PolicyLevers!$C422,'Policy Characteristics'!$C:$C,0))</f>
        <v>https://www.beeindia.gov.in/sites/default/files/press_releases/Consolidated%20Report.pdf</v>
      </c>
      <c r="T422" s="214" t="str">
        <f>INDEX('Policy Characteristics'!N:N,MATCH(PolicyLevers!$C422,'Policy Characteristics'!$C:$C,0))</f>
        <v>U.S. DOE, 2016, Industrial Energy Efficiency Potential Analysis, https://energy.gov/sites/prod/files/2017/04/f34/energy-savings-by-state-industrial-methodology.pdf</v>
      </c>
    </row>
    <row r="423" spans="1:20" s="195" customFormat="1">
      <c r="A423" s="186" t="str">
        <f>INDEX('Policy Characteristics'!A:A,MATCH($C423,'Policy Characteristics'!$C:$C,0))</f>
        <v>Industry</v>
      </c>
      <c r="B423" s="210" t="str">
        <f>INDEX('Policy Characteristics'!B:B,MATCH($C423,'Policy Characteristics'!$C:$C,0))</f>
        <v>Industry Energy Efficiency Standards</v>
      </c>
      <c r="C423" s="210" t="str">
        <f t="shared" si="30"/>
        <v>Percentage Improvement in Eqpt Efficiency Standards above BAU</v>
      </c>
      <c r="D423" s="199" t="s">
        <v>144</v>
      </c>
      <c r="E423" s="189" t="s">
        <v>721</v>
      </c>
      <c r="F423" s="199" t="s">
        <v>764</v>
      </c>
      <c r="G423" s="189" t="s">
        <v>725</v>
      </c>
      <c r="H423" s="225">
        <v>809</v>
      </c>
      <c r="I423" s="189" t="s">
        <v>47</v>
      </c>
      <c r="J423" s="187" t="str">
        <f>INDEX('Policy Characteristics'!D:D,MATCH(PolicyLevers!$C423,'Policy Characteristics'!$C:$C,0))</f>
        <v>Industry Energy Efficiency Standards</v>
      </c>
      <c r="K423" s="187" t="str">
        <f>INDEX('Policy Characteristics'!E:E,MATCH(PolicyLevers!$C423,'Policy Characteristics'!$C:$C,0))</f>
        <v>indst efficiency standards</v>
      </c>
      <c r="L423" s="211">
        <f>INDEX('Policy Characteristics'!F:F,MATCH(PolicyLevers!$C423,'Policy Characteristics'!$C:$C,0))</f>
        <v>0</v>
      </c>
      <c r="M423" s="252">
        <f>INDEX('Policy Characteristics'!G:G,MATCH(PolicyLevers!$C423,'Policy Characteristics'!$C:$C,0))</f>
        <v>0.6</v>
      </c>
      <c r="N423" s="211">
        <f>INDEX('Policy Characteristics'!H:H,MATCH(PolicyLevers!$C423,'Policy Characteristics'!$C:$C,0))</f>
        <v>0.01</v>
      </c>
      <c r="O423" s="221" t="str">
        <f>INDEX('Policy Characteristics'!I:I,MATCH(PolicyLevers!$C423,'Policy Characteristics'!$C:$C,0))</f>
        <v>% reduction in energy use</v>
      </c>
      <c r="P423" s="201" t="str">
        <f>INDEX('Policy Characteristics'!J:J,MATCH(PolicyLevers!$C423,'Policy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3" s="221" t="str">
        <f>INDEX('Policy Characteristics'!K:K,MATCH(PolicyLevers!$C423,'Policy Characteristics'!$C:$C,0))</f>
        <v>industry-ag-main.html#eff-stds</v>
      </c>
      <c r="R423" s="221" t="str">
        <f>INDEX('Policy Characteristics'!L:L,MATCH(PolicyLevers!$C423,'Policy Characteristics'!$C:$C,0))</f>
        <v>industry-energy-efficiency-standards.html</v>
      </c>
      <c r="S423" s="214" t="str">
        <f>INDEX('Policy Characteristics'!M:M,MATCH(PolicyLevers!$C423,'Policy Characteristics'!$C:$C,0))</f>
        <v>https://www.beeindia.gov.in/sites/default/files/press_releases/Consolidated%20Report.pdf</v>
      </c>
      <c r="T423" s="214" t="str">
        <f>INDEX('Policy Characteristics'!N:N,MATCH(PolicyLevers!$C423,'Policy Characteristics'!$C:$C,0))</f>
        <v>U.S. DOE, 2016, Industrial Energy Efficiency Potential Analysis, https://energy.gov/sites/prod/files/2017/04/f34/energy-savings-by-state-industrial-methodology.pdf</v>
      </c>
    </row>
    <row r="424" spans="1:20" s="195" customFormat="1">
      <c r="A424" s="186" t="str">
        <f>INDEX('Policy Characteristics'!A:A,MATCH($C424,'Policy Characteristics'!$C:$C,0))</f>
        <v>Industry</v>
      </c>
      <c r="B424" s="210" t="str">
        <f>INDEX('Policy Characteristics'!B:B,MATCH($C424,'Policy Characteristics'!$C:$C,0))</f>
        <v>Industry Energy Efficiency Standards</v>
      </c>
      <c r="C424" s="210" t="str">
        <f t="shared" si="30"/>
        <v>Percentage Improvement in Eqpt Efficiency Standards above BAU</v>
      </c>
      <c r="D424" s="199" t="s">
        <v>144</v>
      </c>
      <c r="E424" s="189" t="s">
        <v>722</v>
      </c>
      <c r="F424" s="199" t="s">
        <v>764</v>
      </c>
      <c r="G424" s="189" t="s">
        <v>726</v>
      </c>
      <c r="H424" s="225">
        <v>810</v>
      </c>
      <c r="I424" s="189" t="s">
        <v>47</v>
      </c>
      <c r="J424" s="187" t="str">
        <f>INDEX('Policy Characteristics'!D:D,MATCH(PolicyLevers!$C424,'Policy Characteristics'!$C:$C,0))</f>
        <v>Industry Energy Efficiency Standards</v>
      </c>
      <c r="K424" s="187" t="str">
        <f>INDEX('Policy Characteristics'!E:E,MATCH(PolicyLevers!$C424,'Policy Characteristics'!$C:$C,0))</f>
        <v>indst efficiency standards</v>
      </c>
      <c r="L424" s="211">
        <f>INDEX('Policy Characteristics'!F:F,MATCH(PolicyLevers!$C424,'Policy Characteristics'!$C:$C,0))</f>
        <v>0</v>
      </c>
      <c r="M424" s="252">
        <f>INDEX('Policy Characteristics'!G:G,MATCH(PolicyLevers!$C424,'Policy Characteristics'!$C:$C,0))</f>
        <v>0.6</v>
      </c>
      <c r="N424" s="211">
        <f>INDEX('Policy Characteristics'!H:H,MATCH(PolicyLevers!$C424,'Policy Characteristics'!$C:$C,0))</f>
        <v>0.01</v>
      </c>
      <c r="O424" s="221" t="str">
        <f>INDEX('Policy Characteristics'!I:I,MATCH(PolicyLevers!$C424,'Policy Characteristics'!$C:$C,0))</f>
        <v>% reduction in energy use</v>
      </c>
      <c r="P424" s="201" t="str">
        <f>INDEX('Policy Characteristics'!J:J,MATCH(PolicyLevers!$C424,'Policy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4" s="221" t="str">
        <f>INDEX('Policy Characteristics'!K:K,MATCH(PolicyLevers!$C424,'Policy Characteristics'!$C:$C,0))</f>
        <v>industry-ag-main.html#eff-stds</v>
      </c>
      <c r="R424" s="221" t="str">
        <f>INDEX('Policy Characteristics'!L:L,MATCH(PolicyLevers!$C424,'Policy Characteristics'!$C:$C,0))</f>
        <v>industry-energy-efficiency-standards.html</v>
      </c>
      <c r="S424" s="214" t="str">
        <f>INDEX('Policy Characteristics'!M:M,MATCH(PolicyLevers!$C424,'Policy Characteristics'!$C:$C,0))</f>
        <v>https://www.beeindia.gov.in/sites/default/files/press_releases/Consolidated%20Report.pdf</v>
      </c>
      <c r="T424" s="214" t="str">
        <f>INDEX('Policy Characteristics'!N:N,MATCH(PolicyLevers!$C424,'Policy Characteristics'!$C:$C,0))</f>
        <v>U.S. DOE, 2016, Industrial Energy Efficiency Potential Analysis, https://energy.gov/sites/prod/files/2017/04/f34/energy-savings-by-state-industrial-methodology.pdf</v>
      </c>
    </row>
    <row r="425" spans="1:20" s="195" customFormat="1">
      <c r="A425" s="186" t="str">
        <f>INDEX('Policy Characteristics'!A:A,MATCH($C425,'Policy Characteristics'!$C:$C,0))</f>
        <v>Industry</v>
      </c>
      <c r="B425" s="210" t="str">
        <f>INDEX('Policy Characteristics'!B:B,MATCH($C425,'Policy Characteristics'!$C:$C,0))</f>
        <v>Industry Energy Efficiency Standards</v>
      </c>
      <c r="C425" s="210" t="str">
        <f t="shared" si="30"/>
        <v>Percentage Improvement in Eqpt Efficiency Standards above BAU</v>
      </c>
      <c r="D425" s="199" t="s">
        <v>144</v>
      </c>
      <c r="E425" s="189" t="s">
        <v>723</v>
      </c>
      <c r="F425" s="199" t="s">
        <v>764</v>
      </c>
      <c r="G425" s="189" t="s">
        <v>729</v>
      </c>
      <c r="H425" s="225">
        <v>811</v>
      </c>
      <c r="I425" s="189" t="s">
        <v>47</v>
      </c>
      <c r="J425" s="187" t="str">
        <f>INDEX('Policy Characteristics'!D:D,MATCH(PolicyLevers!$C425,'Policy Characteristics'!$C:$C,0))</f>
        <v>Industry Energy Efficiency Standards</v>
      </c>
      <c r="K425" s="187" t="str">
        <f>INDEX('Policy Characteristics'!E:E,MATCH(PolicyLevers!$C425,'Policy Characteristics'!$C:$C,0))</f>
        <v>indst efficiency standards</v>
      </c>
      <c r="L425" s="211">
        <f>INDEX('Policy Characteristics'!F:F,MATCH(PolicyLevers!$C425,'Policy Characteristics'!$C:$C,0))</f>
        <v>0</v>
      </c>
      <c r="M425" s="252">
        <f>INDEX('Policy Characteristics'!G:G,MATCH(PolicyLevers!$C425,'Policy Characteristics'!$C:$C,0))</f>
        <v>0.6</v>
      </c>
      <c r="N425" s="211">
        <f>INDEX('Policy Characteristics'!H:H,MATCH(PolicyLevers!$C425,'Policy Characteristics'!$C:$C,0))</f>
        <v>0.01</v>
      </c>
      <c r="O425" s="221" t="str">
        <f>INDEX('Policy Characteristics'!I:I,MATCH(PolicyLevers!$C425,'Policy Characteristics'!$C:$C,0))</f>
        <v>% reduction in energy use</v>
      </c>
      <c r="P425" s="201" t="str">
        <f>INDEX('Policy Characteristics'!J:J,MATCH(PolicyLevers!$C425,'Policy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5" s="221" t="str">
        <f>INDEX('Policy Characteristics'!K:K,MATCH(PolicyLevers!$C425,'Policy Characteristics'!$C:$C,0))</f>
        <v>industry-ag-main.html#eff-stds</v>
      </c>
      <c r="R425" s="221" t="str">
        <f>INDEX('Policy Characteristics'!L:L,MATCH(PolicyLevers!$C425,'Policy Characteristics'!$C:$C,0))</f>
        <v>industry-energy-efficiency-standards.html</v>
      </c>
      <c r="S425" s="214" t="str">
        <f>INDEX('Policy Characteristics'!M:M,MATCH(PolicyLevers!$C425,'Policy Characteristics'!$C:$C,0))</f>
        <v>https://www.beeindia.gov.in/sites/default/files/press_releases/Consolidated%20Report.pdf</v>
      </c>
      <c r="T425" s="214" t="str">
        <f>INDEX('Policy Characteristics'!N:N,MATCH(PolicyLevers!$C425,'Policy Characteristics'!$C:$C,0))</f>
        <v>U.S. DOE, 2016, Industrial Energy Efficiency Potential Analysis, https://energy.gov/sites/prod/files/2017/04/f34/energy-savings-by-state-industrial-methodology.pdf</v>
      </c>
    </row>
    <row r="426" spans="1:20" s="195" customFormat="1">
      <c r="A426" s="186" t="str">
        <f>INDEX('Policy Characteristics'!A:A,MATCH($C426,'Policy Characteristics'!$C:$C,0))</f>
        <v>Industry</v>
      </c>
      <c r="B426" s="210" t="str">
        <f>INDEX('Policy Characteristics'!B:B,MATCH($C426,'Policy Characteristics'!$C:$C,0))</f>
        <v>Industry Energy Efficiency Standards</v>
      </c>
      <c r="C426" s="210" t="str">
        <f t="shared" si="30"/>
        <v>Percentage Improvement in Eqpt Efficiency Standards above BAU</v>
      </c>
      <c r="D426" s="199" t="s">
        <v>144</v>
      </c>
      <c r="E426" s="189" t="s">
        <v>1065</v>
      </c>
      <c r="F426" s="199" t="s">
        <v>764</v>
      </c>
      <c r="G426" s="189" t="s">
        <v>1068</v>
      </c>
      <c r="H426" s="225">
        <v>812</v>
      </c>
      <c r="I426" s="189" t="s">
        <v>47</v>
      </c>
      <c r="J426" s="187" t="str">
        <f>INDEX('Policy Characteristics'!D:D,MATCH(PolicyLevers!$C426,'Policy Characteristics'!$C:$C,0))</f>
        <v>Industry Energy Efficiency Standards</v>
      </c>
      <c r="K426" s="187" t="str">
        <f>INDEX('Policy Characteristics'!E:E,MATCH(PolicyLevers!$C426,'Policy Characteristics'!$C:$C,0))</f>
        <v>indst efficiency standards</v>
      </c>
      <c r="L426" s="211">
        <f>INDEX('Policy Characteristics'!F:F,MATCH(PolicyLevers!$C426,'Policy Characteristics'!$C:$C,0))</f>
        <v>0</v>
      </c>
      <c r="M426" s="252">
        <f>INDEX('Policy Characteristics'!G:G,MATCH(PolicyLevers!$C426,'Policy Characteristics'!$C:$C,0))</f>
        <v>0.6</v>
      </c>
      <c r="N426" s="211">
        <f>INDEX('Policy Characteristics'!H:H,MATCH(PolicyLevers!$C426,'Policy Characteristics'!$C:$C,0))</f>
        <v>0.01</v>
      </c>
      <c r="O426" s="221" t="str">
        <f>INDEX('Policy Characteristics'!I:I,MATCH(PolicyLevers!$C426,'Policy Characteristics'!$C:$C,0))</f>
        <v>% reduction in energy use</v>
      </c>
      <c r="P426" s="201" t="str">
        <f>INDEX('Policy Characteristics'!J:J,MATCH(PolicyLevers!$C426,'Policy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6" s="221" t="str">
        <f>INDEX('Policy Characteristics'!K:K,MATCH(PolicyLevers!$C426,'Policy Characteristics'!$C:$C,0))</f>
        <v>industry-ag-main.html#eff-stds</v>
      </c>
      <c r="R426" s="221" t="str">
        <f>INDEX('Policy Characteristics'!L:L,MATCH(PolicyLevers!$C426,'Policy Characteristics'!$C:$C,0))</f>
        <v>industry-energy-efficiency-standards.html</v>
      </c>
      <c r="S426" s="214" t="str">
        <f>INDEX('Policy Characteristics'!M:M,MATCH(PolicyLevers!$C426,'Policy Characteristics'!$C:$C,0))</f>
        <v>https://www.beeindia.gov.in/sites/default/files/press_releases/Consolidated%20Report.pdf</v>
      </c>
      <c r="T426" s="214" t="str">
        <f>INDEX('Policy Characteristics'!N:N,MATCH(PolicyLevers!$C426,'Policy Characteristics'!$C:$C,0))</f>
        <v>U.S. DOE, 2016, Industrial Energy Efficiency Potential Analysis, https://energy.gov/sites/prod/files/2017/04/f34/energy-savings-by-state-industrial-methodology.pdf</v>
      </c>
    </row>
    <row r="427" spans="1:20" s="195" customFormat="1">
      <c r="A427" s="186" t="str">
        <f>INDEX('Policy Characteristics'!A:A,MATCH($C427,'Policy Characteristics'!$C:$C,0))</f>
        <v>Industry</v>
      </c>
      <c r="B427" s="210" t="str">
        <f>INDEX('Policy Characteristics'!B:B,MATCH($C427,'Policy Characteristics'!$C:$C,0))</f>
        <v>Industry Energy Efficiency Standards</v>
      </c>
      <c r="C427" s="210" t="str">
        <f t="shared" si="30"/>
        <v>Percentage Improvement in Eqpt Efficiency Standards above BAU</v>
      </c>
      <c r="D427" s="199" t="s">
        <v>144</v>
      </c>
      <c r="E427" s="189" t="s">
        <v>1066</v>
      </c>
      <c r="F427" s="199" t="s">
        <v>764</v>
      </c>
      <c r="G427" s="189" t="s">
        <v>1070</v>
      </c>
      <c r="H427" s="225">
        <v>813</v>
      </c>
      <c r="I427" s="189" t="s">
        <v>47</v>
      </c>
      <c r="J427" s="187" t="str">
        <f>INDEX('Policy Characteristics'!D:D,MATCH(PolicyLevers!$C427,'Policy Characteristics'!$C:$C,0))</f>
        <v>Industry Energy Efficiency Standards</v>
      </c>
      <c r="K427" s="187" t="str">
        <f>INDEX('Policy Characteristics'!E:E,MATCH(PolicyLevers!$C427,'Policy Characteristics'!$C:$C,0))</f>
        <v>indst efficiency standards</v>
      </c>
      <c r="L427" s="211">
        <f>INDEX('Policy Characteristics'!F:F,MATCH(PolicyLevers!$C427,'Policy Characteristics'!$C:$C,0))</f>
        <v>0</v>
      </c>
      <c r="M427" s="252">
        <f>INDEX('Policy Characteristics'!G:G,MATCH(PolicyLevers!$C427,'Policy Characteristics'!$C:$C,0))</f>
        <v>0.6</v>
      </c>
      <c r="N427" s="211">
        <f>INDEX('Policy Characteristics'!H:H,MATCH(PolicyLevers!$C427,'Policy Characteristics'!$C:$C,0))</f>
        <v>0.01</v>
      </c>
      <c r="O427" s="221" t="str">
        <f>INDEX('Policy Characteristics'!I:I,MATCH(PolicyLevers!$C427,'Policy Characteristics'!$C:$C,0))</f>
        <v>% reduction in energy use</v>
      </c>
      <c r="P427" s="201" t="str">
        <f>INDEX('Policy Characteristics'!J:J,MATCH(PolicyLevers!$C427,'Policy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7" s="221" t="str">
        <f>INDEX('Policy Characteristics'!K:K,MATCH(PolicyLevers!$C427,'Policy Characteristics'!$C:$C,0))</f>
        <v>industry-ag-main.html#eff-stds</v>
      </c>
      <c r="R427" s="221" t="str">
        <f>INDEX('Policy Characteristics'!L:L,MATCH(PolicyLevers!$C427,'Policy Characteristics'!$C:$C,0))</f>
        <v>industry-energy-efficiency-standards.html</v>
      </c>
      <c r="S427" s="214" t="str">
        <f>INDEX('Policy Characteristics'!M:M,MATCH(PolicyLevers!$C427,'Policy Characteristics'!$C:$C,0))</f>
        <v>https://www.beeindia.gov.in/sites/default/files/press_releases/Consolidated%20Report.pdf</v>
      </c>
      <c r="T427" s="214" t="str">
        <f>INDEX('Policy Characteristics'!N:N,MATCH(PolicyLevers!$C427,'Policy Characteristics'!$C:$C,0))</f>
        <v>U.S. DOE, 2016, Industrial Energy Efficiency Potential Analysis, https://energy.gov/sites/prod/files/2017/04/f34/energy-savings-by-state-industrial-methodology.pdf</v>
      </c>
    </row>
    <row r="428" spans="1:20" s="195" customFormat="1">
      <c r="A428" s="186" t="str">
        <f>INDEX('Policy Characteristics'!A:A,MATCH($C428,'Policy Characteristics'!$C:$C,0))</f>
        <v>Industry</v>
      </c>
      <c r="B428" s="210" t="str">
        <f>INDEX('Policy Characteristics'!B:B,MATCH($C428,'Policy Characteristics'!$C:$C,0))</f>
        <v>Industry Energy Efficiency Standards</v>
      </c>
      <c r="C428" s="210" t="str">
        <f t="shared" si="30"/>
        <v>Percentage Improvement in Eqpt Efficiency Standards above BAU</v>
      </c>
      <c r="D428" s="199" t="s">
        <v>144</v>
      </c>
      <c r="E428" s="189" t="s">
        <v>1067</v>
      </c>
      <c r="F428" s="199" t="s">
        <v>764</v>
      </c>
      <c r="G428" s="189" t="s">
        <v>1071</v>
      </c>
      <c r="H428" s="225">
        <v>814</v>
      </c>
      <c r="I428" s="189" t="s">
        <v>47</v>
      </c>
      <c r="J428" s="187" t="str">
        <f>INDEX('Policy Characteristics'!D:D,MATCH(PolicyLevers!$C428,'Policy Characteristics'!$C:$C,0))</f>
        <v>Industry Energy Efficiency Standards</v>
      </c>
      <c r="K428" s="187" t="str">
        <f>INDEX('Policy Characteristics'!E:E,MATCH(PolicyLevers!$C428,'Policy Characteristics'!$C:$C,0))</f>
        <v>indst efficiency standards</v>
      </c>
      <c r="L428" s="211">
        <f>INDEX('Policy Characteristics'!F:F,MATCH(PolicyLevers!$C428,'Policy Characteristics'!$C:$C,0))</f>
        <v>0</v>
      </c>
      <c r="M428" s="252">
        <f>INDEX('Policy Characteristics'!G:G,MATCH(PolicyLevers!$C428,'Policy Characteristics'!$C:$C,0))</f>
        <v>0.6</v>
      </c>
      <c r="N428" s="211">
        <f>INDEX('Policy Characteristics'!H:H,MATCH(PolicyLevers!$C428,'Policy Characteristics'!$C:$C,0))</f>
        <v>0.01</v>
      </c>
      <c r="O428" s="221" t="str">
        <f>INDEX('Policy Characteristics'!I:I,MATCH(PolicyLevers!$C428,'Policy Characteristics'!$C:$C,0))</f>
        <v>% reduction in energy use</v>
      </c>
      <c r="P428" s="201" t="str">
        <f>INDEX('Policy Characteristics'!J:J,MATCH(PolicyLevers!$C428,'Policy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8" s="221" t="str">
        <f>INDEX('Policy Characteristics'!K:K,MATCH(PolicyLevers!$C428,'Policy Characteristics'!$C:$C,0))</f>
        <v>industry-ag-main.html#eff-stds</v>
      </c>
      <c r="R428" s="221" t="str">
        <f>INDEX('Policy Characteristics'!L:L,MATCH(PolicyLevers!$C428,'Policy Characteristics'!$C:$C,0))</f>
        <v>industry-energy-efficiency-standards.html</v>
      </c>
      <c r="S428" s="214" t="str">
        <f>INDEX('Policy Characteristics'!M:M,MATCH(PolicyLevers!$C428,'Policy Characteristics'!$C:$C,0))</f>
        <v>https://www.beeindia.gov.in/sites/default/files/press_releases/Consolidated%20Report.pdf</v>
      </c>
      <c r="T428" s="214" t="str">
        <f>INDEX('Policy Characteristics'!N:N,MATCH(PolicyLevers!$C428,'Policy Characteristics'!$C:$C,0))</f>
        <v>U.S. DOE, 2016, Industrial Energy Efficiency Potential Analysis, https://energy.gov/sites/prod/files/2017/04/f34/energy-savings-by-state-industrial-methodology.pdf</v>
      </c>
    </row>
    <row r="429" spans="1:20" s="195" customFormat="1">
      <c r="A429" s="186" t="str">
        <f>INDEX('Policy Characteristics'!A:A,MATCH($C429,'Policy Characteristics'!$C:$C,0))</f>
        <v>Industry</v>
      </c>
      <c r="B429" s="210" t="str">
        <f>INDEX('Policy Characteristics'!B:B,MATCH($C429,'Policy Characteristics'!$C:$C,0))</f>
        <v>Industry Energy Efficiency Standards</v>
      </c>
      <c r="C429" s="210" t="str">
        <f t="shared" si="30"/>
        <v>Percentage Improvement in Eqpt Efficiency Standards above BAU</v>
      </c>
      <c r="D429" s="199" t="s">
        <v>144</v>
      </c>
      <c r="E429" s="189" t="s">
        <v>1064</v>
      </c>
      <c r="F429" s="199" t="s">
        <v>764</v>
      </c>
      <c r="G429" s="189" t="s">
        <v>1069</v>
      </c>
      <c r="H429" s="225">
        <v>815</v>
      </c>
      <c r="I429" s="189" t="s">
        <v>47</v>
      </c>
      <c r="J429" s="187" t="str">
        <f>INDEX('Policy Characteristics'!D:D,MATCH(PolicyLevers!$C429,'Policy Characteristics'!$C:$C,0))</f>
        <v>Industry Energy Efficiency Standards</v>
      </c>
      <c r="K429" s="187" t="str">
        <f>INDEX('Policy Characteristics'!E:E,MATCH(PolicyLevers!$C429,'Policy Characteristics'!$C:$C,0))</f>
        <v>indst efficiency standards</v>
      </c>
      <c r="L429" s="211">
        <f>INDEX('Policy Characteristics'!F:F,MATCH(PolicyLevers!$C429,'Policy Characteristics'!$C:$C,0))</f>
        <v>0</v>
      </c>
      <c r="M429" s="252">
        <f>INDEX('Policy Characteristics'!G:G,MATCH(PolicyLevers!$C429,'Policy Characteristics'!$C:$C,0))</f>
        <v>0.6</v>
      </c>
      <c r="N429" s="211">
        <f>INDEX('Policy Characteristics'!H:H,MATCH(PolicyLevers!$C429,'Policy Characteristics'!$C:$C,0))</f>
        <v>0.01</v>
      </c>
      <c r="O429" s="221" t="str">
        <f>INDEX('Policy Characteristics'!I:I,MATCH(PolicyLevers!$C429,'Policy Characteristics'!$C:$C,0))</f>
        <v>% reduction in energy use</v>
      </c>
      <c r="P429" s="201" t="str">
        <f>INDEX('Policy Characteristics'!J:J,MATCH(PolicyLevers!$C429,'Policy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9" s="221" t="str">
        <f>INDEX('Policy Characteristics'!K:K,MATCH(PolicyLevers!$C429,'Policy Characteristics'!$C:$C,0))</f>
        <v>industry-ag-main.html#eff-stds</v>
      </c>
      <c r="R429" s="221" t="str">
        <f>INDEX('Policy Characteristics'!L:L,MATCH(PolicyLevers!$C429,'Policy Characteristics'!$C:$C,0))</f>
        <v>industry-energy-efficiency-standards.html</v>
      </c>
      <c r="S429" s="214" t="str">
        <f>INDEX('Policy Characteristics'!M:M,MATCH(PolicyLevers!$C429,'Policy Characteristics'!$C:$C,0))</f>
        <v>https://www.beeindia.gov.in/sites/default/files/press_releases/Consolidated%20Report.pdf</v>
      </c>
      <c r="T429" s="214" t="str">
        <f>INDEX('Policy Characteristics'!N:N,MATCH(PolicyLevers!$C429,'Policy Characteristics'!$C:$C,0))</f>
        <v>U.S. DOE, 2016, Industrial Energy Efficiency Potential Analysis, https://energy.gov/sites/prod/files/2017/04/f34/energy-savings-by-state-industrial-methodology.pdf</v>
      </c>
    </row>
    <row r="430" spans="1:20" s="195" customFormat="1">
      <c r="A430" s="186" t="str">
        <f>INDEX('Policy Characteristics'!A:A,MATCH($C430,'Policy Characteristics'!$C:$C,0))</f>
        <v>Industry</v>
      </c>
      <c r="B430" s="210" t="str">
        <f>INDEX('Policy Characteristics'!B:B,MATCH($C430,'Policy Characteristics'!$C:$C,0))</f>
        <v>Industry Energy Efficiency Standards</v>
      </c>
      <c r="C430" s="210" t="str">
        <f t="shared" si="30"/>
        <v>Percentage Improvement in Eqpt Efficiency Standards above BAU</v>
      </c>
      <c r="D430" s="199" t="s">
        <v>145</v>
      </c>
      <c r="E430" s="189" t="s">
        <v>718</v>
      </c>
      <c r="F430" s="199" t="s">
        <v>147</v>
      </c>
      <c r="G430" s="189" t="s">
        <v>724</v>
      </c>
      <c r="H430" s="225">
        <v>816</v>
      </c>
      <c r="I430" s="189" t="s">
        <v>46</v>
      </c>
      <c r="J430" s="187" t="str">
        <f>INDEX('Policy Characteristics'!D:D,MATCH(PolicyLevers!$C430,'Policy Characteristics'!$C:$C,0))</f>
        <v>Industry Energy Efficiency Standards</v>
      </c>
      <c r="K430" s="187" t="str">
        <f>INDEX('Policy Characteristics'!E:E,MATCH(PolicyLevers!$C430,'Policy Characteristics'!$C:$C,0))</f>
        <v>indst efficiency standards</v>
      </c>
      <c r="L430" s="211">
        <f>INDEX('Policy Characteristics'!F:F,MATCH(PolicyLevers!$C430,'Policy Characteristics'!$C:$C,0))</f>
        <v>0</v>
      </c>
      <c r="M430" s="252">
        <f>INDEX('Policy Characteristics'!G:G,MATCH(PolicyLevers!$C430,'Policy Characteristics'!$C:$C,0))</f>
        <v>0.6</v>
      </c>
      <c r="N430" s="211">
        <f>INDEX('Policy Characteristics'!H:H,MATCH(PolicyLevers!$C430,'Policy Characteristics'!$C:$C,0))</f>
        <v>0.01</v>
      </c>
      <c r="O430" s="221" t="str">
        <f>INDEX('Policy Characteristics'!I:I,MATCH(PolicyLevers!$C430,'Policy Characteristics'!$C:$C,0))</f>
        <v>% reduction in energy use</v>
      </c>
      <c r="P430" s="201" t="str">
        <f>INDEX('Policy Characteristics'!J:J,MATCH(PolicyLevers!$C430,'Policy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0" s="221" t="str">
        <f>INDEX('Policy Characteristics'!K:K,MATCH(PolicyLevers!$C430,'Policy Characteristics'!$C:$C,0))</f>
        <v>industry-ag-main.html#eff-stds</v>
      </c>
      <c r="R430" s="221" t="str">
        <f>INDEX('Policy Characteristics'!L:L,MATCH(PolicyLevers!$C430,'Policy Characteristics'!$C:$C,0))</f>
        <v>industry-energy-efficiency-standards.html</v>
      </c>
      <c r="S430" s="214" t="str">
        <f>INDEX('Policy Characteristics'!M:M,MATCH(PolicyLevers!$C430,'Policy Characteristics'!$C:$C,0))</f>
        <v>https://www.beeindia.gov.in/sites/default/files/press_releases/Consolidated%20Report.pdf</v>
      </c>
      <c r="T430" s="214" t="str">
        <f>INDEX('Policy Characteristics'!N:N,MATCH(PolicyLevers!$C430,'Policy Characteristics'!$C:$C,0))</f>
        <v>U.S. DOE, 2016, Industrial Energy Efficiency Potential Analysis, https://energy.gov/sites/prod/files/2017/04/f34/energy-savings-by-state-industrial-methodology.pdf</v>
      </c>
    </row>
    <row r="431" spans="1:20" s="195" customFormat="1">
      <c r="A431" s="186" t="str">
        <f>INDEX('Policy Characteristics'!A:A,MATCH($C431,'Policy Characteristics'!$C:$C,0))</f>
        <v>Industry</v>
      </c>
      <c r="B431" s="210" t="str">
        <f>INDEX('Policy Characteristics'!B:B,MATCH($C431,'Policy Characteristics'!$C:$C,0))</f>
        <v>Industry Energy Efficiency Standards</v>
      </c>
      <c r="C431" s="210" t="str">
        <f t="shared" si="30"/>
        <v>Percentage Improvement in Eqpt Efficiency Standards above BAU</v>
      </c>
      <c r="D431" s="199" t="s">
        <v>145</v>
      </c>
      <c r="E431" s="189" t="s">
        <v>719</v>
      </c>
      <c r="F431" s="199" t="s">
        <v>147</v>
      </c>
      <c r="G431" s="189" t="s">
        <v>727</v>
      </c>
      <c r="H431" s="225">
        <v>817</v>
      </c>
      <c r="I431" s="189" t="s">
        <v>47</v>
      </c>
      <c r="J431" s="187" t="str">
        <f>INDEX('Policy Characteristics'!D:D,MATCH(PolicyLevers!$C431,'Policy Characteristics'!$C:$C,0))</f>
        <v>Industry Energy Efficiency Standards</v>
      </c>
      <c r="K431" s="187" t="str">
        <f>INDEX('Policy Characteristics'!E:E,MATCH(PolicyLevers!$C431,'Policy Characteristics'!$C:$C,0))</f>
        <v>indst efficiency standards</v>
      </c>
      <c r="L431" s="211">
        <f>INDEX('Policy Characteristics'!F:F,MATCH(PolicyLevers!$C431,'Policy Characteristics'!$C:$C,0))</f>
        <v>0</v>
      </c>
      <c r="M431" s="252">
        <f>INDEX('Policy Characteristics'!G:G,MATCH(PolicyLevers!$C431,'Policy Characteristics'!$C:$C,0))</f>
        <v>0.6</v>
      </c>
      <c r="N431" s="211">
        <f>INDEX('Policy Characteristics'!H:H,MATCH(PolicyLevers!$C431,'Policy Characteristics'!$C:$C,0))</f>
        <v>0.01</v>
      </c>
      <c r="O431" s="221" t="str">
        <f>INDEX('Policy Characteristics'!I:I,MATCH(PolicyLevers!$C431,'Policy Characteristics'!$C:$C,0))</f>
        <v>% reduction in energy use</v>
      </c>
      <c r="P431" s="201" t="str">
        <f>INDEX('Policy Characteristics'!J:J,MATCH(PolicyLevers!$C431,'Policy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1" s="221" t="str">
        <f>INDEX('Policy Characteristics'!K:K,MATCH(PolicyLevers!$C431,'Policy Characteristics'!$C:$C,0))</f>
        <v>industry-ag-main.html#eff-stds</v>
      </c>
      <c r="R431" s="221" t="str">
        <f>INDEX('Policy Characteristics'!L:L,MATCH(PolicyLevers!$C431,'Policy Characteristics'!$C:$C,0))</f>
        <v>industry-energy-efficiency-standards.html</v>
      </c>
      <c r="S431" s="214" t="str">
        <f>INDEX('Policy Characteristics'!M:M,MATCH(PolicyLevers!$C431,'Policy Characteristics'!$C:$C,0))</f>
        <v>https://www.beeindia.gov.in/sites/default/files/press_releases/Consolidated%20Report.pdf</v>
      </c>
      <c r="T431" s="214" t="str">
        <f>INDEX('Policy Characteristics'!N:N,MATCH(PolicyLevers!$C431,'Policy Characteristics'!$C:$C,0))</f>
        <v>U.S. DOE, 2016, Industrial Energy Efficiency Potential Analysis, https://energy.gov/sites/prod/files/2017/04/f34/energy-savings-by-state-industrial-methodology.pdf</v>
      </c>
    </row>
    <row r="432" spans="1:20" s="195" customFormat="1">
      <c r="A432" s="186" t="str">
        <f>INDEX('Policy Characteristics'!A:A,MATCH($C432,'Policy Characteristics'!$C:$C,0))</f>
        <v>Industry</v>
      </c>
      <c r="B432" s="210" t="str">
        <f>INDEX('Policy Characteristics'!B:B,MATCH($C432,'Policy Characteristics'!$C:$C,0))</f>
        <v>Industry Energy Efficiency Standards</v>
      </c>
      <c r="C432" s="210" t="str">
        <f t="shared" si="30"/>
        <v>Percentage Improvement in Eqpt Efficiency Standards above BAU</v>
      </c>
      <c r="D432" s="199" t="s">
        <v>145</v>
      </c>
      <c r="E432" s="189" t="s">
        <v>720</v>
      </c>
      <c r="F432" s="199" t="s">
        <v>147</v>
      </c>
      <c r="G432" s="189" t="s">
        <v>728</v>
      </c>
      <c r="H432" s="225">
        <v>818</v>
      </c>
      <c r="I432" s="189" t="s">
        <v>47</v>
      </c>
      <c r="J432" s="187" t="str">
        <f>INDEX('Policy Characteristics'!D:D,MATCH(PolicyLevers!$C432,'Policy Characteristics'!$C:$C,0))</f>
        <v>Industry Energy Efficiency Standards</v>
      </c>
      <c r="K432" s="187" t="str">
        <f>INDEX('Policy Characteristics'!E:E,MATCH(PolicyLevers!$C432,'Policy Characteristics'!$C:$C,0))</f>
        <v>indst efficiency standards</v>
      </c>
      <c r="L432" s="211">
        <f>INDEX('Policy Characteristics'!F:F,MATCH(PolicyLevers!$C432,'Policy Characteristics'!$C:$C,0))</f>
        <v>0</v>
      </c>
      <c r="M432" s="252">
        <f>INDEX('Policy Characteristics'!G:G,MATCH(PolicyLevers!$C432,'Policy Characteristics'!$C:$C,0))</f>
        <v>0.6</v>
      </c>
      <c r="N432" s="211">
        <f>INDEX('Policy Characteristics'!H:H,MATCH(PolicyLevers!$C432,'Policy Characteristics'!$C:$C,0))</f>
        <v>0.01</v>
      </c>
      <c r="O432" s="221" t="str">
        <f>INDEX('Policy Characteristics'!I:I,MATCH(PolicyLevers!$C432,'Policy Characteristics'!$C:$C,0))</f>
        <v>% reduction in energy use</v>
      </c>
      <c r="P432" s="201" t="str">
        <f>INDEX('Policy Characteristics'!J:J,MATCH(PolicyLevers!$C432,'Policy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2" s="221" t="str">
        <f>INDEX('Policy Characteristics'!K:K,MATCH(PolicyLevers!$C432,'Policy Characteristics'!$C:$C,0))</f>
        <v>industry-ag-main.html#eff-stds</v>
      </c>
      <c r="R432" s="221" t="str">
        <f>INDEX('Policy Characteristics'!L:L,MATCH(PolicyLevers!$C432,'Policy Characteristics'!$C:$C,0))</f>
        <v>industry-energy-efficiency-standards.html</v>
      </c>
      <c r="S432" s="214" t="str">
        <f>INDEX('Policy Characteristics'!M:M,MATCH(PolicyLevers!$C432,'Policy Characteristics'!$C:$C,0))</f>
        <v>https://www.beeindia.gov.in/sites/default/files/press_releases/Consolidated%20Report.pdf</v>
      </c>
      <c r="T432" s="214" t="str">
        <f>INDEX('Policy Characteristics'!N:N,MATCH(PolicyLevers!$C432,'Policy Characteristics'!$C:$C,0))</f>
        <v>U.S. DOE, 2016, Industrial Energy Efficiency Potential Analysis, https://energy.gov/sites/prod/files/2017/04/f34/energy-savings-by-state-industrial-methodology.pdf</v>
      </c>
    </row>
    <row r="433" spans="1:20" s="195" customFormat="1">
      <c r="A433" s="186" t="str">
        <f>INDEX('Policy Characteristics'!A:A,MATCH($C433,'Policy Characteristics'!$C:$C,0))</f>
        <v>Industry</v>
      </c>
      <c r="B433" s="210" t="str">
        <f>INDEX('Policy Characteristics'!B:B,MATCH($C433,'Policy Characteristics'!$C:$C,0))</f>
        <v>Industry Energy Efficiency Standards</v>
      </c>
      <c r="C433" s="210" t="str">
        <f t="shared" si="30"/>
        <v>Percentage Improvement in Eqpt Efficiency Standards above BAU</v>
      </c>
      <c r="D433" s="199" t="s">
        <v>145</v>
      </c>
      <c r="E433" s="189" t="s">
        <v>721</v>
      </c>
      <c r="F433" s="199" t="s">
        <v>147</v>
      </c>
      <c r="G433" s="189" t="s">
        <v>725</v>
      </c>
      <c r="H433" s="225">
        <v>819</v>
      </c>
      <c r="I433" s="189" t="s">
        <v>47</v>
      </c>
      <c r="J433" s="187" t="str">
        <f>INDEX('Policy Characteristics'!D:D,MATCH(PolicyLevers!$C433,'Policy Characteristics'!$C:$C,0))</f>
        <v>Industry Energy Efficiency Standards</v>
      </c>
      <c r="K433" s="187" t="str">
        <f>INDEX('Policy Characteristics'!E:E,MATCH(PolicyLevers!$C433,'Policy Characteristics'!$C:$C,0))</f>
        <v>indst efficiency standards</v>
      </c>
      <c r="L433" s="211">
        <f>INDEX('Policy Characteristics'!F:F,MATCH(PolicyLevers!$C433,'Policy Characteristics'!$C:$C,0))</f>
        <v>0</v>
      </c>
      <c r="M433" s="252">
        <f>INDEX('Policy Characteristics'!G:G,MATCH(PolicyLevers!$C433,'Policy Characteristics'!$C:$C,0))</f>
        <v>0.6</v>
      </c>
      <c r="N433" s="211">
        <f>INDEX('Policy Characteristics'!H:H,MATCH(PolicyLevers!$C433,'Policy Characteristics'!$C:$C,0))</f>
        <v>0.01</v>
      </c>
      <c r="O433" s="221" t="str">
        <f>INDEX('Policy Characteristics'!I:I,MATCH(PolicyLevers!$C433,'Policy Characteristics'!$C:$C,0))</f>
        <v>% reduction in energy use</v>
      </c>
      <c r="P433" s="201" t="str">
        <f>INDEX('Policy Characteristics'!J:J,MATCH(PolicyLevers!$C433,'Policy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3" s="221" t="str">
        <f>INDEX('Policy Characteristics'!K:K,MATCH(PolicyLevers!$C433,'Policy Characteristics'!$C:$C,0))</f>
        <v>industry-ag-main.html#eff-stds</v>
      </c>
      <c r="R433" s="221" t="str">
        <f>INDEX('Policy Characteristics'!L:L,MATCH(PolicyLevers!$C433,'Policy Characteristics'!$C:$C,0))</f>
        <v>industry-energy-efficiency-standards.html</v>
      </c>
      <c r="S433" s="214" t="str">
        <f>INDEX('Policy Characteristics'!M:M,MATCH(PolicyLevers!$C433,'Policy Characteristics'!$C:$C,0))</f>
        <v>https://www.beeindia.gov.in/sites/default/files/press_releases/Consolidated%20Report.pdf</v>
      </c>
      <c r="T433" s="214" t="str">
        <f>INDEX('Policy Characteristics'!N:N,MATCH(PolicyLevers!$C433,'Policy Characteristics'!$C:$C,0))</f>
        <v>U.S. DOE, 2016, Industrial Energy Efficiency Potential Analysis, https://energy.gov/sites/prod/files/2017/04/f34/energy-savings-by-state-industrial-methodology.pdf</v>
      </c>
    </row>
    <row r="434" spans="1:20" s="195" customFormat="1">
      <c r="A434" s="186" t="str">
        <f>INDEX('Policy Characteristics'!A:A,MATCH($C434,'Policy Characteristics'!$C:$C,0))</f>
        <v>Industry</v>
      </c>
      <c r="B434" s="210" t="str">
        <f>INDEX('Policy Characteristics'!B:B,MATCH($C434,'Policy Characteristics'!$C:$C,0))</f>
        <v>Industry Energy Efficiency Standards</v>
      </c>
      <c r="C434" s="210" t="str">
        <f t="shared" si="30"/>
        <v>Percentage Improvement in Eqpt Efficiency Standards above BAU</v>
      </c>
      <c r="D434" s="199" t="s">
        <v>145</v>
      </c>
      <c r="E434" s="189" t="s">
        <v>722</v>
      </c>
      <c r="F434" s="199" t="s">
        <v>147</v>
      </c>
      <c r="G434" s="189" t="s">
        <v>726</v>
      </c>
      <c r="H434" s="225">
        <v>820</v>
      </c>
      <c r="I434" s="189" t="s">
        <v>46</v>
      </c>
      <c r="J434" s="187" t="str">
        <f>INDEX('Policy Characteristics'!D:D,MATCH(PolicyLevers!$C434,'Policy Characteristics'!$C:$C,0))</f>
        <v>Industry Energy Efficiency Standards</v>
      </c>
      <c r="K434" s="187" t="str">
        <f>INDEX('Policy Characteristics'!E:E,MATCH(PolicyLevers!$C434,'Policy Characteristics'!$C:$C,0))</f>
        <v>indst efficiency standards</v>
      </c>
      <c r="L434" s="211">
        <f>INDEX('Policy Characteristics'!F:F,MATCH(PolicyLevers!$C434,'Policy Characteristics'!$C:$C,0))</f>
        <v>0</v>
      </c>
      <c r="M434" s="252">
        <f>INDEX('Policy Characteristics'!G:G,MATCH(PolicyLevers!$C434,'Policy Characteristics'!$C:$C,0))</f>
        <v>0.6</v>
      </c>
      <c r="N434" s="211">
        <f>INDEX('Policy Characteristics'!H:H,MATCH(PolicyLevers!$C434,'Policy Characteristics'!$C:$C,0))</f>
        <v>0.01</v>
      </c>
      <c r="O434" s="221" t="str">
        <f>INDEX('Policy Characteristics'!I:I,MATCH(PolicyLevers!$C434,'Policy Characteristics'!$C:$C,0))</f>
        <v>% reduction in energy use</v>
      </c>
      <c r="P434" s="201" t="str">
        <f>INDEX('Policy Characteristics'!J:J,MATCH(PolicyLevers!$C434,'Policy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4" s="221" t="str">
        <f>INDEX('Policy Characteristics'!K:K,MATCH(PolicyLevers!$C434,'Policy Characteristics'!$C:$C,0))</f>
        <v>industry-ag-main.html#eff-stds</v>
      </c>
      <c r="R434" s="221" t="str">
        <f>INDEX('Policy Characteristics'!L:L,MATCH(PolicyLevers!$C434,'Policy Characteristics'!$C:$C,0))</f>
        <v>industry-energy-efficiency-standards.html</v>
      </c>
      <c r="S434" s="214" t="str">
        <f>INDEX('Policy Characteristics'!M:M,MATCH(PolicyLevers!$C434,'Policy Characteristics'!$C:$C,0))</f>
        <v>https://www.beeindia.gov.in/sites/default/files/press_releases/Consolidated%20Report.pdf</v>
      </c>
      <c r="T434" s="214" t="str">
        <f>INDEX('Policy Characteristics'!N:N,MATCH(PolicyLevers!$C434,'Policy Characteristics'!$C:$C,0))</f>
        <v>U.S. DOE, 2016, Industrial Energy Efficiency Potential Analysis, https://energy.gov/sites/prod/files/2017/04/f34/energy-savings-by-state-industrial-methodology.pdf</v>
      </c>
    </row>
    <row r="435" spans="1:20" s="195" customFormat="1">
      <c r="A435" s="186" t="str">
        <f>INDEX('Policy Characteristics'!A:A,MATCH($C435,'Policy Characteristics'!$C:$C,0))</f>
        <v>Industry</v>
      </c>
      <c r="B435" s="210" t="str">
        <f>INDEX('Policy Characteristics'!B:B,MATCH($C435,'Policy Characteristics'!$C:$C,0))</f>
        <v>Industry Energy Efficiency Standards</v>
      </c>
      <c r="C435" s="210" t="str">
        <f t="shared" si="30"/>
        <v>Percentage Improvement in Eqpt Efficiency Standards above BAU</v>
      </c>
      <c r="D435" s="199" t="s">
        <v>145</v>
      </c>
      <c r="E435" s="189" t="s">
        <v>723</v>
      </c>
      <c r="F435" s="199" t="s">
        <v>147</v>
      </c>
      <c r="G435" s="189" t="s">
        <v>729</v>
      </c>
      <c r="H435" s="225">
        <v>821</v>
      </c>
      <c r="I435" s="189" t="s">
        <v>47</v>
      </c>
      <c r="J435" s="187" t="str">
        <f>INDEX('Policy Characteristics'!D:D,MATCH(PolicyLevers!$C435,'Policy Characteristics'!$C:$C,0))</f>
        <v>Industry Energy Efficiency Standards</v>
      </c>
      <c r="K435" s="187" t="str">
        <f>INDEX('Policy Characteristics'!E:E,MATCH(PolicyLevers!$C435,'Policy Characteristics'!$C:$C,0))</f>
        <v>indst efficiency standards</v>
      </c>
      <c r="L435" s="211">
        <f>INDEX('Policy Characteristics'!F:F,MATCH(PolicyLevers!$C435,'Policy Characteristics'!$C:$C,0))</f>
        <v>0</v>
      </c>
      <c r="M435" s="252">
        <f>INDEX('Policy Characteristics'!G:G,MATCH(PolicyLevers!$C435,'Policy Characteristics'!$C:$C,0))</f>
        <v>0.6</v>
      </c>
      <c r="N435" s="211">
        <f>INDEX('Policy Characteristics'!H:H,MATCH(PolicyLevers!$C435,'Policy Characteristics'!$C:$C,0))</f>
        <v>0.01</v>
      </c>
      <c r="O435" s="221" t="str">
        <f>INDEX('Policy Characteristics'!I:I,MATCH(PolicyLevers!$C435,'Policy Characteristics'!$C:$C,0))</f>
        <v>% reduction in energy use</v>
      </c>
      <c r="P435" s="201" t="str">
        <f>INDEX('Policy Characteristics'!J:J,MATCH(PolicyLevers!$C435,'Policy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5" s="221" t="str">
        <f>INDEX('Policy Characteristics'!K:K,MATCH(PolicyLevers!$C435,'Policy Characteristics'!$C:$C,0))</f>
        <v>industry-ag-main.html#eff-stds</v>
      </c>
      <c r="R435" s="221" t="str">
        <f>INDEX('Policy Characteristics'!L:L,MATCH(PolicyLevers!$C435,'Policy Characteristics'!$C:$C,0))</f>
        <v>industry-energy-efficiency-standards.html</v>
      </c>
      <c r="S435" s="214" t="str">
        <f>INDEX('Policy Characteristics'!M:M,MATCH(PolicyLevers!$C435,'Policy Characteristics'!$C:$C,0))</f>
        <v>https://www.beeindia.gov.in/sites/default/files/press_releases/Consolidated%20Report.pdf</v>
      </c>
      <c r="T435" s="214" t="str">
        <f>INDEX('Policy Characteristics'!N:N,MATCH(PolicyLevers!$C435,'Policy Characteristics'!$C:$C,0))</f>
        <v>U.S. DOE, 2016, Industrial Energy Efficiency Potential Analysis, https://energy.gov/sites/prod/files/2017/04/f34/energy-savings-by-state-industrial-methodology.pdf</v>
      </c>
    </row>
    <row r="436" spans="1:20" s="195" customFormat="1">
      <c r="A436" s="186" t="str">
        <f>INDEX('Policy Characteristics'!A:A,MATCH($C436,'Policy Characteristics'!$C:$C,0))</f>
        <v>Industry</v>
      </c>
      <c r="B436" s="210" t="str">
        <f>INDEX('Policy Characteristics'!B:B,MATCH($C436,'Policy Characteristics'!$C:$C,0))</f>
        <v>Industry Energy Efficiency Standards</v>
      </c>
      <c r="C436" s="210" t="str">
        <f t="shared" si="30"/>
        <v>Percentage Improvement in Eqpt Efficiency Standards above BAU</v>
      </c>
      <c r="D436" s="199" t="s">
        <v>145</v>
      </c>
      <c r="E436" s="189" t="s">
        <v>1065</v>
      </c>
      <c r="F436" s="199" t="s">
        <v>147</v>
      </c>
      <c r="G436" s="189" t="s">
        <v>1068</v>
      </c>
      <c r="H436" s="225">
        <v>822</v>
      </c>
      <c r="I436" s="189" t="s">
        <v>47</v>
      </c>
      <c r="J436" s="187" t="str">
        <f>INDEX('Policy Characteristics'!D:D,MATCH(PolicyLevers!$C436,'Policy Characteristics'!$C:$C,0))</f>
        <v>Industry Energy Efficiency Standards</v>
      </c>
      <c r="K436" s="187" t="str">
        <f>INDEX('Policy Characteristics'!E:E,MATCH(PolicyLevers!$C436,'Policy Characteristics'!$C:$C,0))</f>
        <v>indst efficiency standards</v>
      </c>
      <c r="L436" s="211">
        <f>INDEX('Policy Characteristics'!F:F,MATCH(PolicyLevers!$C436,'Policy Characteristics'!$C:$C,0))</f>
        <v>0</v>
      </c>
      <c r="M436" s="252">
        <f>INDEX('Policy Characteristics'!G:G,MATCH(PolicyLevers!$C436,'Policy Characteristics'!$C:$C,0))</f>
        <v>0.6</v>
      </c>
      <c r="N436" s="211">
        <f>INDEX('Policy Characteristics'!H:H,MATCH(PolicyLevers!$C436,'Policy Characteristics'!$C:$C,0))</f>
        <v>0.01</v>
      </c>
      <c r="O436" s="221" t="str">
        <f>INDEX('Policy Characteristics'!I:I,MATCH(PolicyLevers!$C436,'Policy Characteristics'!$C:$C,0))</f>
        <v>% reduction in energy use</v>
      </c>
      <c r="P436" s="201" t="str">
        <f>INDEX('Policy Characteristics'!J:J,MATCH(PolicyLevers!$C436,'Policy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6" s="221" t="str">
        <f>INDEX('Policy Characteristics'!K:K,MATCH(PolicyLevers!$C436,'Policy Characteristics'!$C:$C,0))</f>
        <v>industry-ag-main.html#eff-stds</v>
      </c>
      <c r="R436" s="221" t="str">
        <f>INDEX('Policy Characteristics'!L:L,MATCH(PolicyLevers!$C436,'Policy Characteristics'!$C:$C,0))</f>
        <v>industry-energy-efficiency-standards.html</v>
      </c>
      <c r="S436" s="214" t="str">
        <f>INDEX('Policy Characteristics'!M:M,MATCH(PolicyLevers!$C436,'Policy Characteristics'!$C:$C,0))</f>
        <v>https://www.beeindia.gov.in/sites/default/files/press_releases/Consolidated%20Report.pdf</v>
      </c>
      <c r="T436" s="214" t="str">
        <f>INDEX('Policy Characteristics'!N:N,MATCH(PolicyLevers!$C436,'Policy Characteristics'!$C:$C,0))</f>
        <v>U.S. DOE, 2016, Industrial Energy Efficiency Potential Analysis, https://energy.gov/sites/prod/files/2017/04/f34/energy-savings-by-state-industrial-methodology.pdf</v>
      </c>
    </row>
    <row r="437" spans="1:20" s="195" customFormat="1">
      <c r="A437" s="186" t="str">
        <f>INDEX('Policy Characteristics'!A:A,MATCH($C437,'Policy Characteristics'!$C:$C,0))</f>
        <v>Industry</v>
      </c>
      <c r="B437" s="210" t="str">
        <f>INDEX('Policy Characteristics'!B:B,MATCH($C437,'Policy Characteristics'!$C:$C,0))</f>
        <v>Industry Energy Efficiency Standards</v>
      </c>
      <c r="C437" s="210" t="str">
        <f t="shared" si="30"/>
        <v>Percentage Improvement in Eqpt Efficiency Standards above BAU</v>
      </c>
      <c r="D437" s="199" t="s">
        <v>145</v>
      </c>
      <c r="E437" s="189" t="s">
        <v>1066</v>
      </c>
      <c r="F437" s="199" t="s">
        <v>147</v>
      </c>
      <c r="G437" s="189" t="s">
        <v>1070</v>
      </c>
      <c r="H437" s="225">
        <v>823</v>
      </c>
      <c r="I437" s="189" t="s">
        <v>46</v>
      </c>
      <c r="J437" s="187" t="str">
        <f>INDEX('Policy Characteristics'!D:D,MATCH(PolicyLevers!$C437,'Policy Characteristics'!$C:$C,0))</f>
        <v>Industry Energy Efficiency Standards</v>
      </c>
      <c r="K437" s="187" t="str">
        <f>INDEX('Policy Characteristics'!E:E,MATCH(PolicyLevers!$C437,'Policy Characteristics'!$C:$C,0))</f>
        <v>indst efficiency standards</v>
      </c>
      <c r="L437" s="211">
        <f>INDEX('Policy Characteristics'!F:F,MATCH(PolicyLevers!$C437,'Policy Characteristics'!$C:$C,0))</f>
        <v>0</v>
      </c>
      <c r="M437" s="252">
        <f>INDEX('Policy Characteristics'!G:G,MATCH(PolicyLevers!$C437,'Policy Characteristics'!$C:$C,0))</f>
        <v>0.6</v>
      </c>
      <c r="N437" s="211">
        <f>INDEX('Policy Characteristics'!H:H,MATCH(PolicyLevers!$C437,'Policy Characteristics'!$C:$C,0))</f>
        <v>0.01</v>
      </c>
      <c r="O437" s="221" t="str">
        <f>INDEX('Policy Characteristics'!I:I,MATCH(PolicyLevers!$C437,'Policy Characteristics'!$C:$C,0))</f>
        <v>% reduction in energy use</v>
      </c>
      <c r="P437" s="201" t="str">
        <f>INDEX('Policy Characteristics'!J:J,MATCH(PolicyLevers!$C437,'Policy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7" s="221" t="str">
        <f>INDEX('Policy Characteristics'!K:K,MATCH(PolicyLevers!$C437,'Policy Characteristics'!$C:$C,0))</f>
        <v>industry-ag-main.html#eff-stds</v>
      </c>
      <c r="R437" s="221" t="str">
        <f>INDEX('Policy Characteristics'!L:L,MATCH(PolicyLevers!$C437,'Policy Characteristics'!$C:$C,0))</f>
        <v>industry-energy-efficiency-standards.html</v>
      </c>
      <c r="S437" s="214" t="str">
        <f>INDEX('Policy Characteristics'!M:M,MATCH(PolicyLevers!$C437,'Policy Characteristics'!$C:$C,0))</f>
        <v>https://www.beeindia.gov.in/sites/default/files/press_releases/Consolidated%20Report.pdf</v>
      </c>
      <c r="T437" s="214" t="str">
        <f>INDEX('Policy Characteristics'!N:N,MATCH(PolicyLevers!$C437,'Policy Characteristics'!$C:$C,0))</f>
        <v>U.S. DOE, 2016, Industrial Energy Efficiency Potential Analysis, https://energy.gov/sites/prod/files/2017/04/f34/energy-savings-by-state-industrial-methodology.pdf</v>
      </c>
    </row>
    <row r="438" spans="1:20" s="195" customFormat="1">
      <c r="A438" s="186" t="str">
        <f>INDEX('Policy Characteristics'!A:A,MATCH($C438,'Policy Characteristics'!$C:$C,0))</f>
        <v>Industry</v>
      </c>
      <c r="B438" s="210" t="str">
        <f>INDEX('Policy Characteristics'!B:B,MATCH($C438,'Policy Characteristics'!$C:$C,0))</f>
        <v>Industry Energy Efficiency Standards</v>
      </c>
      <c r="C438" s="210" t="str">
        <f t="shared" si="30"/>
        <v>Percentage Improvement in Eqpt Efficiency Standards above BAU</v>
      </c>
      <c r="D438" s="199" t="s">
        <v>145</v>
      </c>
      <c r="E438" s="189" t="s">
        <v>1067</v>
      </c>
      <c r="F438" s="199" t="s">
        <v>147</v>
      </c>
      <c r="G438" s="189" t="s">
        <v>1071</v>
      </c>
      <c r="H438" s="225">
        <v>824</v>
      </c>
      <c r="I438" s="189" t="s">
        <v>46</v>
      </c>
      <c r="J438" s="187" t="str">
        <f>INDEX('Policy Characteristics'!D:D,MATCH(PolicyLevers!$C438,'Policy Characteristics'!$C:$C,0))</f>
        <v>Industry Energy Efficiency Standards</v>
      </c>
      <c r="K438" s="187" t="str">
        <f>INDEX('Policy Characteristics'!E:E,MATCH(PolicyLevers!$C438,'Policy Characteristics'!$C:$C,0))</f>
        <v>indst efficiency standards</v>
      </c>
      <c r="L438" s="211">
        <f>INDEX('Policy Characteristics'!F:F,MATCH(PolicyLevers!$C438,'Policy Characteristics'!$C:$C,0))</f>
        <v>0</v>
      </c>
      <c r="M438" s="252">
        <f>INDEX('Policy Characteristics'!G:G,MATCH(PolicyLevers!$C438,'Policy Characteristics'!$C:$C,0))</f>
        <v>0.6</v>
      </c>
      <c r="N438" s="211">
        <f>INDEX('Policy Characteristics'!H:H,MATCH(PolicyLevers!$C438,'Policy Characteristics'!$C:$C,0))</f>
        <v>0.01</v>
      </c>
      <c r="O438" s="221" t="str">
        <f>INDEX('Policy Characteristics'!I:I,MATCH(PolicyLevers!$C438,'Policy Characteristics'!$C:$C,0))</f>
        <v>% reduction in energy use</v>
      </c>
      <c r="P438" s="201" t="str">
        <f>INDEX('Policy Characteristics'!J:J,MATCH(PolicyLevers!$C438,'Policy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8" s="221" t="str">
        <f>INDEX('Policy Characteristics'!K:K,MATCH(PolicyLevers!$C438,'Policy Characteristics'!$C:$C,0))</f>
        <v>industry-ag-main.html#eff-stds</v>
      </c>
      <c r="R438" s="221" t="str">
        <f>INDEX('Policy Characteristics'!L:L,MATCH(PolicyLevers!$C438,'Policy Characteristics'!$C:$C,0))</f>
        <v>industry-energy-efficiency-standards.html</v>
      </c>
      <c r="S438" s="214" t="str">
        <f>INDEX('Policy Characteristics'!M:M,MATCH(PolicyLevers!$C438,'Policy Characteristics'!$C:$C,0))</f>
        <v>https://www.beeindia.gov.in/sites/default/files/press_releases/Consolidated%20Report.pdf</v>
      </c>
      <c r="T438" s="214" t="str">
        <f>INDEX('Policy Characteristics'!N:N,MATCH(PolicyLevers!$C438,'Policy Characteristics'!$C:$C,0))</f>
        <v>U.S. DOE, 2016, Industrial Energy Efficiency Potential Analysis, https://energy.gov/sites/prod/files/2017/04/f34/energy-savings-by-state-industrial-methodology.pdf</v>
      </c>
    </row>
    <row r="439" spans="1:20" s="195" customFormat="1">
      <c r="A439" s="186" t="str">
        <f>INDEX('Policy Characteristics'!A:A,MATCH($C439,'Policy Characteristics'!$C:$C,0))</f>
        <v>Industry</v>
      </c>
      <c r="B439" s="210" t="str">
        <f>INDEX('Policy Characteristics'!B:B,MATCH($C439,'Policy Characteristics'!$C:$C,0))</f>
        <v>Industry Energy Efficiency Standards</v>
      </c>
      <c r="C439" s="210" t="str">
        <f t="shared" si="30"/>
        <v>Percentage Improvement in Eqpt Efficiency Standards above BAU</v>
      </c>
      <c r="D439" s="199" t="s">
        <v>145</v>
      </c>
      <c r="E439" s="189" t="s">
        <v>1064</v>
      </c>
      <c r="F439" s="199" t="s">
        <v>147</v>
      </c>
      <c r="G439" s="189" t="s">
        <v>1069</v>
      </c>
      <c r="H439" s="225">
        <v>825</v>
      </c>
      <c r="I439" s="189" t="s">
        <v>47</v>
      </c>
      <c r="J439" s="187" t="str">
        <f>INDEX('Policy Characteristics'!D:D,MATCH(PolicyLevers!$C439,'Policy Characteristics'!$C:$C,0))</f>
        <v>Industry Energy Efficiency Standards</v>
      </c>
      <c r="K439" s="187" t="str">
        <f>INDEX('Policy Characteristics'!E:E,MATCH(PolicyLevers!$C439,'Policy Characteristics'!$C:$C,0))</f>
        <v>indst efficiency standards</v>
      </c>
      <c r="L439" s="211">
        <f>INDEX('Policy Characteristics'!F:F,MATCH(PolicyLevers!$C439,'Policy Characteristics'!$C:$C,0))</f>
        <v>0</v>
      </c>
      <c r="M439" s="252">
        <f>INDEX('Policy Characteristics'!G:G,MATCH(PolicyLevers!$C439,'Policy Characteristics'!$C:$C,0))</f>
        <v>0.6</v>
      </c>
      <c r="N439" s="211">
        <f>INDEX('Policy Characteristics'!H:H,MATCH(PolicyLevers!$C439,'Policy Characteristics'!$C:$C,0))</f>
        <v>0.01</v>
      </c>
      <c r="O439" s="221" t="str">
        <f>INDEX('Policy Characteristics'!I:I,MATCH(PolicyLevers!$C439,'Policy Characteristics'!$C:$C,0))</f>
        <v>% reduction in energy use</v>
      </c>
      <c r="P439" s="201" t="str">
        <f>INDEX('Policy Characteristics'!J:J,MATCH(PolicyLevers!$C439,'Policy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9" s="221" t="str">
        <f>INDEX('Policy Characteristics'!K:K,MATCH(PolicyLevers!$C439,'Policy Characteristics'!$C:$C,0))</f>
        <v>industry-ag-main.html#eff-stds</v>
      </c>
      <c r="R439" s="221" t="str">
        <f>INDEX('Policy Characteristics'!L:L,MATCH(PolicyLevers!$C439,'Policy Characteristics'!$C:$C,0))</f>
        <v>industry-energy-efficiency-standards.html</v>
      </c>
      <c r="S439" s="214" t="str">
        <f>INDEX('Policy Characteristics'!M:M,MATCH(PolicyLevers!$C439,'Policy Characteristics'!$C:$C,0))</f>
        <v>https://www.beeindia.gov.in/sites/default/files/press_releases/Consolidated%20Report.pdf</v>
      </c>
      <c r="T439" s="214" t="str">
        <f>INDEX('Policy Characteristics'!N:N,MATCH(PolicyLevers!$C439,'Policy Characteristics'!$C:$C,0))</f>
        <v>U.S. DOE, 2016, Industrial Energy Efficiency Potential Analysis, https://energy.gov/sites/prod/files/2017/04/f34/energy-savings-by-state-industrial-methodology.pdf</v>
      </c>
    </row>
    <row r="440" spans="1:20" s="195" customFormat="1">
      <c r="A440" s="186" t="str">
        <f>INDEX('Policy Characteristics'!A:A,MATCH($C440,'Policy Characteristics'!$C:$C,0))</f>
        <v>Industry</v>
      </c>
      <c r="B440" s="210" t="str">
        <f>INDEX('Policy Characteristics'!B:B,MATCH($C440,'Policy Characteristics'!$C:$C,0))</f>
        <v>Industry Energy Efficiency Standards</v>
      </c>
      <c r="C440" s="210" t="str">
        <f t="shared" si="30"/>
        <v>Percentage Improvement in Eqpt Efficiency Standards above BAU</v>
      </c>
      <c r="D440" s="199" t="s">
        <v>146</v>
      </c>
      <c r="E440" s="189" t="s">
        <v>718</v>
      </c>
      <c r="F440" s="199" t="s">
        <v>148</v>
      </c>
      <c r="G440" s="189" t="s">
        <v>724</v>
      </c>
      <c r="H440" s="225">
        <v>826</v>
      </c>
      <c r="I440" s="189" t="s">
        <v>46</v>
      </c>
      <c r="J440" s="187" t="str">
        <f>INDEX('Policy Characteristics'!D:D,MATCH(PolicyLevers!$C440,'Policy Characteristics'!$C:$C,0))</f>
        <v>Industry Energy Efficiency Standards</v>
      </c>
      <c r="K440" s="187" t="str">
        <f>INDEX('Policy Characteristics'!E:E,MATCH(PolicyLevers!$C440,'Policy Characteristics'!$C:$C,0))</f>
        <v>indst efficiency standards</v>
      </c>
      <c r="L440" s="211">
        <f>INDEX('Policy Characteristics'!F:F,MATCH(PolicyLevers!$C440,'Policy Characteristics'!$C:$C,0))</f>
        <v>0</v>
      </c>
      <c r="M440" s="252">
        <f>INDEX('Policy Characteristics'!G:G,MATCH(PolicyLevers!$C440,'Policy Characteristics'!$C:$C,0))</f>
        <v>0.6</v>
      </c>
      <c r="N440" s="211">
        <f>INDEX('Policy Characteristics'!H:H,MATCH(PolicyLevers!$C440,'Policy Characteristics'!$C:$C,0))</f>
        <v>0.01</v>
      </c>
      <c r="O440" s="221" t="str">
        <f>INDEX('Policy Characteristics'!I:I,MATCH(PolicyLevers!$C440,'Policy Characteristics'!$C:$C,0))</f>
        <v>% reduction in energy use</v>
      </c>
      <c r="P440" s="201" t="str">
        <f>INDEX('Policy Characteristics'!J:J,MATCH(PolicyLevers!$C440,'Policy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0" s="221" t="str">
        <f>INDEX('Policy Characteristics'!K:K,MATCH(PolicyLevers!$C440,'Policy Characteristics'!$C:$C,0))</f>
        <v>industry-ag-main.html#eff-stds</v>
      </c>
      <c r="R440" s="221" t="str">
        <f>INDEX('Policy Characteristics'!L:L,MATCH(PolicyLevers!$C440,'Policy Characteristics'!$C:$C,0))</f>
        <v>industry-energy-efficiency-standards.html</v>
      </c>
      <c r="S440" s="214" t="str">
        <f>INDEX('Policy Characteristics'!M:M,MATCH(PolicyLevers!$C440,'Policy Characteristics'!$C:$C,0))</f>
        <v>https://www.beeindia.gov.in/sites/default/files/press_releases/Consolidated%20Report.pdf</v>
      </c>
      <c r="T440" s="214" t="str">
        <f>INDEX('Policy Characteristics'!N:N,MATCH(PolicyLevers!$C440,'Policy Characteristics'!$C:$C,0))</f>
        <v>U.S. DOE, 2016, Industrial Energy Efficiency Potential Analysis, https://energy.gov/sites/prod/files/2017/04/f34/energy-savings-by-state-industrial-methodology.pdf</v>
      </c>
    </row>
    <row r="441" spans="1:20" s="195" customFormat="1">
      <c r="A441" s="186" t="str">
        <f>INDEX('Policy Characteristics'!A:A,MATCH($C441,'Policy Characteristics'!$C:$C,0))</f>
        <v>Industry</v>
      </c>
      <c r="B441" s="210" t="str">
        <f>INDEX('Policy Characteristics'!B:B,MATCH($C441,'Policy Characteristics'!$C:$C,0))</f>
        <v>Industry Energy Efficiency Standards</v>
      </c>
      <c r="C441" s="210" t="str">
        <f t="shared" si="30"/>
        <v>Percentage Improvement in Eqpt Efficiency Standards above BAU</v>
      </c>
      <c r="D441" s="199" t="s">
        <v>146</v>
      </c>
      <c r="E441" s="189" t="s">
        <v>719</v>
      </c>
      <c r="F441" s="199" t="s">
        <v>148</v>
      </c>
      <c r="G441" s="189" t="s">
        <v>727</v>
      </c>
      <c r="H441" s="225">
        <v>827</v>
      </c>
      <c r="I441" s="189" t="s">
        <v>46</v>
      </c>
      <c r="J441" s="187" t="str">
        <f>INDEX('Policy Characteristics'!D:D,MATCH(PolicyLevers!$C441,'Policy Characteristics'!$C:$C,0))</f>
        <v>Industry Energy Efficiency Standards</v>
      </c>
      <c r="K441" s="187" t="str">
        <f>INDEX('Policy Characteristics'!E:E,MATCH(PolicyLevers!$C441,'Policy Characteristics'!$C:$C,0))</f>
        <v>indst efficiency standards</v>
      </c>
      <c r="L441" s="211">
        <f>INDEX('Policy Characteristics'!F:F,MATCH(PolicyLevers!$C441,'Policy Characteristics'!$C:$C,0))</f>
        <v>0</v>
      </c>
      <c r="M441" s="252">
        <f>INDEX('Policy Characteristics'!G:G,MATCH(PolicyLevers!$C441,'Policy Characteristics'!$C:$C,0))</f>
        <v>0.6</v>
      </c>
      <c r="N441" s="211">
        <f>INDEX('Policy Characteristics'!H:H,MATCH(PolicyLevers!$C441,'Policy Characteristics'!$C:$C,0))</f>
        <v>0.01</v>
      </c>
      <c r="O441" s="221" t="str">
        <f>INDEX('Policy Characteristics'!I:I,MATCH(PolicyLevers!$C441,'Policy Characteristics'!$C:$C,0))</f>
        <v>% reduction in energy use</v>
      </c>
      <c r="P441" s="201" t="str">
        <f>INDEX('Policy Characteristics'!J:J,MATCH(PolicyLevers!$C441,'Policy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1" s="221" t="str">
        <f>INDEX('Policy Characteristics'!K:K,MATCH(PolicyLevers!$C441,'Policy Characteristics'!$C:$C,0))</f>
        <v>industry-ag-main.html#eff-stds</v>
      </c>
      <c r="R441" s="221" t="str">
        <f>INDEX('Policy Characteristics'!L:L,MATCH(PolicyLevers!$C441,'Policy Characteristics'!$C:$C,0))</f>
        <v>industry-energy-efficiency-standards.html</v>
      </c>
      <c r="S441" s="214" t="str">
        <f>INDEX('Policy Characteristics'!M:M,MATCH(PolicyLevers!$C441,'Policy Characteristics'!$C:$C,0))</f>
        <v>https://www.beeindia.gov.in/sites/default/files/press_releases/Consolidated%20Report.pdf</v>
      </c>
      <c r="T441" s="214" t="str">
        <f>INDEX('Policy Characteristics'!N:N,MATCH(PolicyLevers!$C441,'Policy Characteristics'!$C:$C,0))</f>
        <v>U.S. DOE, 2016, Industrial Energy Efficiency Potential Analysis, https://energy.gov/sites/prod/files/2017/04/f34/energy-savings-by-state-industrial-methodology.pdf</v>
      </c>
    </row>
    <row r="442" spans="1:20" s="195" customFormat="1">
      <c r="A442" s="186" t="str">
        <f>INDEX('Policy Characteristics'!A:A,MATCH($C442,'Policy Characteristics'!$C:$C,0))</f>
        <v>Industry</v>
      </c>
      <c r="B442" s="210" t="str">
        <f>INDEX('Policy Characteristics'!B:B,MATCH($C442,'Policy Characteristics'!$C:$C,0))</f>
        <v>Industry Energy Efficiency Standards</v>
      </c>
      <c r="C442" s="210" t="str">
        <f t="shared" si="30"/>
        <v>Percentage Improvement in Eqpt Efficiency Standards above BAU</v>
      </c>
      <c r="D442" s="199" t="s">
        <v>146</v>
      </c>
      <c r="E442" s="189" t="s">
        <v>720</v>
      </c>
      <c r="F442" s="199" t="s">
        <v>148</v>
      </c>
      <c r="G442" s="189" t="s">
        <v>728</v>
      </c>
      <c r="H442" s="225">
        <v>828</v>
      </c>
      <c r="I442" s="189" t="s">
        <v>46</v>
      </c>
      <c r="J442" s="187" t="str">
        <f>INDEX('Policy Characteristics'!D:D,MATCH(PolicyLevers!$C442,'Policy Characteristics'!$C:$C,0))</f>
        <v>Industry Energy Efficiency Standards</v>
      </c>
      <c r="K442" s="187" t="str">
        <f>INDEX('Policy Characteristics'!E:E,MATCH(PolicyLevers!$C442,'Policy Characteristics'!$C:$C,0))</f>
        <v>indst efficiency standards</v>
      </c>
      <c r="L442" s="211">
        <f>INDEX('Policy Characteristics'!F:F,MATCH(PolicyLevers!$C442,'Policy Characteristics'!$C:$C,0))</f>
        <v>0</v>
      </c>
      <c r="M442" s="252">
        <f>INDEX('Policy Characteristics'!G:G,MATCH(PolicyLevers!$C442,'Policy Characteristics'!$C:$C,0))</f>
        <v>0.6</v>
      </c>
      <c r="N442" s="211">
        <f>INDEX('Policy Characteristics'!H:H,MATCH(PolicyLevers!$C442,'Policy Characteristics'!$C:$C,0))</f>
        <v>0.01</v>
      </c>
      <c r="O442" s="221" t="str">
        <f>INDEX('Policy Characteristics'!I:I,MATCH(PolicyLevers!$C442,'Policy Characteristics'!$C:$C,0))</f>
        <v>% reduction in energy use</v>
      </c>
      <c r="P442" s="201" t="str">
        <f>INDEX('Policy Characteristics'!J:J,MATCH(PolicyLevers!$C442,'Policy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2" s="221" t="str">
        <f>INDEX('Policy Characteristics'!K:K,MATCH(PolicyLevers!$C442,'Policy Characteristics'!$C:$C,0))</f>
        <v>industry-ag-main.html#eff-stds</v>
      </c>
      <c r="R442" s="221" t="str">
        <f>INDEX('Policy Characteristics'!L:L,MATCH(PolicyLevers!$C442,'Policy Characteristics'!$C:$C,0))</f>
        <v>industry-energy-efficiency-standards.html</v>
      </c>
      <c r="S442" s="214" t="str">
        <f>INDEX('Policy Characteristics'!M:M,MATCH(PolicyLevers!$C442,'Policy Characteristics'!$C:$C,0))</f>
        <v>https://www.beeindia.gov.in/sites/default/files/press_releases/Consolidated%20Report.pdf</v>
      </c>
      <c r="T442" s="214" t="str">
        <f>INDEX('Policy Characteristics'!N:N,MATCH(PolicyLevers!$C442,'Policy Characteristics'!$C:$C,0))</f>
        <v>U.S. DOE, 2016, Industrial Energy Efficiency Potential Analysis, https://energy.gov/sites/prod/files/2017/04/f34/energy-savings-by-state-industrial-methodology.pdf</v>
      </c>
    </row>
    <row r="443" spans="1:20" s="195" customFormat="1">
      <c r="A443" s="186" t="str">
        <f>INDEX('Policy Characteristics'!A:A,MATCH($C443,'Policy Characteristics'!$C:$C,0))</f>
        <v>Industry</v>
      </c>
      <c r="B443" s="210" t="str">
        <f>INDEX('Policy Characteristics'!B:B,MATCH($C443,'Policy Characteristics'!$C:$C,0))</f>
        <v>Industry Energy Efficiency Standards</v>
      </c>
      <c r="C443" s="210" t="str">
        <f t="shared" si="30"/>
        <v>Percentage Improvement in Eqpt Efficiency Standards above BAU</v>
      </c>
      <c r="D443" s="199" t="s">
        <v>146</v>
      </c>
      <c r="E443" s="189" t="s">
        <v>721</v>
      </c>
      <c r="F443" s="199" t="s">
        <v>148</v>
      </c>
      <c r="G443" s="189" t="s">
        <v>725</v>
      </c>
      <c r="H443" s="225">
        <v>829</v>
      </c>
      <c r="I443" s="189" t="s">
        <v>47</v>
      </c>
      <c r="J443" s="187" t="str">
        <f>INDEX('Policy Characteristics'!D:D,MATCH(PolicyLevers!$C443,'Policy Characteristics'!$C:$C,0))</f>
        <v>Industry Energy Efficiency Standards</v>
      </c>
      <c r="K443" s="187" t="str">
        <f>INDEX('Policy Characteristics'!E:E,MATCH(PolicyLevers!$C443,'Policy Characteristics'!$C:$C,0))</f>
        <v>indst efficiency standards</v>
      </c>
      <c r="L443" s="211">
        <f>INDEX('Policy Characteristics'!F:F,MATCH(PolicyLevers!$C443,'Policy Characteristics'!$C:$C,0))</f>
        <v>0</v>
      </c>
      <c r="M443" s="252">
        <f>INDEX('Policy Characteristics'!G:G,MATCH(PolicyLevers!$C443,'Policy Characteristics'!$C:$C,0))</f>
        <v>0.6</v>
      </c>
      <c r="N443" s="211">
        <f>INDEX('Policy Characteristics'!H:H,MATCH(PolicyLevers!$C443,'Policy Characteristics'!$C:$C,0))</f>
        <v>0.01</v>
      </c>
      <c r="O443" s="221" t="str">
        <f>INDEX('Policy Characteristics'!I:I,MATCH(PolicyLevers!$C443,'Policy Characteristics'!$C:$C,0))</f>
        <v>% reduction in energy use</v>
      </c>
      <c r="P443" s="201" t="str">
        <f>INDEX('Policy Characteristics'!J:J,MATCH(PolicyLevers!$C443,'Policy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3" s="221" t="str">
        <f>INDEX('Policy Characteristics'!K:K,MATCH(PolicyLevers!$C443,'Policy Characteristics'!$C:$C,0))</f>
        <v>industry-ag-main.html#eff-stds</v>
      </c>
      <c r="R443" s="221" t="str">
        <f>INDEX('Policy Characteristics'!L:L,MATCH(PolicyLevers!$C443,'Policy Characteristics'!$C:$C,0))</f>
        <v>industry-energy-efficiency-standards.html</v>
      </c>
      <c r="S443" s="214" t="str">
        <f>INDEX('Policy Characteristics'!M:M,MATCH(PolicyLevers!$C443,'Policy Characteristics'!$C:$C,0))</f>
        <v>https://www.beeindia.gov.in/sites/default/files/press_releases/Consolidated%20Report.pdf</v>
      </c>
      <c r="T443" s="214" t="str">
        <f>INDEX('Policy Characteristics'!N:N,MATCH(PolicyLevers!$C443,'Policy Characteristics'!$C:$C,0))</f>
        <v>U.S. DOE, 2016, Industrial Energy Efficiency Potential Analysis, https://energy.gov/sites/prod/files/2017/04/f34/energy-savings-by-state-industrial-methodology.pdf</v>
      </c>
    </row>
    <row r="444" spans="1:20" s="195" customFormat="1">
      <c r="A444" s="186" t="str">
        <f>INDEX('Policy Characteristics'!A:A,MATCH($C444,'Policy Characteristics'!$C:$C,0))</f>
        <v>Industry</v>
      </c>
      <c r="B444" s="210" t="str">
        <f>INDEX('Policy Characteristics'!B:B,MATCH($C444,'Policy Characteristics'!$C:$C,0))</f>
        <v>Industry Energy Efficiency Standards</v>
      </c>
      <c r="C444" s="210" t="str">
        <f t="shared" si="30"/>
        <v>Percentage Improvement in Eqpt Efficiency Standards above BAU</v>
      </c>
      <c r="D444" s="199" t="s">
        <v>146</v>
      </c>
      <c r="E444" s="189" t="s">
        <v>722</v>
      </c>
      <c r="F444" s="199" t="s">
        <v>148</v>
      </c>
      <c r="G444" s="189" t="s">
        <v>726</v>
      </c>
      <c r="H444" s="225">
        <v>830</v>
      </c>
      <c r="I444" s="189" t="s">
        <v>46</v>
      </c>
      <c r="J444" s="187" t="str">
        <f>INDEX('Policy Characteristics'!D:D,MATCH(PolicyLevers!$C444,'Policy Characteristics'!$C:$C,0))</f>
        <v>Industry Energy Efficiency Standards</v>
      </c>
      <c r="K444" s="187" t="str">
        <f>INDEX('Policy Characteristics'!E:E,MATCH(PolicyLevers!$C444,'Policy Characteristics'!$C:$C,0))</f>
        <v>indst efficiency standards</v>
      </c>
      <c r="L444" s="211">
        <f>INDEX('Policy Characteristics'!F:F,MATCH(PolicyLevers!$C444,'Policy Characteristics'!$C:$C,0))</f>
        <v>0</v>
      </c>
      <c r="M444" s="252">
        <f>INDEX('Policy Characteristics'!G:G,MATCH(PolicyLevers!$C444,'Policy Characteristics'!$C:$C,0))</f>
        <v>0.6</v>
      </c>
      <c r="N444" s="211">
        <f>INDEX('Policy Characteristics'!H:H,MATCH(PolicyLevers!$C444,'Policy Characteristics'!$C:$C,0))</f>
        <v>0.01</v>
      </c>
      <c r="O444" s="221" t="str">
        <f>INDEX('Policy Characteristics'!I:I,MATCH(PolicyLevers!$C444,'Policy Characteristics'!$C:$C,0))</f>
        <v>% reduction in energy use</v>
      </c>
      <c r="P444" s="201" t="str">
        <f>INDEX('Policy Characteristics'!J:J,MATCH(PolicyLevers!$C444,'Policy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4" s="221" t="str">
        <f>INDEX('Policy Characteristics'!K:K,MATCH(PolicyLevers!$C444,'Policy Characteristics'!$C:$C,0))</f>
        <v>industry-ag-main.html#eff-stds</v>
      </c>
      <c r="R444" s="221" t="str">
        <f>INDEX('Policy Characteristics'!L:L,MATCH(PolicyLevers!$C444,'Policy Characteristics'!$C:$C,0))</f>
        <v>industry-energy-efficiency-standards.html</v>
      </c>
      <c r="S444" s="214" t="str">
        <f>INDEX('Policy Characteristics'!M:M,MATCH(PolicyLevers!$C444,'Policy Characteristics'!$C:$C,0))</f>
        <v>https://www.beeindia.gov.in/sites/default/files/press_releases/Consolidated%20Report.pdf</v>
      </c>
      <c r="T444" s="214" t="str">
        <f>INDEX('Policy Characteristics'!N:N,MATCH(PolicyLevers!$C444,'Policy Characteristics'!$C:$C,0))</f>
        <v>U.S. DOE, 2016, Industrial Energy Efficiency Potential Analysis, https://energy.gov/sites/prod/files/2017/04/f34/energy-savings-by-state-industrial-methodology.pdf</v>
      </c>
    </row>
    <row r="445" spans="1:20" s="195" customFormat="1">
      <c r="A445" s="186" t="str">
        <f>INDEX('Policy Characteristics'!A:A,MATCH($C445,'Policy Characteristics'!$C:$C,0))</f>
        <v>Industry</v>
      </c>
      <c r="B445" s="210" t="str">
        <f>INDEX('Policy Characteristics'!B:B,MATCH($C445,'Policy Characteristics'!$C:$C,0))</f>
        <v>Industry Energy Efficiency Standards</v>
      </c>
      <c r="C445" s="210" t="str">
        <f t="shared" si="30"/>
        <v>Percentage Improvement in Eqpt Efficiency Standards above BAU</v>
      </c>
      <c r="D445" s="199" t="s">
        <v>146</v>
      </c>
      <c r="E445" s="189" t="s">
        <v>723</v>
      </c>
      <c r="F445" s="199" t="s">
        <v>148</v>
      </c>
      <c r="G445" s="189" t="s">
        <v>729</v>
      </c>
      <c r="H445" s="225">
        <v>831</v>
      </c>
      <c r="I445" s="189" t="s">
        <v>47</v>
      </c>
      <c r="J445" s="187" t="str">
        <f>INDEX('Policy Characteristics'!D:D,MATCH(PolicyLevers!$C445,'Policy Characteristics'!$C:$C,0))</f>
        <v>Industry Energy Efficiency Standards</v>
      </c>
      <c r="K445" s="187" t="str">
        <f>INDEX('Policy Characteristics'!E:E,MATCH(PolicyLevers!$C445,'Policy Characteristics'!$C:$C,0))</f>
        <v>indst efficiency standards</v>
      </c>
      <c r="L445" s="211">
        <f>INDEX('Policy Characteristics'!F:F,MATCH(PolicyLevers!$C445,'Policy Characteristics'!$C:$C,0))</f>
        <v>0</v>
      </c>
      <c r="M445" s="252">
        <f>INDEX('Policy Characteristics'!G:G,MATCH(PolicyLevers!$C445,'Policy Characteristics'!$C:$C,0))</f>
        <v>0.6</v>
      </c>
      <c r="N445" s="211">
        <f>INDEX('Policy Characteristics'!H:H,MATCH(PolicyLevers!$C445,'Policy Characteristics'!$C:$C,0))</f>
        <v>0.01</v>
      </c>
      <c r="O445" s="221" t="str">
        <f>INDEX('Policy Characteristics'!I:I,MATCH(PolicyLevers!$C445,'Policy Characteristics'!$C:$C,0))</f>
        <v>% reduction in energy use</v>
      </c>
      <c r="P445" s="201" t="str">
        <f>INDEX('Policy Characteristics'!J:J,MATCH(PolicyLevers!$C445,'Policy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5" s="221" t="str">
        <f>INDEX('Policy Characteristics'!K:K,MATCH(PolicyLevers!$C445,'Policy Characteristics'!$C:$C,0))</f>
        <v>industry-ag-main.html#eff-stds</v>
      </c>
      <c r="R445" s="221" t="str">
        <f>INDEX('Policy Characteristics'!L:L,MATCH(PolicyLevers!$C445,'Policy Characteristics'!$C:$C,0))</f>
        <v>industry-energy-efficiency-standards.html</v>
      </c>
      <c r="S445" s="214" t="str">
        <f>INDEX('Policy Characteristics'!M:M,MATCH(PolicyLevers!$C445,'Policy Characteristics'!$C:$C,0))</f>
        <v>https://www.beeindia.gov.in/sites/default/files/press_releases/Consolidated%20Report.pdf</v>
      </c>
      <c r="T445" s="214" t="str">
        <f>INDEX('Policy Characteristics'!N:N,MATCH(PolicyLevers!$C445,'Policy Characteristics'!$C:$C,0))</f>
        <v>U.S. DOE, 2016, Industrial Energy Efficiency Potential Analysis, https://energy.gov/sites/prod/files/2017/04/f34/energy-savings-by-state-industrial-methodology.pdf</v>
      </c>
    </row>
    <row r="446" spans="1:20" s="195" customFormat="1">
      <c r="A446" s="186" t="str">
        <f>INDEX('Policy Characteristics'!A:A,MATCH($C446,'Policy Characteristics'!$C:$C,0))</f>
        <v>Industry</v>
      </c>
      <c r="B446" s="210" t="str">
        <f>INDEX('Policy Characteristics'!B:B,MATCH($C446,'Policy Characteristics'!$C:$C,0))</f>
        <v>Industry Energy Efficiency Standards</v>
      </c>
      <c r="C446" s="210" t="str">
        <f t="shared" si="30"/>
        <v>Percentage Improvement in Eqpt Efficiency Standards above BAU</v>
      </c>
      <c r="D446" s="199" t="s">
        <v>146</v>
      </c>
      <c r="E446" s="189" t="s">
        <v>1065</v>
      </c>
      <c r="F446" s="199" t="s">
        <v>148</v>
      </c>
      <c r="G446" s="189" t="s">
        <v>1068</v>
      </c>
      <c r="H446" s="225">
        <v>832</v>
      </c>
      <c r="I446" s="189" t="s">
        <v>47</v>
      </c>
      <c r="J446" s="187" t="str">
        <f>INDEX('Policy Characteristics'!D:D,MATCH(PolicyLevers!$C446,'Policy Characteristics'!$C:$C,0))</f>
        <v>Industry Energy Efficiency Standards</v>
      </c>
      <c r="K446" s="187" t="str">
        <f>INDEX('Policy Characteristics'!E:E,MATCH(PolicyLevers!$C446,'Policy Characteristics'!$C:$C,0))</f>
        <v>indst efficiency standards</v>
      </c>
      <c r="L446" s="211">
        <f>INDEX('Policy Characteristics'!F:F,MATCH(PolicyLevers!$C446,'Policy Characteristics'!$C:$C,0))</f>
        <v>0</v>
      </c>
      <c r="M446" s="252">
        <f>INDEX('Policy Characteristics'!G:G,MATCH(PolicyLevers!$C446,'Policy Characteristics'!$C:$C,0))</f>
        <v>0.6</v>
      </c>
      <c r="N446" s="211">
        <f>INDEX('Policy Characteristics'!H:H,MATCH(PolicyLevers!$C446,'Policy Characteristics'!$C:$C,0))</f>
        <v>0.01</v>
      </c>
      <c r="O446" s="221" t="str">
        <f>INDEX('Policy Characteristics'!I:I,MATCH(PolicyLevers!$C446,'Policy Characteristics'!$C:$C,0))</f>
        <v>% reduction in energy use</v>
      </c>
      <c r="P446" s="201" t="str">
        <f>INDEX('Policy Characteristics'!J:J,MATCH(PolicyLevers!$C446,'Policy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6" s="221" t="str">
        <f>INDEX('Policy Characteristics'!K:K,MATCH(PolicyLevers!$C446,'Policy Characteristics'!$C:$C,0))</f>
        <v>industry-ag-main.html#eff-stds</v>
      </c>
      <c r="R446" s="221" t="str">
        <f>INDEX('Policy Characteristics'!L:L,MATCH(PolicyLevers!$C446,'Policy Characteristics'!$C:$C,0))</f>
        <v>industry-energy-efficiency-standards.html</v>
      </c>
      <c r="S446" s="214" t="str">
        <f>INDEX('Policy Characteristics'!M:M,MATCH(PolicyLevers!$C446,'Policy Characteristics'!$C:$C,0))</f>
        <v>https://www.beeindia.gov.in/sites/default/files/press_releases/Consolidated%20Report.pdf</v>
      </c>
      <c r="T446" s="214" t="str">
        <f>INDEX('Policy Characteristics'!N:N,MATCH(PolicyLevers!$C446,'Policy Characteristics'!$C:$C,0))</f>
        <v>U.S. DOE, 2016, Industrial Energy Efficiency Potential Analysis, https://energy.gov/sites/prod/files/2017/04/f34/energy-savings-by-state-industrial-methodology.pdf</v>
      </c>
    </row>
    <row r="447" spans="1:20" s="195" customFormat="1">
      <c r="A447" s="186" t="str">
        <f>INDEX('Policy Characteristics'!A:A,MATCH($C447,'Policy Characteristics'!$C:$C,0))</f>
        <v>Industry</v>
      </c>
      <c r="B447" s="210" t="str">
        <f>INDEX('Policy Characteristics'!B:B,MATCH($C447,'Policy Characteristics'!$C:$C,0))</f>
        <v>Industry Energy Efficiency Standards</v>
      </c>
      <c r="C447" s="210" t="str">
        <f t="shared" si="30"/>
        <v>Percentage Improvement in Eqpt Efficiency Standards above BAU</v>
      </c>
      <c r="D447" s="199" t="s">
        <v>146</v>
      </c>
      <c r="E447" s="189" t="s">
        <v>1066</v>
      </c>
      <c r="F447" s="199" t="s">
        <v>148</v>
      </c>
      <c r="G447" s="189" t="s">
        <v>1070</v>
      </c>
      <c r="H447" s="225">
        <v>833</v>
      </c>
      <c r="I447" s="189" t="s">
        <v>46</v>
      </c>
      <c r="J447" s="187" t="str">
        <f>INDEX('Policy Characteristics'!D:D,MATCH(PolicyLevers!$C447,'Policy Characteristics'!$C:$C,0))</f>
        <v>Industry Energy Efficiency Standards</v>
      </c>
      <c r="K447" s="187" t="str">
        <f>INDEX('Policy Characteristics'!E:E,MATCH(PolicyLevers!$C447,'Policy Characteristics'!$C:$C,0))</f>
        <v>indst efficiency standards</v>
      </c>
      <c r="L447" s="211">
        <f>INDEX('Policy Characteristics'!F:F,MATCH(PolicyLevers!$C447,'Policy Characteristics'!$C:$C,0))</f>
        <v>0</v>
      </c>
      <c r="M447" s="252">
        <f>INDEX('Policy Characteristics'!G:G,MATCH(PolicyLevers!$C447,'Policy Characteristics'!$C:$C,0))</f>
        <v>0.6</v>
      </c>
      <c r="N447" s="211">
        <f>INDEX('Policy Characteristics'!H:H,MATCH(PolicyLevers!$C447,'Policy Characteristics'!$C:$C,0))</f>
        <v>0.01</v>
      </c>
      <c r="O447" s="221" t="str">
        <f>INDEX('Policy Characteristics'!I:I,MATCH(PolicyLevers!$C447,'Policy Characteristics'!$C:$C,0))</f>
        <v>% reduction in energy use</v>
      </c>
      <c r="P447" s="201" t="str">
        <f>INDEX('Policy Characteristics'!J:J,MATCH(PolicyLevers!$C447,'Policy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7" s="221" t="str">
        <f>INDEX('Policy Characteristics'!K:K,MATCH(PolicyLevers!$C447,'Policy Characteristics'!$C:$C,0))</f>
        <v>industry-ag-main.html#eff-stds</v>
      </c>
      <c r="R447" s="221" t="str">
        <f>INDEX('Policy Characteristics'!L:L,MATCH(PolicyLevers!$C447,'Policy Characteristics'!$C:$C,0))</f>
        <v>industry-energy-efficiency-standards.html</v>
      </c>
      <c r="S447" s="214" t="str">
        <f>INDEX('Policy Characteristics'!M:M,MATCH(PolicyLevers!$C447,'Policy Characteristics'!$C:$C,0))</f>
        <v>https://www.beeindia.gov.in/sites/default/files/press_releases/Consolidated%20Report.pdf</v>
      </c>
      <c r="T447" s="214" t="str">
        <f>INDEX('Policy Characteristics'!N:N,MATCH(PolicyLevers!$C447,'Policy Characteristics'!$C:$C,0))</f>
        <v>U.S. DOE, 2016, Industrial Energy Efficiency Potential Analysis, https://energy.gov/sites/prod/files/2017/04/f34/energy-savings-by-state-industrial-methodology.pdf</v>
      </c>
    </row>
    <row r="448" spans="1:20" s="195" customFormat="1">
      <c r="A448" s="186" t="str">
        <f>INDEX('Policy Characteristics'!A:A,MATCH($C448,'Policy Characteristics'!$C:$C,0))</f>
        <v>Industry</v>
      </c>
      <c r="B448" s="210" t="str">
        <f>INDEX('Policy Characteristics'!B:B,MATCH($C448,'Policy Characteristics'!$C:$C,0))</f>
        <v>Industry Energy Efficiency Standards</v>
      </c>
      <c r="C448" s="210" t="str">
        <f t="shared" si="30"/>
        <v>Percentage Improvement in Eqpt Efficiency Standards above BAU</v>
      </c>
      <c r="D448" s="199" t="s">
        <v>146</v>
      </c>
      <c r="E448" s="189" t="s">
        <v>1067</v>
      </c>
      <c r="F448" s="199" t="s">
        <v>148</v>
      </c>
      <c r="G448" s="189" t="s">
        <v>1071</v>
      </c>
      <c r="H448" s="225">
        <v>834</v>
      </c>
      <c r="I448" s="189" t="s">
        <v>46</v>
      </c>
      <c r="J448" s="187" t="str">
        <f>INDEX('Policy Characteristics'!D:D,MATCH(PolicyLevers!$C448,'Policy Characteristics'!$C:$C,0))</f>
        <v>Industry Energy Efficiency Standards</v>
      </c>
      <c r="K448" s="187" t="str">
        <f>INDEX('Policy Characteristics'!E:E,MATCH(PolicyLevers!$C448,'Policy Characteristics'!$C:$C,0))</f>
        <v>indst efficiency standards</v>
      </c>
      <c r="L448" s="211">
        <f>INDEX('Policy Characteristics'!F:F,MATCH(PolicyLevers!$C448,'Policy Characteristics'!$C:$C,0))</f>
        <v>0</v>
      </c>
      <c r="M448" s="252">
        <f>INDEX('Policy Characteristics'!G:G,MATCH(PolicyLevers!$C448,'Policy Characteristics'!$C:$C,0))</f>
        <v>0.6</v>
      </c>
      <c r="N448" s="211">
        <f>INDEX('Policy Characteristics'!H:H,MATCH(PolicyLevers!$C448,'Policy Characteristics'!$C:$C,0))</f>
        <v>0.01</v>
      </c>
      <c r="O448" s="221" t="str">
        <f>INDEX('Policy Characteristics'!I:I,MATCH(PolicyLevers!$C448,'Policy Characteristics'!$C:$C,0))</f>
        <v>% reduction in energy use</v>
      </c>
      <c r="P448" s="201" t="str">
        <f>INDEX('Policy Characteristics'!J:J,MATCH(PolicyLevers!$C448,'Policy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8" s="221" t="str">
        <f>INDEX('Policy Characteristics'!K:K,MATCH(PolicyLevers!$C448,'Policy Characteristics'!$C:$C,0))</f>
        <v>industry-ag-main.html#eff-stds</v>
      </c>
      <c r="R448" s="221" t="str">
        <f>INDEX('Policy Characteristics'!L:L,MATCH(PolicyLevers!$C448,'Policy Characteristics'!$C:$C,0))</f>
        <v>industry-energy-efficiency-standards.html</v>
      </c>
      <c r="S448" s="214" t="str">
        <f>INDEX('Policy Characteristics'!M:M,MATCH(PolicyLevers!$C448,'Policy Characteristics'!$C:$C,0))</f>
        <v>https://www.beeindia.gov.in/sites/default/files/press_releases/Consolidated%20Report.pdf</v>
      </c>
      <c r="T448" s="214" t="str">
        <f>INDEX('Policy Characteristics'!N:N,MATCH(PolicyLevers!$C448,'Policy Characteristics'!$C:$C,0))</f>
        <v>U.S. DOE, 2016, Industrial Energy Efficiency Potential Analysis, https://energy.gov/sites/prod/files/2017/04/f34/energy-savings-by-state-industrial-methodology.pdf</v>
      </c>
    </row>
    <row r="449" spans="1:20" s="195" customFormat="1">
      <c r="A449" s="186" t="str">
        <f>INDEX('Policy Characteristics'!A:A,MATCH($C449,'Policy Characteristics'!$C:$C,0))</f>
        <v>Industry</v>
      </c>
      <c r="B449" s="210" t="str">
        <f>INDEX('Policy Characteristics'!B:B,MATCH($C449,'Policy Characteristics'!$C:$C,0))</f>
        <v>Industry Energy Efficiency Standards</v>
      </c>
      <c r="C449" s="210" t="str">
        <f t="shared" si="30"/>
        <v>Percentage Improvement in Eqpt Efficiency Standards above BAU</v>
      </c>
      <c r="D449" s="199" t="s">
        <v>146</v>
      </c>
      <c r="E449" s="189" t="s">
        <v>1064</v>
      </c>
      <c r="F449" s="199" t="s">
        <v>148</v>
      </c>
      <c r="G449" s="189" t="s">
        <v>1069</v>
      </c>
      <c r="H449" s="225">
        <v>835</v>
      </c>
      <c r="I449" s="189" t="s">
        <v>47</v>
      </c>
      <c r="J449" s="187" t="str">
        <f>INDEX('Policy Characteristics'!D:D,MATCH(PolicyLevers!$C449,'Policy Characteristics'!$C:$C,0))</f>
        <v>Industry Energy Efficiency Standards</v>
      </c>
      <c r="K449" s="187" t="str">
        <f>INDEX('Policy Characteristics'!E:E,MATCH(PolicyLevers!$C449,'Policy Characteristics'!$C:$C,0))</f>
        <v>indst efficiency standards</v>
      </c>
      <c r="L449" s="211">
        <f>INDEX('Policy Characteristics'!F:F,MATCH(PolicyLevers!$C449,'Policy Characteristics'!$C:$C,0))</f>
        <v>0</v>
      </c>
      <c r="M449" s="252">
        <f>INDEX('Policy Characteristics'!G:G,MATCH(PolicyLevers!$C449,'Policy Characteristics'!$C:$C,0))</f>
        <v>0.6</v>
      </c>
      <c r="N449" s="211">
        <f>INDEX('Policy Characteristics'!H:H,MATCH(PolicyLevers!$C449,'Policy Characteristics'!$C:$C,0))</f>
        <v>0.01</v>
      </c>
      <c r="O449" s="221" t="str">
        <f>INDEX('Policy Characteristics'!I:I,MATCH(PolicyLevers!$C449,'Policy Characteristics'!$C:$C,0))</f>
        <v>% reduction in energy use</v>
      </c>
      <c r="P449" s="201" t="str">
        <f>INDEX('Policy Characteristics'!J:J,MATCH(PolicyLevers!$C449,'Policy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9" s="221" t="str">
        <f>INDEX('Policy Characteristics'!K:K,MATCH(PolicyLevers!$C449,'Policy Characteristics'!$C:$C,0))</f>
        <v>industry-ag-main.html#eff-stds</v>
      </c>
      <c r="R449" s="221" t="str">
        <f>INDEX('Policy Characteristics'!L:L,MATCH(PolicyLevers!$C449,'Policy Characteristics'!$C:$C,0))</f>
        <v>industry-energy-efficiency-standards.html</v>
      </c>
      <c r="S449" s="214" t="str">
        <f>INDEX('Policy Characteristics'!M:M,MATCH(PolicyLevers!$C449,'Policy Characteristics'!$C:$C,0))</f>
        <v>https://www.beeindia.gov.in/sites/default/files/press_releases/Consolidated%20Report.pdf</v>
      </c>
      <c r="T449" s="214" t="str">
        <f>INDEX('Policy Characteristics'!N:N,MATCH(PolicyLevers!$C449,'Policy Characteristics'!$C:$C,0))</f>
        <v>U.S. DOE, 2016, Industrial Energy Efficiency Potential Analysis, https://energy.gov/sites/prod/files/2017/04/f34/energy-savings-by-state-industrial-methodology.pdf</v>
      </c>
    </row>
    <row r="450" spans="1:20" s="195" customFormat="1">
      <c r="A450" s="186" t="str">
        <f>INDEX('Policy Characteristics'!A:A,MATCH($C450,'Policy Characteristics'!$C:$C,0))</f>
        <v>Industry</v>
      </c>
      <c r="B450" s="205" t="str">
        <f>INDEX('Policy Characteristics'!B:B,MATCH($C450,'Policy Characteristics'!$C:$C,0))</f>
        <v>Improved System Design</v>
      </c>
      <c r="C450" s="205" t="s">
        <v>300</v>
      </c>
      <c r="D450" s="189"/>
      <c r="E450" s="189"/>
      <c r="F450" s="189"/>
      <c r="G450" s="189"/>
      <c r="H450" s="225">
        <v>54</v>
      </c>
      <c r="I450" s="189" t="s">
        <v>46</v>
      </c>
      <c r="J450" s="187" t="str">
        <f>INDEX('Policy Characteristics'!D:D,MATCH(PolicyLevers!$C450,'Policy Characteristics'!$C:$C,0))</f>
        <v>Improved System Design</v>
      </c>
      <c r="K450" s="187" t="str">
        <f>INDEX('Policy Characteristics'!E:E,MATCH(PolicyLevers!$C450,'Policy Characteristics'!$C:$C,0))</f>
        <v>indst system integration</v>
      </c>
      <c r="L450" s="228">
        <f>INDEX('Policy Characteristics'!F:F,MATCH(PolicyLevers!$C450,'Policy Characteristics'!$C:$C,0))</f>
        <v>0</v>
      </c>
      <c r="M450" s="229">
        <f>INDEX('Policy Characteristics'!G:G,MATCH(PolicyLevers!$C450,'Policy Characteristics'!$C:$C,0))</f>
        <v>1</v>
      </c>
      <c r="N450" s="229">
        <f>INDEX('Policy Characteristics'!H:H,MATCH(PolicyLevers!$C450,'Policy Characteristics'!$C:$C,0))</f>
        <v>0.01</v>
      </c>
      <c r="O450" s="189" t="str">
        <f>INDEX('Policy Characteristics'!I:I,MATCH(PolicyLevers!$C450,'Policy Characteristics'!$C:$C,0))</f>
        <v>% of potential achieved</v>
      </c>
      <c r="P450" s="189"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189" t="str">
        <f>INDEX('Policy Characteristics'!K:K,MATCH(PolicyLevers!$C450,'Policy Characteristics'!$C:$C,0))</f>
        <v>industry-ag-main.html#system-integ</v>
      </c>
      <c r="R450" s="199" t="str">
        <f>INDEX('Policy Characteristics'!L:L,MATCH(PolicyLevers!$C450,'Policy Characteristics'!$C:$C,0))</f>
        <v>improved-system-design.html</v>
      </c>
      <c r="S450" s="230" t="str">
        <f>INDEX('Policy Characteristics'!M:M,MATCH(PolicyLevers!$C450,'Policy Characteristics'!$C:$C,0))</f>
        <v>Calculated from model data; see the relevant variable(s) in the InputData folder for source information.</v>
      </c>
      <c r="T450" s="221">
        <f>INDEX('Policy Characteristics'!N:N,MATCH(PolicyLevers!$C450,'Policy Characteristics'!$C:$C,0))</f>
        <v>0</v>
      </c>
    </row>
    <row r="451" spans="1:20">
      <c r="A451" s="186" t="str">
        <f>INDEX('Policy Characteristics'!A:A,MATCH($C451,'Policy Characteristics'!$C:$C,0))</f>
        <v>Industry</v>
      </c>
      <c r="B451" s="205" t="str">
        <f>INDEX('Policy Characteristics'!B:B,MATCH($C451,'Policy Characteristics'!$C:$C,0))</f>
        <v>Electrification + Hydrogen</v>
      </c>
      <c r="C451" s="205" t="s">
        <v>717</v>
      </c>
      <c r="D451" s="189" t="s">
        <v>140</v>
      </c>
      <c r="E451" s="189" t="s">
        <v>718</v>
      </c>
      <c r="F451" s="199" t="s">
        <v>732</v>
      </c>
      <c r="G451" s="189" t="s">
        <v>724</v>
      </c>
      <c r="H451" s="225">
        <v>381</v>
      </c>
      <c r="I451" s="189" t="s">
        <v>47</v>
      </c>
      <c r="J451" s="187" t="str">
        <f>INDEX('Policy Characteristics'!D:D,MATCH(PolicyLevers!$C451,'Policy Characteristics'!$C:$C,0))</f>
        <v>Electrification + Hydrogen</v>
      </c>
      <c r="K451" s="187" t="str">
        <f>INDEX('Policy Characteristics'!E:E,MATCH(PolicyLevers!$C451,'Policy Characteristics'!$C:$C,0))</f>
        <v>indst fuel type shifting</v>
      </c>
      <c r="L451" s="228">
        <f>INDEX('Policy Characteristics'!F:F,MATCH(PolicyLevers!$C451,'Policy Characteristics'!$C:$C,0))</f>
        <v>0</v>
      </c>
      <c r="M451" s="228">
        <f>INDEX('Policy Characteristics'!G:G,MATCH(PolicyLevers!$C451,'Policy Characteristics'!$C:$C,0))</f>
        <v>1</v>
      </c>
      <c r="N451" s="229">
        <f>INDEX('Policy Characteristics'!H:H,MATCH(PolicyLevers!$C451,'Policy Characteristics'!$C:$C,0))</f>
        <v>0.01</v>
      </c>
      <c r="O451" s="189" t="str">
        <f>INDEX('Policy Characteristics'!I:I,MATCH(PolicyLevers!$C451,'Policy Characteristics'!$C:$C,0))</f>
        <v>% of fuel shifted</v>
      </c>
      <c r="P451" s="5"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189" t="str">
        <f>INDEX('Policy Characteristics'!K:K,MATCH(PolicyLevers!$C451,'Policy Characteristics'!$C:$C,0))</f>
        <v>industry-ag-main.html#fuel-switching</v>
      </c>
      <c r="R451" s="199" t="str">
        <f>INDEX('Policy Characteristics'!L:L,MATCH(PolicyLevers!$C451,'Policy Characteristics'!$C:$C,0))</f>
        <v>industry-elec-and-hydrogen.html</v>
      </c>
      <c r="S451" s="230">
        <f>INDEX('Policy Characteristics'!M:M,MATCH(PolicyLevers!$C451,'Policy Characteristics'!$C:$C,0))</f>
        <v>0</v>
      </c>
      <c r="T451" s="189">
        <f>INDEX('Policy Characteristics'!N:N,MATCH(PolicyLevers!$C451,'Policy Characteristics'!$C:$C,0))</f>
        <v>0</v>
      </c>
    </row>
    <row r="452" spans="1:20">
      <c r="A452" s="186" t="str">
        <f>INDEX('Policy Characteristics'!A:A,MATCH($C452,'Policy Characteristics'!$C:$C,0))</f>
        <v>Industry</v>
      </c>
      <c r="B452" s="210" t="str">
        <f>INDEX('Policy Characteristics'!B:B,MATCH($C452,'Policy Characteristics'!$C:$C,0))</f>
        <v>Electrification + Hydrogen</v>
      </c>
      <c r="C452" s="210" t="str">
        <f t="shared" ref="C452:C483" si="31">C$451</f>
        <v>Fraction of Industrial Fuel Use Shifted to Other Fuels</v>
      </c>
      <c r="D452" s="189" t="s">
        <v>140</v>
      </c>
      <c r="E452" s="189" t="s">
        <v>719</v>
      </c>
      <c r="F452" s="199" t="s">
        <v>732</v>
      </c>
      <c r="G452" s="189" t="s">
        <v>727</v>
      </c>
      <c r="H452" s="225">
        <v>382</v>
      </c>
      <c r="I452" s="189" t="s">
        <v>46</v>
      </c>
      <c r="J452" s="187" t="str">
        <f>INDEX('Policy Characteristics'!D:D,MATCH(PolicyLevers!$C452,'Policy Characteristics'!$C:$C,0))</f>
        <v>Electrification + Hydrogen</v>
      </c>
      <c r="K452" s="187" t="str">
        <f>INDEX('Policy Characteristics'!E:E,MATCH(PolicyLevers!$C452,'Policy Characteristics'!$C:$C,0))</f>
        <v>indst fuel type shifting</v>
      </c>
      <c r="L452" s="233">
        <f>INDEX('Policy Characteristics'!F:F,MATCH(PolicyLevers!$C452,'Policy Characteristics'!$C:$C,0))</f>
        <v>0</v>
      </c>
      <c r="M452" s="233">
        <f>INDEX('Policy Characteristics'!G:G,MATCH(PolicyLevers!$C452,'Policy Characteristics'!$C:$C,0))</f>
        <v>1</v>
      </c>
      <c r="N452" s="233">
        <f>INDEX('Policy Characteristics'!H:H,MATCH(PolicyLevers!$C452,'Policy Characteristics'!$C:$C,0))</f>
        <v>0.01</v>
      </c>
      <c r="O452" s="210" t="str">
        <f>INDEX('Policy Characteristics'!I:I,MATCH(PolicyLevers!$C452,'Policy Characteristics'!$C:$C,0))</f>
        <v>% of fuel shifted</v>
      </c>
      <c r="P452" s="189"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210" t="str">
        <f>INDEX('Policy Characteristics'!K:K,MATCH(PolicyLevers!$C452,'Policy Characteristics'!$C:$C,0))</f>
        <v>industry-ag-main.html#fuel-switching</v>
      </c>
      <c r="R452" s="210" t="str">
        <f>INDEX('Policy Characteristics'!L:L,MATCH(PolicyLevers!$C452,'Policy Characteristics'!$C:$C,0))</f>
        <v>industry-elec-and-hydrogen.html</v>
      </c>
      <c r="S452" s="230">
        <f>INDEX('Policy Characteristics'!M:M,MATCH(PolicyLevers!$C452,'Policy Characteristics'!$C:$C,0))</f>
        <v>0</v>
      </c>
      <c r="T452" s="189">
        <f>INDEX('Policy Characteristics'!N:N,MATCH(PolicyLevers!$C452,'Policy Characteristics'!$C:$C,0))</f>
        <v>0</v>
      </c>
    </row>
    <row r="453" spans="1:20">
      <c r="A453" s="186" t="str">
        <f>INDEX('Policy Characteristics'!A:A,MATCH($C453,'Policy Characteristics'!$C:$C,0))</f>
        <v>Industry</v>
      </c>
      <c r="B453" s="210" t="str">
        <f>INDEX('Policy Characteristics'!B:B,MATCH($C453,'Policy Characteristics'!$C:$C,0))</f>
        <v>Electrification + Hydrogen</v>
      </c>
      <c r="C453" s="210" t="str">
        <f t="shared" si="31"/>
        <v>Fraction of Industrial Fuel Use Shifted to Other Fuels</v>
      </c>
      <c r="D453" s="189" t="s">
        <v>140</v>
      </c>
      <c r="E453" s="189" t="s">
        <v>720</v>
      </c>
      <c r="F453" s="199" t="s">
        <v>732</v>
      </c>
      <c r="G453" s="189" t="s">
        <v>728</v>
      </c>
      <c r="H453" s="225">
        <v>383</v>
      </c>
      <c r="I453" s="189" t="s">
        <v>46</v>
      </c>
      <c r="J453" s="187" t="str">
        <f>INDEX('Policy Characteristics'!D:D,MATCH(PolicyLevers!$C453,'Policy Characteristics'!$C:$C,0))</f>
        <v>Electrification + Hydrogen</v>
      </c>
      <c r="K453" s="187" t="str">
        <f>INDEX('Policy Characteristics'!E:E,MATCH(PolicyLevers!$C453,'Policy Characteristics'!$C:$C,0))</f>
        <v>indst fuel type shifting</v>
      </c>
      <c r="L453" s="233">
        <f>INDEX('Policy Characteristics'!F:F,MATCH(PolicyLevers!$C453,'Policy Characteristics'!$C:$C,0))</f>
        <v>0</v>
      </c>
      <c r="M453" s="233">
        <f>INDEX('Policy Characteristics'!G:G,MATCH(PolicyLevers!$C453,'Policy Characteristics'!$C:$C,0))</f>
        <v>1</v>
      </c>
      <c r="N453" s="233">
        <f>INDEX('Policy Characteristics'!H:H,MATCH(PolicyLevers!$C453,'Policy Characteristics'!$C:$C,0))</f>
        <v>0.01</v>
      </c>
      <c r="O453" s="210" t="str">
        <f>INDEX('Policy Characteristics'!I:I,MATCH(PolicyLevers!$C453,'Policy Characteristics'!$C:$C,0))</f>
        <v>% of fuel shifted</v>
      </c>
      <c r="P453" s="189"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210" t="str">
        <f>INDEX('Policy Characteristics'!K:K,MATCH(PolicyLevers!$C453,'Policy Characteristics'!$C:$C,0))</f>
        <v>industry-ag-main.html#fuel-switching</v>
      </c>
      <c r="R453" s="210" t="str">
        <f>INDEX('Policy Characteristics'!L:L,MATCH(PolicyLevers!$C453,'Policy Characteristics'!$C:$C,0))</f>
        <v>industry-elec-and-hydrogen.html</v>
      </c>
      <c r="S453" s="230">
        <f>INDEX('Policy Characteristics'!M:M,MATCH(PolicyLevers!$C453,'Policy Characteristics'!$C:$C,0))</f>
        <v>0</v>
      </c>
      <c r="T453" s="189">
        <f>INDEX('Policy Characteristics'!N:N,MATCH(PolicyLevers!$C453,'Policy Characteristics'!$C:$C,0))</f>
        <v>0</v>
      </c>
    </row>
    <row r="454" spans="1:20">
      <c r="A454" s="186" t="str">
        <f>INDEX('Policy Characteristics'!A:A,MATCH($C454,'Policy Characteristics'!$C:$C,0))</f>
        <v>Industry</v>
      </c>
      <c r="B454" s="210" t="str">
        <f>INDEX('Policy Characteristics'!B:B,MATCH($C454,'Policy Characteristics'!$C:$C,0))</f>
        <v>Electrification + Hydrogen</v>
      </c>
      <c r="C454" s="210" t="str">
        <f t="shared" si="31"/>
        <v>Fraction of Industrial Fuel Use Shifted to Other Fuels</v>
      </c>
      <c r="D454" s="189" t="s">
        <v>140</v>
      </c>
      <c r="E454" s="189" t="s">
        <v>721</v>
      </c>
      <c r="F454" s="199" t="s">
        <v>732</v>
      </c>
      <c r="G454" s="189" t="s">
        <v>725</v>
      </c>
      <c r="H454" s="225">
        <v>384</v>
      </c>
      <c r="I454" s="189" t="s">
        <v>46</v>
      </c>
      <c r="J454" s="187" t="str">
        <f>INDEX('Policy Characteristics'!D:D,MATCH(PolicyLevers!$C454,'Policy Characteristics'!$C:$C,0))</f>
        <v>Electrification + Hydrogen</v>
      </c>
      <c r="K454" s="187" t="str">
        <f>INDEX('Policy Characteristics'!E:E,MATCH(PolicyLevers!$C454,'Policy Characteristics'!$C:$C,0))</f>
        <v>indst fuel type shifting</v>
      </c>
      <c r="L454" s="233">
        <f>INDEX('Policy Characteristics'!F:F,MATCH(PolicyLevers!$C454,'Policy Characteristics'!$C:$C,0))</f>
        <v>0</v>
      </c>
      <c r="M454" s="233">
        <f>INDEX('Policy Characteristics'!G:G,MATCH(PolicyLevers!$C454,'Policy Characteristics'!$C:$C,0))</f>
        <v>1</v>
      </c>
      <c r="N454" s="233">
        <f>INDEX('Policy Characteristics'!H:H,MATCH(PolicyLevers!$C454,'Policy Characteristics'!$C:$C,0))</f>
        <v>0.01</v>
      </c>
      <c r="O454" s="210" t="str">
        <f>INDEX('Policy Characteristics'!I:I,MATCH(PolicyLevers!$C454,'Policy Characteristics'!$C:$C,0))</f>
        <v>% of fuel shifted</v>
      </c>
      <c r="P454" s="189"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210" t="str">
        <f>INDEX('Policy Characteristics'!K:K,MATCH(PolicyLevers!$C454,'Policy Characteristics'!$C:$C,0))</f>
        <v>industry-ag-main.html#fuel-switching</v>
      </c>
      <c r="R454" s="210" t="str">
        <f>INDEX('Policy Characteristics'!L:L,MATCH(PolicyLevers!$C454,'Policy Characteristics'!$C:$C,0))</f>
        <v>industry-elec-and-hydrogen.html</v>
      </c>
      <c r="S454" s="230">
        <f>INDEX('Policy Characteristics'!M:M,MATCH(PolicyLevers!$C454,'Policy Characteristics'!$C:$C,0))</f>
        <v>0</v>
      </c>
      <c r="T454" s="189">
        <f>INDEX('Policy Characteristics'!N:N,MATCH(PolicyLevers!$C454,'Policy Characteristics'!$C:$C,0))</f>
        <v>0</v>
      </c>
    </row>
    <row r="455" spans="1:20">
      <c r="A455" s="186" t="str">
        <f>INDEX('Policy Characteristics'!A:A,MATCH($C455,'Policy Characteristics'!$C:$C,0))</f>
        <v>Industry</v>
      </c>
      <c r="B455" s="210" t="str">
        <f>INDEX('Policy Characteristics'!B:B,MATCH($C455,'Policy Characteristics'!$C:$C,0))</f>
        <v>Electrification + Hydrogen</v>
      </c>
      <c r="C455" s="210" t="str">
        <f t="shared" si="31"/>
        <v>Fraction of Industrial Fuel Use Shifted to Other Fuels</v>
      </c>
      <c r="D455" s="189" t="s">
        <v>140</v>
      </c>
      <c r="E455" s="189" t="s">
        <v>722</v>
      </c>
      <c r="F455" s="199" t="s">
        <v>732</v>
      </c>
      <c r="G455" s="189" t="s">
        <v>726</v>
      </c>
      <c r="H455" s="225">
        <v>385</v>
      </c>
      <c r="I455" s="189" t="s">
        <v>46</v>
      </c>
      <c r="J455" s="187" t="str">
        <f>INDEX('Policy Characteristics'!D:D,MATCH(PolicyLevers!$C455,'Policy Characteristics'!$C:$C,0))</f>
        <v>Electrification + Hydrogen</v>
      </c>
      <c r="K455" s="187" t="str">
        <f>INDEX('Policy Characteristics'!E:E,MATCH(PolicyLevers!$C455,'Policy Characteristics'!$C:$C,0))</f>
        <v>indst fuel type shifting</v>
      </c>
      <c r="L455" s="233">
        <f>INDEX('Policy Characteristics'!F:F,MATCH(PolicyLevers!$C455,'Policy Characteristics'!$C:$C,0))</f>
        <v>0</v>
      </c>
      <c r="M455" s="233">
        <f>INDEX('Policy Characteristics'!G:G,MATCH(PolicyLevers!$C455,'Policy Characteristics'!$C:$C,0))</f>
        <v>1</v>
      </c>
      <c r="N455" s="233">
        <f>INDEX('Policy Characteristics'!H:H,MATCH(PolicyLevers!$C455,'Policy Characteristics'!$C:$C,0))</f>
        <v>0.01</v>
      </c>
      <c r="O455" s="210" t="str">
        <f>INDEX('Policy Characteristics'!I:I,MATCH(PolicyLevers!$C455,'Policy Characteristics'!$C:$C,0))</f>
        <v>% of fuel shifted</v>
      </c>
      <c r="P455" s="189"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210" t="str">
        <f>INDEX('Policy Characteristics'!K:K,MATCH(PolicyLevers!$C455,'Policy Characteristics'!$C:$C,0))</f>
        <v>industry-ag-main.html#fuel-switching</v>
      </c>
      <c r="R455" s="210" t="str">
        <f>INDEX('Policy Characteristics'!L:L,MATCH(PolicyLevers!$C455,'Policy Characteristics'!$C:$C,0))</f>
        <v>industry-elec-and-hydrogen.html</v>
      </c>
      <c r="S455" s="230">
        <f>INDEX('Policy Characteristics'!M:M,MATCH(PolicyLevers!$C455,'Policy Characteristics'!$C:$C,0))</f>
        <v>0</v>
      </c>
      <c r="T455" s="189">
        <f>INDEX('Policy Characteristics'!N:N,MATCH(PolicyLevers!$C455,'Policy Characteristics'!$C:$C,0))</f>
        <v>0</v>
      </c>
    </row>
    <row r="456" spans="1:20">
      <c r="A456" s="186" t="str">
        <f>INDEX('Policy Characteristics'!A:A,MATCH($C456,'Policy Characteristics'!$C:$C,0))</f>
        <v>Industry</v>
      </c>
      <c r="B456" s="210" t="str">
        <f>INDEX('Policy Characteristics'!B:B,MATCH($C456,'Policy Characteristics'!$C:$C,0))</f>
        <v>Electrification + Hydrogen</v>
      </c>
      <c r="C456" s="210" t="str">
        <f t="shared" si="31"/>
        <v>Fraction of Industrial Fuel Use Shifted to Other Fuels</v>
      </c>
      <c r="D456" s="189" t="s">
        <v>140</v>
      </c>
      <c r="E456" s="189" t="s">
        <v>723</v>
      </c>
      <c r="F456" s="199" t="s">
        <v>732</v>
      </c>
      <c r="G456" s="189" t="s">
        <v>729</v>
      </c>
      <c r="H456" s="225">
        <v>386</v>
      </c>
      <c r="I456" s="189" t="s">
        <v>47</v>
      </c>
      <c r="J456" s="187" t="str">
        <f>INDEX('Policy Characteristics'!D:D,MATCH(PolicyLevers!$C456,'Policy Characteristics'!$C:$C,0))</f>
        <v>Electrification + Hydrogen</v>
      </c>
      <c r="K456" s="187" t="str">
        <f>INDEX('Policy Characteristics'!E:E,MATCH(PolicyLevers!$C456,'Policy Characteristics'!$C:$C,0))</f>
        <v>indst fuel type shifting</v>
      </c>
      <c r="L456" s="233">
        <f>INDEX('Policy Characteristics'!F:F,MATCH(PolicyLevers!$C456,'Policy Characteristics'!$C:$C,0))</f>
        <v>0</v>
      </c>
      <c r="M456" s="233">
        <f>INDEX('Policy Characteristics'!G:G,MATCH(PolicyLevers!$C456,'Policy Characteristics'!$C:$C,0))</f>
        <v>1</v>
      </c>
      <c r="N456" s="233">
        <f>INDEX('Policy Characteristics'!H:H,MATCH(PolicyLevers!$C456,'Policy Characteristics'!$C:$C,0))</f>
        <v>0.01</v>
      </c>
      <c r="O456" s="210" t="str">
        <f>INDEX('Policy Characteristics'!I:I,MATCH(PolicyLevers!$C456,'Policy Characteristics'!$C:$C,0))</f>
        <v>% of fuel shifted</v>
      </c>
      <c r="P456" s="189"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210" t="str">
        <f>INDEX('Policy Characteristics'!K:K,MATCH(PolicyLevers!$C456,'Policy Characteristics'!$C:$C,0))</f>
        <v>industry-ag-main.html#fuel-switching</v>
      </c>
      <c r="R456" s="210" t="str">
        <f>INDEX('Policy Characteristics'!L:L,MATCH(PolicyLevers!$C456,'Policy Characteristics'!$C:$C,0))</f>
        <v>industry-elec-and-hydrogen.html</v>
      </c>
      <c r="S456" s="230">
        <f>INDEX('Policy Characteristics'!M:M,MATCH(PolicyLevers!$C456,'Policy Characteristics'!$C:$C,0))</f>
        <v>0</v>
      </c>
      <c r="T456" s="189">
        <f>INDEX('Policy Characteristics'!N:N,MATCH(PolicyLevers!$C456,'Policy Characteristics'!$C:$C,0))</f>
        <v>0</v>
      </c>
    </row>
    <row r="457" spans="1:20">
      <c r="A457" s="186" t="str">
        <f>INDEX('Policy Characteristics'!A:A,MATCH($C457,'Policy Characteristics'!$C:$C,0))</f>
        <v>Industry</v>
      </c>
      <c r="B457" s="210" t="str">
        <f>INDEX('Policy Characteristics'!B:B,MATCH($C457,'Policy Characteristics'!$C:$C,0))</f>
        <v>Electrification + Hydrogen</v>
      </c>
      <c r="C457" s="210" t="str">
        <f t="shared" si="31"/>
        <v>Fraction of Industrial Fuel Use Shifted to Other Fuels</v>
      </c>
      <c r="D457" s="189" t="s">
        <v>140</v>
      </c>
      <c r="E457" s="189" t="s">
        <v>1065</v>
      </c>
      <c r="F457" s="199" t="s">
        <v>732</v>
      </c>
      <c r="G457" s="189" t="s">
        <v>1068</v>
      </c>
      <c r="H457" s="225">
        <v>387</v>
      </c>
      <c r="I457" s="189" t="s">
        <v>47</v>
      </c>
      <c r="J457" s="187" t="str">
        <f>INDEX('Policy Characteristics'!D:D,MATCH(PolicyLevers!$C457,'Policy Characteristics'!$C:$C,0))</f>
        <v>Electrification + Hydrogen</v>
      </c>
      <c r="K457" s="187" t="str">
        <f>INDEX('Policy Characteristics'!E:E,MATCH(PolicyLevers!$C457,'Policy Characteristics'!$C:$C,0))</f>
        <v>indst fuel type shifting</v>
      </c>
      <c r="L457" s="233">
        <f>INDEX('Policy Characteristics'!F:F,MATCH(PolicyLevers!$C457,'Policy Characteristics'!$C:$C,0))</f>
        <v>0</v>
      </c>
      <c r="M457" s="233">
        <f>INDEX('Policy Characteristics'!G:G,MATCH(PolicyLevers!$C457,'Policy Characteristics'!$C:$C,0))</f>
        <v>1</v>
      </c>
      <c r="N457" s="233">
        <f>INDEX('Policy Characteristics'!H:H,MATCH(PolicyLevers!$C457,'Policy Characteristics'!$C:$C,0))</f>
        <v>0.01</v>
      </c>
      <c r="O457" s="210" t="str">
        <f>INDEX('Policy Characteristics'!I:I,MATCH(PolicyLevers!$C457,'Policy Characteristics'!$C:$C,0))</f>
        <v>% of fuel shifted</v>
      </c>
      <c r="P457" s="189"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210" t="str">
        <f>INDEX('Policy Characteristics'!K:K,MATCH(PolicyLevers!$C457,'Policy Characteristics'!$C:$C,0))</f>
        <v>industry-ag-main.html#fuel-switching</v>
      </c>
      <c r="R457" s="210" t="str">
        <f>INDEX('Policy Characteristics'!L:L,MATCH(PolicyLevers!$C457,'Policy Characteristics'!$C:$C,0))</f>
        <v>industry-elec-and-hydrogen.html</v>
      </c>
      <c r="S457" s="230">
        <f>INDEX('Policy Characteristics'!M:M,MATCH(PolicyLevers!$C457,'Policy Characteristics'!$C:$C,0))</f>
        <v>0</v>
      </c>
      <c r="T457" s="189">
        <f>INDEX('Policy Characteristics'!N:N,MATCH(PolicyLevers!$C457,'Policy Characteristics'!$C:$C,0))</f>
        <v>0</v>
      </c>
    </row>
    <row r="458" spans="1:20">
      <c r="A458" s="186" t="str">
        <f>INDEX('Policy Characteristics'!A:A,MATCH($C458,'Policy Characteristics'!$C:$C,0))</f>
        <v>Industry</v>
      </c>
      <c r="B458" s="210" t="str">
        <f>INDEX('Policy Characteristics'!B:B,MATCH($C458,'Policy Characteristics'!$C:$C,0))</f>
        <v>Electrification + Hydrogen</v>
      </c>
      <c r="C458" s="210" t="str">
        <f t="shared" si="31"/>
        <v>Fraction of Industrial Fuel Use Shifted to Other Fuels</v>
      </c>
      <c r="D458" s="189" t="s">
        <v>140</v>
      </c>
      <c r="E458" s="189" t="s">
        <v>1066</v>
      </c>
      <c r="F458" s="199" t="s">
        <v>732</v>
      </c>
      <c r="G458" s="189" t="s">
        <v>1070</v>
      </c>
      <c r="H458" s="225">
        <v>388</v>
      </c>
      <c r="I458" s="189" t="s">
        <v>46</v>
      </c>
      <c r="J458" s="187" t="str">
        <f>INDEX('Policy Characteristics'!D:D,MATCH(PolicyLevers!$C458,'Policy Characteristics'!$C:$C,0))</f>
        <v>Electrification + Hydrogen</v>
      </c>
      <c r="K458" s="187" t="str">
        <f>INDEX('Policy Characteristics'!E:E,MATCH(PolicyLevers!$C458,'Policy Characteristics'!$C:$C,0))</f>
        <v>indst fuel type shifting</v>
      </c>
      <c r="L458" s="233">
        <f>INDEX('Policy Characteristics'!F:F,MATCH(PolicyLevers!$C458,'Policy Characteristics'!$C:$C,0))</f>
        <v>0</v>
      </c>
      <c r="M458" s="233">
        <f>INDEX('Policy Characteristics'!G:G,MATCH(PolicyLevers!$C458,'Policy Characteristics'!$C:$C,0))</f>
        <v>1</v>
      </c>
      <c r="N458" s="233">
        <f>INDEX('Policy Characteristics'!H:H,MATCH(PolicyLevers!$C458,'Policy Characteristics'!$C:$C,0))</f>
        <v>0.01</v>
      </c>
      <c r="O458" s="210" t="str">
        <f>INDEX('Policy Characteristics'!I:I,MATCH(PolicyLevers!$C458,'Policy Characteristics'!$C:$C,0))</f>
        <v>% of fuel shifted</v>
      </c>
      <c r="P458" s="189"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210" t="str">
        <f>INDEX('Policy Characteristics'!K:K,MATCH(PolicyLevers!$C458,'Policy Characteristics'!$C:$C,0))</f>
        <v>industry-ag-main.html#fuel-switching</v>
      </c>
      <c r="R458" s="210" t="str">
        <f>INDEX('Policy Characteristics'!L:L,MATCH(PolicyLevers!$C458,'Policy Characteristics'!$C:$C,0))</f>
        <v>industry-elec-and-hydrogen.html</v>
      </c>
      <c r="S458" s="230">
        <f>INDEX('Policy Characteristics'!M:M,MATCH(PolicyLevers!$C458,'Policy Characteristics'!$C:$C,0))</f>
        <v>0</v>
      </c>
      <c r="T458" s="189">
        <f>INDEX('Policy Characteristics'!N:N,MATCH(PolicyLevers!$C458,'Policy Characteristics'!$C:$C,0))</f>
        <v>0</v>
      </c>
    </row>
    <row r="459" spans="1:20">
      <c r="A459" s="186" t="str">
        <f>INDEX('Policy Characteristics'!A:A,MATCH($C459,'Policy Characteristics'!$C:$C,0))</f>
        <v>Industry</v>
      </c>
      <c r="B459" s="210" t="str">
        <f>INDEX('Policy Characteristics'!B:B,MATCH($C459,'Policy Characteristics'!$C:$C,0))</f>
        <v>Electrification + Hydrogen</v>
      </c>
      <c r="C459" s="210" t="str">
        <f t="shared" si="31"/>
        <v>Fraction of Industrial Fuel Use Shifted to Other Fuels</v>
      </c>
      <c r="D459" s="189" t="s">
        <v>140</v>
      </c>
      <c r="E459" s="189" t="s">
        <v>1067</v>
      </c>
      <c r="F459" s="199" t="s">
        <v>732</v>
      </c>
      <c r="G459" s="189" t="s">
        <v>1071</v>
      </c>
      <c r="H459" s="225">
        <v>389</v>
      </c>
      <c r="I459" s="189" t="s">
        <v>46</v>
      </c>
      <c r="J459" s="187" t="str">
        <f>INDEX('Policy Characteristics'!D:D,MATCH(PolicyLevers!$C459,'Policy Characteristics'!$C:$C,0))</f>
        <v>Electrification + Hydrogen</v>
      </c>
      <c r="K459" s="187" t="str">
        <f>INDEX('Policy Characteristics'!E:E,MATCH(PolicyLevers!$C459,'Policy Characteristics'!$C:$C,0))</f>
        <v>indst fuel type shifting</v>
      </c>
      <c r="L459" s="233">
        <f>INDEX('Policy Characteristics'!F:F,MATCH(PolicyLevers!$C459,'Policy Characteristics'!$C:$C,0))</f>
        <v>0</v>
      </c>
      <c r="M459" s="233">
        <f>INDEX('Policy Characteristics'!G:G,MATCH(PolicyLevers!$C459,'Policy Characteristics'!$C:$C,0))</f>
        <v>1</v>
      </c>
      <c r="N459" s="233">
        <f>INDEX('Policy Characteristics'!H:H,MATCH(PolicyLevers!$C459,'Policy Characteristics'!$C:$C,0))</f>
        <v>0.01</v>
      </c>
      <c r="O459" s="210" t="str">
        <f>INDEX('Policy Characteristics'!I:I,MATCH(PolicyLevers!$C459,'Policy Characteristics'!$C:$C,0))</f>
        <v>% of fuel shifted</v>
      </c>
      <c r="P459" s="189"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210" t="str">
        <f>INDEX('Policy Characteristics'!K:K,MATCH(PolicyLevers!$C459,'Policy Characteristics'!$C:$C,0))</f>
        <v>industry-ag-main.html#fuel-switching</v>
      </c>
      <c r="R459" s="210" t="str">
        <f>INDEX('Policy Characteristics'!L:L,MATCH(PolicyLevers!$C459,'Policy Characteristics'!$C:$C,0))</f>
        <v>industry-elec-and-hydrogen.html</v>
      </c>
      <c r="S459" s="230">
        <f>INDEX('Policy Characteristics'!M:M,MATCH(PolicyLevers!$C459,'Policy Characteristics'!$C:$C,0))</f>
        <v>0</v>
      </c>
      <c r="T459" s="189">
        <f>INDEX('Policy Characteristics'!N:N,MATCH(PolicyLevers!$C459,'Policy Characteristics'!$C:$C,0))</f>
        <v>0</v>
      </c>
    </row>
    <row r="460" spans="1:20">
      <c r="A460" s="186" t="str">
        <f>INDEX('Policy Characteristics'!A:A,MATCH($C460,'Policy Characteristics'!$C:$C,0))</f>
        <v>Industry</v>
      </c>
      <c r="B460" s="210" t="str">
        <f>INDEX('Policy Characteristics'!B:B,MATCH($C460,'Policy Characteristics'!$C:$C,0))</f>
        <v>Electrification + Hydrogen</v>
      </c>
      <c r="C460" s="210" t="str">
        <f t="shared" si="31"/>
        <v>Fraction of Industrial Fuel Use Shifted to Other Fuels</v>
      </c>
      <c r="D460" s="189" t="s">
        <v>140</v>
      </c>
      <c r="E460" s="189" t="s">
        <v>1064</v>
      </c>
      <c r="F460" s="199" t="s">
        <v>732</v>
      </c>
      <c r="G460" s="189" t="s">
        <v>1069</v>
      </c>
      <c r="H460" s="225">
        <v>390</v>
      </c>
      <c r="I460" s="189" t="s">
        <v>47</v>
      </c>
      <c r="J460" s="187" t="str">
        <f>INDEX('Policy Characteristics'!D:D,MATCH(PolicyLevers!$C460,'Policy Characteristics'!$C:$C,0))</f>
        <v>Electrification + Hydrogen</v>
      </c>
      <c r="K460" s="187" t="str">
        <f>INDEX('Policy Characteristics'!E:E,MATCH(PolicyLevers!$C460,'Policy Characteristics'!$C:$C,0))</f>
        <v>indst fuel type shifting</v>
      </c>
      <c r="L460" s="233">
        <f>INDEX('Policy Characteristics'!F:F,MATCH(PolicyLevers!$C460,'Policy Characteristics'!$C:$C,0))</f>
        <v>0</v>
      </c>
      <c r="M460" s="233">
        <f>INDEX('Policy Characteristics'!G:G,MATCH(PolicyLevers!$C460,'Policy Characteristics'!$C:$C,0))</f>
        <v>1</v>
      </c>
      <c r="N460" s="233">
        <f>INDEX('Policy Characteristics'!H:H,MATCH(PolicyLevers!$C460,'Policy Characteristics'!$C:$C,0))</f>
        <v>0.01</v>
      </c>
      <c r="O460" s="210" t="str">
        <f>INDEX('Policy Characteristics'!I:I,MATCH(PolicyLevers!$C460,'Policy Characteristics'!$C:$C,0))</f>
        <v>% of fuel shifted</v>
      </c>
      <c r="P460" s="189"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210" t="str">
        <f>INDEX('Policy Characteristics'!K:K,MATCH(PolicyLevers!$C460,'Policy Characteristics'!$C:$C,0))</f>
        <v>industry-ag-main.html#fuel-switching</v>
      </c>
      <c r="R460" s="210" t="str">
        <f>INDEX('Policy Characteristics'!L:L,MATCH(PolicyLevers!$C460,'Policy Characteristics'!$C:$C,0))</f>
        <v>industry-elec-and-hydrogen.html</v>
      </c>
      <c r="S460" s="230">
        <f>INDEX('Policy Characteristics'!M:M,MATCH(PolicyLevers!$C460,'Policy Characteristics'!$C:$C,0))</f>
        <v>0</v>
      </c>
      <c r="T460" s="189">
        <f>INDEX('Policy Characteristics'!N:N,MATCH(PolicyLevers!$C460,'Policy Characteristics'!$C:$C,0))</f>
        <v>0</v>
      </c>
    </row>
    <row r="461" spans="1:20">
      <c r="A461" s="186" t="str">
        <f>INDEX('Policy Characteristics'!A:A,MATCH($C461,'Policy Characteristics'!$C:$C,0))</f>
        <v>Industry</v>
      </c>
      <c r="B461" s="210" t="str">
        <f>INDEX('Policy Characteristics'!B:B,MATCH($C461,'Policy Characteristics'!$C:$C,0))</f>
        <v>Electrification + Hydrogen</v>
      </c>
      <c r="C461" s="210" t="str">
        <f t="shared" si="31"/>
        <v>Fraction of Industrial Fuel Use Shifted to Other Fuels</v>
      </c>
      <c r="D461" s="199" t="s">
        <v>141</v>
      </c>
      <c r="E461" s="189" t="s">
        <v>718</v>
      </c>
      <c r="F461" s="199" t="s">
        <v>733</v>
      </c>
      <c r="G461" s="189" t="s">
        <v>724</v>
      </c>
      <c r="H461" s="225">
        <v>391</v>
      </c>
      <c r="I461" s="189" t="s">
        <v>47</v>
      </c>
      <c r="J461" s="187" t="str">
        <f>INDEX('Policy Characteristics'!D:D,MATCH(PolicyLevers!$C461,'Policy Characteristics'!$C:$C,0))</f>
        <v>Electrification + Hydrogen</v>
      </c>
      <c r="K461" s="187" t="str">
        <f>INDEX('Policy Characteristics'!E:E,MATCH(PolicyLevers!$C461,'Policy Characteristics'!$C:$C,0))</f>
        <v>indst fuel type shifting</v>
      </c>
      <c r="L461" s="233">
        <f>INDEX('Policy Characteristics'!F:F,MATCH(PolicyLevers!$C461,'Policy Characteristics'!$C:$C,0))</f>
        <v>0</v>
      </c>
      <c r="M461" s="233">
        <f>INDEX('Policy Characteristics'!G:G,MATCH(PolicyLevers!$C461,'Policy Characteristics'!$C:$C,0))</f>
        <v>1</v>
      </c>
      <c r="N461" s="233">
        <f>INDEX('Policy Characteristics'!H:H,MATCH(PolicyLevers!$C461,'Policy Characteristics'!$C:$C,0))</f>
        <v>0.01</v>
      </c>
      <c r="O461" s="210" t="str">
        <f>INDEX('Policy Characteristics'!I:I,MATCH(PolicyLevers!$C461,'Policy Characteristics'!$C:$C,0))</f>
        <v>% of fuel shifted</v>
      </c>
      <c r="P461" s="189"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210" t="str">
        <f>INDEX('Policy Characteristics'!K:K,MATCH(PolicyLevers!$C461,'Policy Characteristics'!$C:$C,0))</f>
        <v>industry-ag-main.html#fuel-switching</v>
      </c>
      <c r="R461" s="210" t="str">
        <f>INDEX('Policy Characteristics'!L:L,MATCH(PolicyLevers!$C461,'Policy Characteristics'!$C:$C,0))</f>
        <v>industry-elec-and-hydrogen.html</v>
      </c>
      <c r="S461" s="230">
        <f>INDEX('Policy Characteristics'!M:M,MATCH(PolicyLevers!$C461,'Policy Characteristics'!$C:$C,0))</f>
        <v>0</v>
      </c>
      <c r="T461" s="189">
        <f>INDEX('Policy Characteristics'!N:N,MATCH(PolicyLevers!$C461,'Policy Characteristics'!$C:$C,0))</f>
        <v>0</v>
      </c>
    </row>
    <row r="462" spans="1:20">
      <c r="A462" s="186" t="str">
        <f>INDEX('Policy Characteristics'!A:A,MATCH($C462,'Policy Characteristics'!$C:$C,0))</f>
        <v>Industry</v>
      </c>
      <c r="B462" s="210" t="str">
        <f>INDEX('Policy Characteristics'!B:B,MATCH($C462,'Policy Characteristics'!$C:$C,0))</f>
        <v>Electrification + Hydrogen</v>
      </c>
      <c r="C462" s="210" t="str">
        <f t="shared" si="31"/>
        <v>Fraction of Industrial Fuel Use Shifted to Other Fuels</v>
      </c>
      <c r="D462" s="199" t="s">
        <v>141</v>
      </c>
      <c r="E462" s="189" t="s">
        <v>719</v>
      </c>
      <c r="F462" s="199" t="s">
        <v>733</v>
      </c>
      <c r="G462" s="189" t="s">
        <v>727</v>
      </c>
      <c r="H462" s="225">
        <v>392</v>
      </c>
      <c r="I462" s="189" t="s">
        <v>46</v>
      </c>
      <c r="J462" s="187" t="str">
        <f>INDEX('Policy Characteristics'!D:D,MATCH(PolicyLevers!$C462,'Policy Characteristics'!$C:$C,0))</f>
        <v>Electrification + Hydrogen</v>
      </c>
      <c r="K462" s="187" t="str">
        <f>INDEX('Policy Characteristics'!E:E,MATCH(PolicyLevers!$C462,'Policy Characteristics'!$C:$C,0))</f>
        <v>indst fuel type shifting</v>
      </c>
      <c r="L462" s="233">
        <f>INDEX('Policy Characteristics'!F:F,MATCH(PolicyLevers!$C462,'Policy Characteristics'!$C:$C,0))</f>
        <v>0</v>
      </c>
      <c r="M462" s="233">
        <f>INDEX('Policy Characteristics'!G:G,MATCH(PolicyLevers!$C462,'Policy Characteristics'!$C:$C,0))</f>
        <v>1</v>
      </c>
      <c r="N462" s="233">
        <f>INDEX('Policy Characteristics'!H:H,MATCH(PolicyLevers!$C462,'Policy Characteristics'!$C:$C,0))</f>
        <v>0.01</v>
      </c>
      <c r="O462" s="210" t="str">
        <f>INDEX('Policy Characteristics'!I:I,MATCH(PolicyLevers!$C462,'Policy Characteristics'!$C:$C,0))</f>
        <v>% of fuel shifted</v>
      </c>
      <c r="P462" s="189"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210" t="str">
        <f>INDEX('Policy Characteristics'!K:K,MATCH(PolicyLevers!$C462,'Policy Characteristics'!$C:$C,0))</f>
        <v>industry-ag-main.html#fuel-switching</v>
      </c>
      <c r="R462" s="210" t="str">
        <f>INDEX('Policy Characteristics'!L:L,MATCH(PolicyLevers!$C462,'Policy Characteristics'!$C:$C,0))</f>
        <v>industry-elec-and-hydrogen.html</v>
      </c>
      <c r="S462" s="230">
        <f>INDEX('Policy Characteristics'!M:M,MATCH(PolicyLevers!$C462,'Policy Characteristics'!$C:$C,0))</f>
        <v>0</v>
      </c>
      <c r="T462" s="189">
        <f>INDEX('Policy Characteristics'!N:N,MATCH(PolicyLevers!$C462,'Policy Characteristics'!$C:$C,0))</f>
        <v>0</v>
      </c>
    </row>
    <row r="463" spans="1:20">
      <c r="A463" s="186" t="str">
        <f>INDEX('Policy Characteristics'!A:A,MATCH($C463,'Policy Characteristics'!$C:$C,0))</f>
        <v>Industry</v>
      </c>
      <c r="B463" s="210" t="str">
        <f>INDEX('Policy Characteristics'!B:B,MATCH($C463,'Policy Characteristics'!$C:$C,0))</f>
        <v>Electrification + Hydrogen</v>
      </c>
      <c r="C463" s="210" t="str">
        <f t="shared" si="31"/>
        <v>Fraction of Industrial Fuel Use Shifted to Other Fuels</v>
      </c>
      <c r="D463" s="199" t="s">
        <v>141</v>
      </c>
      <c r="E463" s="189" t="s">
        <v>720</v>
      </c>
      <c r="F463" s="199" t="s">
        <v>733</v>
      </c>
      <c r="G463" s="189" t="s">
        <v>728</v>
      </c>
      <c r="H463" s="225">
        <v>393</v>
      </c>
      <c r="I463" s="189" t="s">
        <v>46</v>
      </c>
      <c r="J463" s="187" t="str">
        <f>INDEX('Policy Characteristics'!D:D,MATCH(PolicyLevers!$C463,'Policy Characteristics'!$C:$C,0))</f>
        <v>Electrification + Hydrogen</v>
      </c>
      <c r="K463" s="187" t="str">
        <f>INDEX('Policy Characteristics'!E:E,MATCH(PolicyLevers!$C463,'Policy Characteristics'!$C:$C,0))</f>
        <v>indst fuel type shifting</v>
      </c>
      <c r="L463" s="233">
        <f>INDEX('Policy Characteristics'!F:F,MATCH(PolicyLevers!$C463,'Policy Characteristics'!$C:$C,0))</f>
        <v>0</v>
      </c>
      <c r="M463" s="233">
        <f>INDEX('Policy Characteristics'!G:G,MATCH(PolicyLevers!$C463,'Policy Characteristics'!$C:$C,0))</f>
        <v>1</v>
      </c>
      <c r="N463" s="233">
        <f>INDEX('Policy Characteristics'!H:H,MATCH(PolicyLevers!$C463,'Policy Characteristics'!$C:$C,0))</f>
        <v>0.01</v>
      </c>
      <c r="O463" s="210" t="str">
        <f>INDEX('Policy Characteristics'!I:I,MATCH(PolicyLevers!$C463,'Policy Characteristics'!$C:$C,0))</f>
        <v>% of fuel shifted</v>
      </c>
      <c r="P463" s="189"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210" t="str">
        <f>INDEX('Policy Characteristics'!K:K,MATCH(PolicyLevers!$C463,'Policy Characteristics'!$C:$C,0))</f>
        <v>industry-ag-main.html#fuel-switching</v>
      </c>
      <c r="R463" s="210" t="str">
        <f>INDEX('Policy Characteristics'!L:L,MATCH(PolicyLevers!$C463,'Policy Characteristics'!$C:$C,0))</f>
        <v>industry-elec-and-hydrogen.html</v>
      </c>
      <c r="S463" s="230">
        <f>INDEX('Policy Characteristics'!M:M,MATCH(PolicyLevers!$C463,'Policy Characteristics'!$C:$C,0))</f>
        <v>0</v>
      </c>
      <c r="T463" s="189">
        <f>INDEX('Policy Characteristics'!N:N,MATCH(PolicyLevers!$C463,'Policy Characteristics'!$C:$C,0))</f>
        <v>0</v>
      </c>
    </row>
    <row r="464" spans="1:20">
      <c r="A464" s="186" t="str">
        <f>INDEX('Policy Characteristics'!A:A,MATCH($C464,'Policy Characteristics'!$C:$C,0))</f>
        <v>Industry</v>
      </c>
      <c r="B464" s="210" t="str">
        <f>INDEX('Policy Characteristics'!B:B,MATCH($C464,'Policy Characteristics'!$C:$C,0))</f>
        <v>Electrification + Hydrogen</v>
      </c>
      <c r="C464" s="210" t="str">
        <f t="shared" si="31"/>
        <v>Fraction of Industrial Fuel Use Shifted to Other Fuels</v>
      </c>
      <c r="D464" s="199" t="s">
        <v>141</v>
      </c>
      <c r="E464" s="189" t="s">
        <v>721</v>
      </c>
      <c r="F464" s="199" t="s">
        <v>733</v>
      </c>
      <c r="G464" s="189" t="s">
        <v>725</v>
      </c>
      <c r="H464" s="225">
        <v>394</v>
      </c>
      <c r="I464" s="189" t="s">
        <v>46</v>
      </c>
      <c r="J464" s="187" t="str">
        <f>INDEX('Policy Characteristics'!D:D,MATCH(PolicyLevers!$C464,'Policy Characteristics'!$C:$C,0))</f>
        <v>Electrification + Hydrogen</v>
      </c>
      <c r="K464" s="187" t="str">
        <f>INDEX('Policy Characteristics'!E:E,MATCH(PolicyLevers!$C464,'Policy Characteristics'!$C:$C,0))</f>
        <v>indst fuel type shifting</v>
      </c>
      <c r="L464" s="233">
        <f>INDEX('Policy Characteristics'!F:F,MATCH(PolicyLevers!$C464,'Policy Characteristics'!$C:$C,0))</f>
        <v>0</v>
      </c>
      <c r="M464" s="233">
        <f>INDEX('Policy Characteristics'!G:G,MATCH(PolicyLevers!$C464,'Policy Characteristics'!$C:$C,0))</f>
        <v>1</v>
      </c>
      <c r="N464" s="233">
        <f>INDEX('Policy Characteristics'!H:H,MATCH(PolicyLevers!$C464,'Policy Characteristics'!$C:$C,0))</f>
        <v>0.01</v>
      </c>
      <c r="O464" s="210" t="str">
        <f>INDEX('Policy Characteristics'!I:I,MATCH(PolicyLevers!$C464,'Policy Characteristics'!$C:$C,0))</f>
        <v>% of fuel shifted</v>
      </c>
      <c r="P464" s="189"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210" t="str">
        <f>INDEX('Policy Characteristics'!K:K,MATCH(PolicyLevers!$C464,'Policy Characteristics'!$C:$C,0))</f>
        <v>industry-ag-main.html#fuel-switching</v>
      </c>
      <c r="R464" s="210" t="str">
        <f>INDEX('Policy Characteristics'!L:L,MATCH(PolicyLevers!$C464,'Policy Characteristics'!$C:$C,0))</f>
        <v>industry-elec-and-hydrogen.html</v>
      </c>
      <c r="S464" s="230">
        <f>INDEX('Policy Characteristics'!M:M,MATCH(PolicyLevers!$C464,'Policy Characteristics'!$C:$C,0))</f>
        <v>0</v>
      </c>
      <c r="T464" s="189">
        <f>INDEX('Policy Characteristics'!N:N,MATCH(PolicyLevers!$C464,'Policy Characteristics'!$C:$C,0))</f>
        <v>0</v>
      </c>
    </row>
    <row r="465" spans="1:20">
      <c r="A465" s="186" t="str">
        <f>INDEX('Policy Characteristics'!A:A,MATCH($C465,'Policy Characteristics'!$C:$C,0))</f>
        <v>Industry</v>
      </c>
      <c r="B465" s="210" t="str">
        <f>INDEX('Policy Characteristics'!B:B,MATCH($C465,'Policy Characteristics'!$C:$C,0))</f>
        <v>Electrification + Hydrogen</v>
      </c>
      <c r="C465" s="210" t="str">
        <f t="shared" si="31"/>
        <v>Fraction of Industrial Fuel Use Shifted to Other Fuels</v>
      </c>
      <c r="D465" s="199" t="s">
        <v>141</v>
      </c>
      <c r="E465" s="189" t="s">
        <v>722</v>
      </c>
      <c r="F465" s="199" t="s">
        <v>733</v>
      </c>
      <c r="G465" s="189" t="s">
        <v>726</v>
      </c>
      <c r="H465" s="225">
        <v>395</v>
      </c>
      <c r="I465" s="189" t="s">
        <v>47</v>
      </c>
      <c r="J465" s="187" t="str">
        <f>INDEX('Policy Characteristics'!D:D,MATCH(PolicyLevers!$C465,'Policy Characteristics'!$C:$C,0))</f>
        <v>Electrification + Hydrogen</v>
      </c>
      <c r="K465" s="187" t="str">
        <f>INDEX('Policy Characteristics'!E:E,MATCH(PolicyLevers!$C465,'Policy Characteristics'!$C:$C,0))</f>
        <v>indst fuel type shifting</v>
      </c>
      <c r="L465" s="233">
        <f>INDEX('Policy Characteristics'!F:F,MATCH(PolicyLevers!$C465,'Policy Characteristics'!$C:$C,0))</f>
        <v>0</v>
      </c>
      <c r="M465" s="233">
        <f>INDEX('Policy Characteristics'!G:G,MATCH(PolicyLevers!$C465,'Policy Characteristics'!$C:$C,0))</f>
        <v>1</v>
      </c>
      <c r="N465" s="233">
        <f>INDEX('Policy Characteristics'!H:H,MATCH(PolicyLevers!$C465,'Policy Characteristics'!$C:$C,0))</f>
        <v>0.01</v>
      </c>
      <c r="O465" s="210" t="str">
        <f>INDEX('Policy Characteristics'!I:I,MATCH(PolicyLevers!$C465,'Policy Characteristics'!$C:$C,0))</f>
        <v>% of fuel shifted</v>
      </c>
      <c r="P465" s="189"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210" t="str">
        <f>INDEX('Policy Characteristics'!K:K,MATCH(PolicyLevers!$C465,'Policy Characteristics'!$C:$C,0))</f>
        <v>industry-ag-main.html#fuel-switching</v>
      </c>
      <c r="R465" s="210" t="str">
        <f>INDEX('Policy Characteristics'!L:L,MATCH(PolicyLevers!$C465,'Policy Characteristics'!$C:$C,0))</f>
        <v>industry-elec-and-hydrogen.html</v>
      </c>
      <c r="S465" s="230">
        <f>INDEX('Policy Characteristics'!M:M,MATCH(PolicyLevers!$C465,'Policy Characteristics'!$C:$C,0))</f>
        <v>0</v>
      </c>
      <c r="T465" s="189">
        <f>INDEX('Policy Characteristics'!N:N,MATCH(PolicyLevers!$C465,'Policy Characteristics'!$C:$C,0))</f>
        <v>0</v>
      </c>
    </row>
    <row r="466" spans="1:20">
      <c r="A466" s="186" t="str">
        <f>INDEX('Policy Characteristics'!A:A,MATCH($C466,'Policy Characteristics'!$C:$C,0))</f>
        <v>Industry</v>
      </c>
      <c r="B466" s="210" t="str">
        <f>INDEX('Policy Characteristics'!B:B,MATCH($C466,'Policy Characteristics'!$C:$C,0))</f>
        <v>Electrification + Hydrogen</v>
      </c>
      <c r="C466" s="210" t="str">
        <f t="shared" si="31"/>
        <v>Fraction of Industrial Fuel Use Shifted to Other Fuels</v>
      </c>
      <c r="D466" s="199" t="s">
        <v>141</v>
      </c>
      <c r="E466" s="189" t="s">
        <v>723</v>
      </c>
      <c r="F466" s="199" t="s">
        <v>733</v>
      </c>
      <c r="G466" s="189" t="s">
        <v>729</v>
      </c>
      <c r="H466" s="225">
        <v>396</v>
      </c>
      <c r="I466" s="189" t="s">
        <v>47</v>
      </c>
      <c r="J466" s="187" t="str">
        <f>INDEX('Policy Characteristics'!D:D,MATCH(PolicyLevers!$C466,'Policy Characteristics'!$C:$C,0))</f>
        <v>Electrification + Hydrogen</v>
      </c>
      <c r="K466" s="187" t="str">
        <f>INDEX('Policy Characteristics'!E:E,MATCH(PolicyLevers!$C466,'Policy Characteristics'!$C:$C,0))</f>
        <v>indst fuel type shifting</v>
      </c>
      <c r="L466" s="233">
        <f>INDEX('Policy Characteristics'!F:F,MATCH(PolicyLevers!$C466,'Policy Characteristics'!$C:$C,0))</f>
        <v>0</v>
      </c>
      <c r="M466" s="233">
        <f>INDEX('Policy Characteristics'!G:G,MATCH(PolicyLevers!$C466,'Policy Characteristics'!$C:$C,0))</f>
        <v>1</v>
      </c>
      <c r="N466" s="233">
        <f>INDEX('Policy Characteristics'!H:H,MATCH(PolicyLevers!$C466,'Policy Characteristics'!$C:$C,0))</f>
        <v>0.01</v>
      </c>
      <c r="O466" s="210" t="str">
        <f>INDEX('Policy Characteristics'!I:I,MATCH(PolicyLevers!$C466,'Policy Characteristics'!$C:$C,0))</f>
        <v>% of fuel shifted</v>
      </c>
      <c r="P466" s="189"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210" t="str">
        <f>INDEX('Policy Characteristics'!K:K,MATCH(PolicyLevers!$C466,'Policy Characteristics'!$C:$C,0))</f>
        <v>industry-ag-main.html#fuel-switching</v>
      </c>
      <c r="R466" s="210" t="str">
        <f>INDEX('Policy Characteristics'!L:L,MATCH(PolicyLevers!$C466,'Policy Characteristics'!$C:$C,0))</f>
        <v>industry-elec-and-hydrogen.html</v>
      </c>
      <c r="S466" s="230">
        <f>INDEX('Policy Characteristics'!M:M,MATCH(PolicyLevers!$C466,'Policy Characteristics'!$C:$C,0))</f>
        <v>0</v>
      </c>
      <c r="T466" s="189">
        <f>INDEX('Policy Characteristics'!N:N,MATCH(PolicyLevers!$C466,'Policy Characteristics'!$C:$C,0))</f>
        <v>0</v>
      </c>
    </row>
    <row r="467" spans="1:20">
      <c r="A467" s="186" t="str">
        <f>INDEX('Policy Characteristics'!A:A,MATCH($C467,'Policy Characteristics'!$C:$C,0))</f>
        <v>Industry</v>
      </c>
      <c r="B467" s="210" t="str">
        <f>INDEX('Policy Characteristics'!B:B,MATCH($C467,'Policy Characteristics'!$C:$C,0))</f>
        <v>Electrification + Hydrogen</v>
      </c>
      <c r="C467" s="210" t="str">
        <f t="shared" si="31"/>
        <v>Fraction of Industrial Fuel Use Shifted to Other Fuels</v>
      </c>
      <c r="D467" s="199" t="s">
        <v>141</v>
      </c>
      <c r="E467" s="189" t="s">
        <v>1065</v>
      </c>
      <c r="F467" s="199" t="s">
        <v>733</v>
      </c>
      <c r="G467" s="189" t="s">
        <v>1068</v>
      </c>
      <c r="H467" s="225">
        <v>397</v>
      </c>
      <c r="I467" s="189" t="s">
        <v>46</v>
      </c>
      <c r="J467" s="187" t="str">
        <f>INDEX('Policy Characteristics'!D:D,MATCH(PolicyLevers!$C467,'Policy Characteristics'!$C:$C,0))</f>
        <v>Electrification + Hydrogen</v>
      </c>
      <c r="K467" s="187" t="str">
        <f>INDEX('Policy Characteristics'!E:E,MATCH(PolicyLevers!$C467,'Policy Characteristics'!$C:$C,0))</f>
        <v>indst fuel type shifting</v>
      </c>
      <c r="L467" s="233">
        <f>INDEX('Policy Characteristics'!F:F,MATCH(PolicyLevers!$C467,'Policy Characteristics'!$C:$C,0))</f>
        <v>0</v>
      </c>
      <c r="M467" s="233">
        <f>INDEX('Policy Characteristics'!G:G,MATCH(PolicyLevers!$C467,'Policy Characteristics'!$C:$C,0))</f>
        <v>1</v>
      </c>
      <c r="N467" s="233">
        <f>INDEX('Policy Characteristics'!H:H,MATCH(PolicyLevers!$C467,'Policy Characteristics'!$C:$C,0))</f>
        <v>0.01</v>
      </c>
      <c r="O467" s="210" t="str">
        <f>INDEX('Policy Characteristics'!I:I,MATCH(PolicyLevers!$C467,'Policy Characteristics'!$C:$C,0))</f>
        <v>% of fuel shifted</v>
      </c>
      <c r="P467" s="189"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210" t="str">
        <f>INDEX('Policy Characteristics'!K:K,MATCH(PolicyLevers!$C467,'Policy Characteristics'!$C:$C,0))</f>
        <v>industry-ag-main.html#fuel-switching</v>
      </c>
      <c r="R467" s="210" t="str">
        <f>INDEX('Policy Characteristics'!L:L,MATCH(PolicyLevers!$C467,'Policy Characteristics'!$C:$C,0))</f>
        <v>industry-elec-and-hydrogen.html</v>
      </c>
      <c r="S467" s="230">
        <f>INDEX('Policy Characteristics'!M:M,MATCH(PolicyLevers!$C467,'Policy Characteristics'!$C:$C,0))</f>
        <v>0</v>
      </c>
      <c r="T467" s="189">
        <f>INDEX('Policy Characteristics'!N:N,MATCH(PolicyLevers!$C467,'Policy Characteristics'!$C:$C,0))</f>
        <v>0</v>
      </c>
    </row>
    <row r="468" spans="1:20">
      <c r="A468" s="186" t="str">
        <f>INDEX('Policy Characteristics'!A:A,MATCH($C468,'Policy Characteristics'!$C:$C,0))</f>
        <v>Industry</v>
      </c>
      <c r="B468" s="210" t="str">
        <f>INDEX('Policy Characteristics'!B:B,MATCH($C468,'Policy Characteristics'!$C:$C,0))</f>
        <v>Electrification + Hydrogen</v>
      </c>
      <c r="C468" s="210" t="str">
        <f t="shared" si="31"/>
        <v>Fraction of Industrial Fuel Use Shifted to Other Fuels</v>
      </c>
      <c r="D468" s="199" t="s">
        <v>141</v>
      </c>
      <c r="E468" s="189" t="s">
        <v>1066</v>
      </c>
      <c r="F468" s="199" t="s">
        <v>733</v>
      </c>
      <c r="G468" s="189" t="s">
        <v>1070</v>
      </c>
      <c r="H468" s="225">
        <v>398</v>
      </c>
      <c r="I468" s="189" t="s">
        <v>47</v>
      </c>
      <c r="J468" s="187" t="str">
        <f>INDEX('Policy Characteristics'!D:D,MATCH(PolicyLevers!$C468,'Policy Characteristics'!$C:$C,0))</f>
        <v>Electrification + Hydrogen</v>
      </c>
      <c r="K468" s="187" t="str">
        <f>INDEX('Policy Characteristics'!E:E,MATCH(PolicyLevers!$C468,'Policy Characteristics'!$C:$C,0))</f>
        <v>indst fuel type shifting</v>
      </c>
      <c r="L468" s="233">
        <f>INDEX('Policy Characteristics'!F:F,MATCH(PolicyLevers!$C468,'Policy Characteristics'!$C:$C,0))</f>
        <v>0</v>
      </c>
      <c r="M468" s="233">
        <f>INDEX('Policy Characteristics'!G:G,MATCH(PolicyLevers!$C468,'Policy Characteristics'!$C:$C,0))</f>
        <v>1</v>
      </c>
      <c r="N468" s="233">
        <f>INDEX('Policy Characteristics'!H:H,MATCH(PolicyLevers!$C468,'Policy Characteristics'!$C:$C,0))</f>
        <v>0.01</v>
      </c>
      <c r="O468" s="210" t="str">
        <f>INDEX('Policy Characteristics'!I:I,MATCH(PolicyLevers!$C468,'Policy Characteristics'!$C:$C,0))</f>
        <v>% of fuel shifted</v>
      </c>
      <c r="P468" s="189"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210" t="str">
        <f>INDEX('Policy Characteristics'!K:K,MATCH(PolicyLevers!$C468,'Policy Characteristics'!$C:$C,0))</f>
        <v>industry-ag-main.html#fuel-switching</v>
      </c>
      <c r="R468" s="210" t="str">
        <f>INDEX('Policy Characteristics'!L:L,MATCH(PolicyLevers!$C468,'Policy Characteristics'!$C:$C,0))</f>
        <v>industry-elec-and-hydrogen.html</v>
      </c>
      <c r="S468" s="230">
        <f>INDEX('Policy Characteristics'!M:M,MATCH(PolicyLevers!$C468,'Policy Characteristics'!$C:$C,0))</f>
        <v>0</v>
      </c>
      <c r="T468" s="189">
        <f>INDEX('Policy Characteristics'!N:N,MATCH(PolicyLevers!$C468,'Policy Characteristics'!$C:$C,0))</f>
        <v>0</v>
      </c>
    </row>
    <row r="469" spans="1:20">
      <c r="A469" s="186" t="str">
        <f>INDEX('Policy Characteristics'!A:A,MATCH($C469,'Policy Characteristics'!$C:$C,0))</f>
        <v>Industry</v>
      </c>
      <c r="B469" s="210" t="str">
        <f>INDEX('Policy Characteristics'!B:B,MATCH($C469,'Policy Characteristics'!$C:$C,0))</f>
        <v>Electrification + Hydrogen</v>
      </c>
      <c r="C469" s="210" t="str">
        <f t="shared" si="31"/>
        <v>Fraction of Industrial Fuel Use Shifted to Other Fuels</v>
      </c>
      <c r="D469" s="199" t="s">
        <v>141</v>
      </c>
      <c r="E469" s="189" t="s">
        <v>1067</v>
      </c>
      <c r="F469" s="199" t="s">
        <v>733</v>
      </c>
      <c r="G469" s="189" t="s">
        <v>1071</v>
      </c>
      <c r="H469" s="225">
        <v>399</v>
      </c>
      <c r="I469" s="189" t="s">
        <v>47</v>
      </c>
      <c r="J469" s="187" t="str">
        <f>INDEX('Policy Characteristics'!D:D,MATCH(PolicyLevers!$C469,'Policy Characteristics'!$C:$C,0))</f>
        <v>Electrification + Hydrogen</v>
      </c>
      <c r="K469" s="187" t="str">
        <f>INDEX('Policy Characteristics'!E:E,MATCH(PolicyLevers!$C469,'Policy Characteristics'!$C:$C,0))</f>
        <v>indst fuel type shifting</v>
      </c>
      <c r="L469" s="233">
        <f>INDEX('Policy Characteristics'!F:F,MATCH(PolicyLevers!$C469,'Policy Characteristics'!$C:$C,0))</f>
        <v>0</v>
      </c>
      <c r="M469" s="233">
        <f>INDEX('Policy Characteristics'!G:G,MATCH(PolicyLevers!$C469,'Policy Characteristics'!$C:$C,0))</f>
        <v>1</v>
      </c>
      <c r="N469" s="233">
        <f>INDEX('Policy Characteristics'!H:H,MATCH(PolicyLevers!$C469,'Policy Characteristics'!$C:$C,0))</f>
        <v>0.01</v>
      </c>
      <c r="O469" s="210" t="str">
        <f>INDEX('Policy Characteristics'!I:I,MATCH(PolicyLevers!$C469,'Policy Characteristics'!$C:$C,0))</f>
        <v>% of fuel shifted</v>
      </c>
      <c r="P469" s="189"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210" t="str">
        <f>INDEX('Policy Characteristics'!K:K,MATCH(PolicyLevers!$C469,'Policy Characteristics'!$C:$C,0))</f>
        <v>industry-ag-main.html#fuel-switching</v>
      </c>
      <c r="R469" s="210" t="str">
        <f>INDEX('Policy Characteristics'!L:L,MATCH(PolicyLevers!$C469,'Policy Characteristics'!$C:$C,0))</f>
        <v>industry-elec-and-hydrogen.html</v>
      </c>
      <c r="S469" s="230">
        <f>INDEX('Policy Characteristics'!M:M,MATCH(PolicyLevers!$C469,'Policy Characteristics'!$C:$C,0))</f>
        <v>0</v>
      </c>
      <c r="T469" s="189">
        <f>INDEX('Policy Characteristics'!N:N,MATCH(PolicyLevers!$C469,'Policy Characteristics'!$C:$C,0))</f>
        <v>0</v>
      </c>
    </row>
    <row r="470" spans="1:20">
      <c r="A470" s="186" t="str">
        <f>INDEX('Policy Characteristics'!A:A,MATCH($C470,'Policy Characteristics'!$C:$C,0))</f>
        <v>Industry</v>
      </c>
      <c r="B470" s="210" t="str">
        <f>INDEX('Policy Characteristics'!B:B,MATCH($C470,'Policy Characteristics'!$C:$C,0))</f>
        <v>Electrification + Hydrogen</v>
      </c>
      <c r="C470" s="210" t="str">
        <f t="shared" si="31"/>
        <v>Fraction of Industrial Fuel Use Shifted to Other Fuels</v>
      </c>
      <c r="D470" s="199" t="s">
        <v>141</v>
      </c>
      <c r="E470" s="189" t="s">
        <v>1064</v>
      </c>
      <c r="F470" s="199" t="s">
        <v>733</v>
      </c>
      <c r="G470" s="189" t="s">
        <v>1069</v>
      </c>
      <c r="H470" s="225">
        <v>400</v>
      </c>
      <c r="I470" s="189" t="s">
        <v>47</v>
      </c>
      <c r="J470" s="187" t="str">
        <f>INDEX('Policy Characteristics'!D:D,MATCH(PolicyLevers!$C470,'Policy Characteristics'!$C:$C,0))</f>
        <v>Electrification + Hydrogen</v>
      </c>
      <c r="K470" s="187" t="str">
        <f>INDEX('Policy Characteristics'!E:E,MATCH(PolicyLevers!$C470,'Policy Characteristics'!$C:$C,0))</f>
        <v>indst fuel type shifting</v>
      </c>
      <c r="L470" s="233">
        <f>INDEX('Policy Characteristics'!F:F,MATCH(PolicyLevers!$C470,'Policy Characteristics'!$C:$C,0))</f>
        <v>0</v>
      </c>
      <c r="M470" s="233">
        <f>INDEX('Policy Characteristics'!G:G,MATCH(PolicyLevers!$C470,'Policy Characteristics'!$C:$C,0))</f>
        <v>1</v>
      </c>
      <c r="N470" s="233">
        <f>INDEX('Policy Characteristics'!H:H,MATCH(PolicyLevers!$C470,'Policy Characteristics'!$C:$C,0))</f>
        <v>0.01</v>
      </c>
      <c r="O470" s="210" t="str">
        <f>INDEX('Policy Characteristics'!I:I,MATCH(PolicyLevers!$C470,'Policy Characteristics'!$C:$C,0))</f>
        <v>% of fuel shifted</v>
      </c>
      <c r="P470" s="189"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210" t="str">
        <f>INDEX('Policy Characteristics'!K:K,MATCH(PolicyLevers!$C470,'Policy Characteristics'!$C:$C,0))</f>
        <v>industry-ag-main.html#fuel-switching</v>
      </c>
      <c r="R470" s="210" t="str">
        <f>INDEX('Policy Characteristics'!L:L,MATCH(PolicyLevers!$C470,'Policy Characteristics'!$C:$C,0))</f>
        <v>industry-elec-and-hydrogen.html</v>
      </c>
      <c r="S470" s="230">
        <f>INDEX('Policy Characteristics'!M:M,MATCH(PolicyLevers!$C470,'Policy Characteristics'!$C:$C,0))</f>
        <v>0</v>
      </c>
      <c r="T470" s="189">
        <f>INDEX('Policy Characteristics'!N:N,MATCH(PolicyLevers!$C470,'Policy Characteristics'!$C:$C,0))</f>
        <v>0</v>
      </c>
    </row>
    <row r="471" spans="1:20">
      <c r="A471" s="186" t="str">
        <f>INDEX('Policy Characteristics'!A:A,MATCH($C471,'Policy Characteristics'!$C:$C,0))</f>
        <v>Industry</v>
      </c>
      <c r="B471" s="210" t="str">
        <f>INDEX('Policy Characteristics'!B:B,MATCH($C471,'Policy Characteristics'!$C:$C,0))</f>
        <v>Electrification + Hydrogen</v>
      </c>
      <c r="C471" s="210" t="str">
        <f t="shared" si="31"/>
        <v>Fraction of Industrial Fuel Use Shifted to Other Fuels</v>
      </c>
      <c r="D471" s="199" t="s">
        <v>142</v>
      </c>
      <c r="E471" s="189" t="s">
        <v>718</v>
      </c>
      <c r="F471" s="199" t="s">
        <v>734</v>
      </c>
      <c r="G471" s="189" t="s">
        <v>724</v>
      </c>
      <c r="H471" s="225">
        <v>401</v>
      </c>
      <c r="I471" s="189" t="s">
        <v>47</v>
      </c>
      <c r="J471" s="187" t="str">
        <f>INDEX('Policy Characteristics'!D:D,MATCH(PolicyLevers!$C471,'Policy Characteristics'!$C:$C,0))</f>
        <v>Electrification + Hydrogen</v>
      </c>
      <c r="K471" s="187" t="str">
        <f>INDEX('Policy Characteristics'!E:E,MATCH(PolicyLevers!$C471,'Policy Characteristics'!$C:$C,0))</f>
        <v>indst fuel type shifting</v>
      </c>
      <c r="L471" s="233">
        <f>INDEX('Policy Characteristics'!F:F,MATCH(PolicyLevers!$C471,'Policy Characteristics'!$C:$C,0))</f>
        <v>0</v>
      </c>
      <c r="M471" s="233">
        <f>INDEX('Policy Characteristics'!G:G,MATCH(PolicyLevers!$C471,'Policy Characteristics'!$C:$C,0))</f>
        <v>1</v>
      </c>
      <c r="N471" s="233">
        <f>INDEX('Policy Characteristics'!H:H,MATCH(PolicyLevers!$C471,'Policy Characteristics'!$C:$C,0))</f>
        <v>0.01</v>
      </c>
      <c r="O471" s="210" t="str">
        <f>INDEX('Policy Characteristics'!I:I,MATCH(PolicyLevers!$C471,'Policy Characteristics'!$C:$C,0))</f>
        <v>% of fuel shifted</v>
      </c>
      <c r="P471" s="189"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210" t="str">
        <f>INDEX('Policy Characteristics'!K:K,MATCH(PolicyLevers!$C471,'Policy Characteristics'!$C:$C,0))</f>
        <v>industry-ag-main.html#fuel-switching</v>
      </c>
      <c r="R471" s="210" t="str">
        <f>INDEX('Policy Characteristics'!L:L,MATCH(PolicyLevers!$C471,'Policy Characteristics'!$C:$C,0))</f>
        <v>industry-elec-and-hydrogen.html</v>
      </c>
      <c r="S471" s="230">
        <f>INDEX('Policy Characteristics'!M:M,MATCH(PolicyLevers!$C471,'Policy Characteristics'!$C:$C,0))</f>
        <v>0</v>
      </c>
      <c r="T471" s="189">
        <f>INDEX('Policy Characteristics'!N:N,MATCH(PolicyLevers!$C471,'Policy Characteristics'!$C:$C,0))</f>
        <v>0</v>
      </c>
    </row>
    <row r="472" spans="1:20">
      <c r="A472" s="186" t="str">
        <f>INDEX('Policy Characteristics'!A:A,MATCH($C472,'Policy Characteristics'!$C:$C,0))</f>
        <v>Industry</v>
      </c>
      <c r="B472" s="210" t="str">
        <f>INDEX('Policy Characteristics'!B:B,MATCH($C472,'Policy Characteristics'!$C:$C,0))</f>
        <v>Electrification + Hydrogen</v>
      </c>
      <c r="C472" s="210" t="str">
        <f t="shared" si="31"/>
        <v>Fraction of Industrial Fuel Use Shifted to Other Fuels</v>
      </c>
      <c r="D472" s="199" t="s">
        <v>142</v>
      </c>
      <c r="E472" s="189" t="s">
        <v>719</v>
      </c>
      <c r="F472" s="199" t="s">
        <v>734</v>
      </c>
      <c r="G472" s="189" t="s">
        <v>727</v>
      </c>
      <c r="H472" s="225">
        <v>402</v>
      </c>
      <c r="I472" s="189" t="s">
        <v>46</v>
      </c>
      <c r="J472" s="187" t="str">
        <f>INDEX('Policy Characteristics'!D:D,MATCH(PolicyLevers!$C472,'Policy Characteristics'!$C:$C,0))</f>
        <v>Electrification + Hydrogen</v>
      </c>
      <c r="K472" s="187" t="str">
        <f>INDEX('Policy Characteristics'!E:E,MATCH(PolicyLevers!$C472,'Policy Characteristics'!$C:$C,0))</f>
        <v>indst fuel type shifting</v>
      </c>
      <c r="L472" s="233">
        <f>INDEX('Policy Characteristics'!F:F,MATCH(PolicyLevers!$C472,'Policy Characteristics'!$C:$C,0))</f>
        <v>0</v>
      </c>
      <c r="M472" s="233">
        <f>INDEX('Policy Characteristics'!G:G,MATCH(PolicyLevers!$C472,'Policy Characteristics'!$C:$C,0))</f>
        <v>1</v>
      </c>
      <c r="N472" s="233">
        <f>INDEX('Policy Characteristics'!H:H,MATCH(PolicyLevers!$C472,'Policy Characteristics'!$C:$C,0))</f>
        <v>0.01</v>
      </c>
      <c r="O472" s="210" t="str">
        <f>INDEX('Policy Characteristics'!I:I,MATCH(PolicyLevers!$C472,'Policy Characteristics'!$C:$C,0))</f>
        <v>% of fuel shifted</v>
      </c>
      <c r="P472" s="189"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210" t="str">
        <f>INDEX('Policy Characteristics'!K:K,MATCH(PolicyLevers!$C472,'Policy Characteristics'!$C:$C,0))</f>
        <v>industry-ag-main.html#fuel-switching</v>
      </c>
      <c r="R472" s="210" t="str">
        <f>INDEX('Policy Characteristics'!L:L,MATCH(PolicyLevers!$C472,'Policy Characteristics'!$C:$C,0))</f>
        <v>industry-elec-and-hydrogen.html</v>
      </c>
      <c r="S472" s="230">
        <f>INDEX('Policy Characteristics'!M:M,MATCH(PolicyLevers!$C472,'Policy Characteristics'!$C:$C,0))</f>
        <v>0</v>
      </c>
      <c r="T472" s="189">
        <f>INDEX('Policy Characteristics'!N:N,MATCH(PolicyLevers!$C472,'Policy Characteristics'!$C:$C,0))</f>
        <v>0</v>
      </c>
    </row>
    <row r="473" spans="1:20">
      <c r="A473" s="186" t="str">
        <f>INDEX('Policy Characteristics'!A:A,MATCH($C473,'Policy Characteristics'!$C:$C,0))</f>
        <v>Industry</v>
      </c>
      <c r="B473" s="210" t="str">
        <f>INDEX('Policy Characteristics'!B:B,MATCH($C473,'Policy Characteristics'!$C:$C,0))</f>
        <v>Electrification + Hydrogen</v>
      </c>
      <c r="C473" s="210" t="str">
        <f t="shared" si="31"/>
        <v>Fraction of Industrial Fuel Use Shifted to Other Fuels</v>
      </c>
      <c r="D473" s="199" t="s">
        <v>142</v>
      </c>
      <c r="E473" s="189" t="s">
        <v>720</v>
      </c>
      <c r="F473" s="199" t="s">
        <v>734</v>
      </c>
      <c r="G473" s="189" t="s">
        <v>728</v>
      </c>
      <c r="H473" s="225">
        <v>403</v>
      </c>
      <c r="I473" s="189" t="s">
        <v>46</v>
      </c>
      <c r="J473" s="187" t="str">
        <f>INDEX('Policy Characteristics'!D:D,MATCH(PolicyLevers!$C473,'Policy Characteristics'!$C:$C,0))</f>
        <v>Electrification + Hydrogen</v>
      </c>
      <c r="K473" s="187" t="str">
        <f>INDEX('Policy Characteristics'!E:E,MATCH(PolicyLevers!$C473,'Policy Characteristics'!$C:$C,0))</f>
        <v>indst fuel type shifting</v>
      </c>
      <c r="L473" s="233">
        <f>INDEX('Policy Characteristics'!F:F,MATCH(PolicyLevers!$C473,'Policy Characteristics'!$C:$C,0))</f>
        <v>0</v>
      </c>
      <c r="M473" s="233">
        <f>INDEX('Policy Characteristics'!G:G,MATCH(PolicyLevers!$C473,'Policy Characteristics'!$C:$C,0))</f>
        <v>1</v>
      </c>
      <c r="N473" s="233">
        <f>INDEX('Policy Characteristics'!H:H,MATCH(PolicyLevers!$C473,'Policy Characteristics'!$C:$C,0))</f>
        <v>0.01</v>
      </c>
      <c r="O473" s="210" t="str">
        <f>INDEX('Policy Characteristics'!I:I,MATCH(PolicyLevers!$C473,'Policy Characteristics'!$C:$C,0))</f>
        <v>% of fuel shifted</v>
      </c>
      <c r="P473" s="189"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210" t="str">
        <f>INDEX('Policy Characteristics'!K:K,MATCH(PolicyLevers!$C473,'Policy Characteristics'!$C:$C,0))</f>
        <v>industry-ag-main.html#fuel-switching</v>
      </c>
      <c r="R473" s="210" t="str">
        <f>INDEX('Policy Characteristics'!L:L,MATCH(PolicyLevers!$C473,'Policy Characteristics'!$C:$C,0))</f>
        <v>industry-elec-and-hydrogen.html</v>
      </c>
      <c r="S473" s="230">
        <f>INDEX('Policy Characteristics'!M:M,MATCH(PolicyLevers!$C473,'Policy Characteristics'!$C:$C,0))</f>
        <v>0</v>
      </c>
      <c r="T473" s="189">
        <f>INDEX('Policy Characteristics'!N:N,MATCH(PolicyLevers!$C473,'Policy Characteristics'!$C:$C,0))</f>
        <v>0</v>
      </c>
    </row>
    <row r="474" spans="1:20">
      <c r="A474" s="186" t="str">
        <f>INDEX('Policy Characteristics'!A:A,MATCH($C474,'Policy Characteristics'!$C:$C,0))</f>
        <v>Industry</v>
      </c>
      <c r="B474" s="210" t="str">
        <f>INDEX('Policy Characteristics'!B:B,MATCH($C474,'Policy Characteristics'!$C:$C,0))</f>
        <v>Electrification + Hydrogen</v>
      </c>
      <c r="C474" s="210" t="str">
        <f t="shared" si="31"/>
        <v>Fraction of Industrial Fuel Use Shifted to Other Fuels</v>
      </c>
      <c r="D474" s="199" t="s">
        <v>142</v>
      </c>
      <c r="E474" s="189" t="s">
        <v>721</v>
      </c>
      <c r="F474" s="199" t="s">
        <v>734</v>
      </c>
      <c r="G474" s="189" t="s">
        <v>725</v>
      </c>
      <c r="H474" s="225">
        <v>404</v>
      </c>
      <c r="I474" s="189" t="s">
        <v>47</v>
      </c>
      <c r="J474" s="187" t="str">
        <f>INDEX('Policy Characteristics'!D:D,MATCH(PolicyLevers!$C474,'Policy Characteristics'!$C:$C,0))</f>
        <v>Electrification + Hydrogen</v>
      </c>
      <c r="K474" s="187" t="str">
        <f>INDEX('Policy Characteristics'!E:E,MATCH(PolicyLevers!$C474,'Policy Characteristics'!$C:$C,0))</f>
        <v>indst fuel type shifting</v>
      </c>
      <c r="L474" s="233">
        <f>INDEX('Policy Characteristics'!F:F,MATCH(PolicyLevers!$C474,'Policy Characteristics'!$C:$C,0))</f>
        <v>0</v>
      </c>
      <c r="M474" s="233">
        <f>INDEX('Policy Characteristics'!G:G,MATCH(PolicyLevers!$C474,'Policy Characteristics'!$C:$C,0))</f>
        <v>1</v>
      </c>
      <c r="N474" s="233">
        <f>INDEX('Policy Characteristics'!H:H,MATCH(PolicyLevers!$C474,'Policy Characteristics'!$C:$C,0))</f>
        <v>0.01</v>
      </c>
      <c r="O474" s="210" t="str">
        <f>INDEX('Policy Characteristics'!I:I,MATCH(PolicyLevers!$C474,'Policy Characteristics'!$C:$C,0))</f>
        <v>% of fuel shifted</v>
      </c>
      <c r="P474" s="189"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210" t="str">
        <f>INDEX('Policy Characteristics'!K:K,MATCH(PolicyLevers!$C474,'Policy Characteristics'!$C:$C,0))</f>
        <v>industry-ag-main.html#fuel-switching</v>
      </c>
      <c r="R474" s="210" t="str">
        <f>INDEX('Policy Characteristics'!L:L,MATCH(PolicyLevers!$C474,'Policy Characteristics'!$C:$C,0))</f>
        <v>industry-elec-and-hydrogen.html</v>
      </c>
      <c r="S474" s="230">
        <f>INDEX('Policy Characteristics'!M:M,MATCH(PolicyLevers!$C474,'Policy Characteristics'!$C:$C,0))</f>
        <v>0</v>
      </c>
      <c r="T474" s="189">
        <f>INDEX('Policy Characteristics'!N:N,MATCH(PolicyLevers!$C474,'Policy Characteristics'!$C:$C,0))</f>
        <v>0</v>
      </c>
    </row>
    <row r="475" spans="1:20">
      <c r="A475" s="186" t="str">
        <f>INDEX('Policy Characteristics'!A:A,MATCH($C475,'Policy Characteristics'!$C:$C,0))</f>
        <v>Industry</v>
      </c>
      <c r="B475" s="210" t="str">
        <f>INDEX('Policy Characteristics'!B:B,MATCH($C475,'Policy Characteristics'!$C:$C,0))</f>
        <v>Electrification + Hydrogen</v>
      </c>
      <c r="C475" s="210" t="str">
        <f t="shared" si="31"/>
        <v>Fraction of Industrial Fuel Use Shifted to Other Fuels</v>
      </c>
      <c r="D475" s="199" t="s">
        <v>142</v>
      </c>
      <c r="E475" s="189" t="s">
        <v>722</v>
      </c>
      <c r="F475" s="199" t="s">
        <v>734</v>
      </c>
      <c r="G475" s="189" t="s">
        <v>726</v>
      </c>
      <c r="H475" s="225">
        <v>405</v>
      </c>
      <c r="I475" s="189" t="s">
        <v>46</v>
      </c>
      <c r="J475" s="187" t="str">
        <f>INDEX('Policy Characteristics'!D:D,MATCH(PolicyLevers!$C475,'Policy Characteristics'!$C:$C,0))</f>
        <v>Electrification + Hydrogen</v>
      </c>
      <c r="K475" s="187" t="str">
        <f>INDEX('Policy Characteristics'!E:E,MATCH(PolicyLevers!$C475,'Policy Characteristics'!$C:$C,0))</f>
        <v>indst fuel type shifting</v>
      </c>
      <c r="L475" s="233">
        <f>INDEX('Policy Characteristics'!F:F,MATCH(PolicyLevers!$C475,'Policy Characteristics'!$C:$C,0))</f>
        <v>0</v>
      </c>
      <c r="M475" s="233">
        <f>INDEX('Policy Characteristics'!G:G,MATCH(PolicyLevers!$C475,'Policy Characteristics'!$C:$C,0))</f>
        <v>1</v>
      </c>
      <c r="N475" s="233">
        <f>INDEX('Policy Characteristics'!H:H,MATCH(PolicyLevers!$C475,'Policy Characteristics'!$C:$C,0))</f>
        <v>0.01</v>
      </c>
      <c r="O475" s="210" t="str">
        <f>INDEX('Policy Characteristics'!I:I,MATCH(PolicyLevers!$C475,'Policy Characteristics'!$C:$C,0))</f>
        <v>% of fuel shifted</v>
      </c>
      <c r="P475" s="189"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210" t="str">
        <f>INDEX('Policy Characteristics'!K:K,MATCH(PolicyLevers!$C475,'Policy Characteristics'!$C:$C,0))</f>
        <v>industry-ag-main.html#fuel-switching</v>
      </c>
      <c r="R475" s="210" t="str">
        <f>INDEX('Policy Characteristics'!L:L,MATCH(PolicyLevers!$C475,'Policy Characteristics'!$C:$C,0))</f>
        <v>industry-elec-and-hydrogen.html</v>
      </c>
      <c r="S475" s="230">
        <f>INDEX('Policy Characteristics'!M:M,MATCH(PolicyLevers!$C475,'Policy Characteristics'!$C:$C,0))</f>
        <v>0</v>
      </c>
      <c r="T475" s="189">
        <f>INDEX('Policy Characteristics'!N:N,MATCH(PolicyLevers!$C475,'Policy Characteristics'!$C:$C,0))</f>
        <v>0</v>
      </c>
    </row>
    <row r="476" spans="1:20">
      <c r="A476" s="186" t="str">
        <f>INDEX('Policy Characteristics'!A:A,MATCH($C476,'Policy Characteristics'!$C:$C,0))</f>
        <v>Industry</v>
      </c>
      <c r="B476" s="210" t="str">
        <f>INDEX('Policy Characteristics'!B:B,MATCH($C476,'Policy Characteristics'!$C:$C,0))</f>
        <v>Electrification + Hydrogen</v>
      </c>
      <c r="C476" s="210" t="str">
        <f t="shared" si="31"/>
        <v>Fraction of Industrial Fuel Use Shifted to Other Fuels</v>
      </c>
      <c r="D476" s="199" t="s">
        <v>142</v>
      </c>
      <c r="E476" s="189" t="s">
        <v>723</v>
      </c>
      <c r="F476" s="199" t="s">
        <v>734</v>
      </c>
      <c r="G476" s="189" t="s">
        <v>729</v>
      </c>
      <c r="H476" s="225">
        <v>406</v>
      </c>
      <c r="I476" s="189" t="s">
        <v>47</v>
      </c>
      <c r="J476" s="187" t="str">
        <f>INDEX('Policy Characteristics'!D:D,MATCH(PolicyLevers!$C476,'Policy Characteristics'!$C:$C,0))</f>
        <v>Electrification + Hydrogen</v>
      </c>
      <c r="K476" s="187" t="str">
        <f>INDEX('Policy Characteristics'!E:E,MATCH(PolicyLevers!$C476,'Policy Characteristics'!$C:$C,0))</f>
        <v>indst fuel type shifting</v>
      </c>
      <c r="L476" s="233">
        <f>INDEX('Policy Characteristics'!F:F,MATCH(PolicyLevers!$C476,'Policy Characteristics'!$C:$C,0))</f>
        <v>0</v>
      </c>
      <c r="M476" s="233">
        <f>INDEX('Policy Characteristics'!G:G,MATCH(PolicyLevers!$C476,'Policy Characteristics'!$C:$C,0))</f>
        <v>1</v>
      </c>
      <c r="N476" s="233">
        <f>INDEX('Policy Characteristics'!H:H,MATCH(PolicyLevers!$C476,'Policy Characteristics'!$C:$C,0))</f>
        <v>0.01</v>
      </c>
      <c r="O476" s="210" t="str">
        <f>INDEX('Policy Characteristics'!I:I,MATCH(PolicyLevers!$C476,'Policy Characteristics'!$C:$C,0))</f>
        <v>% of fuel shifted</v>
      </c>
      <c r="P476" s="189"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210" t="str">
        <f>INDEX('Policy Characteristics'!K:K,MATCH(PolicyLevers!$C476,'Policy Characteristics'!$C:$C,0))</f>
        <v>industry-ag-main.html#fuel-switching</v>
      </c>
      <c r="R476" s="210" t="str">
        <f>INDEX('Policy Characteristics'!L:L,MATCH(PolicyLevers!$C476,'Policy Characteristics'!$C:$C,0))</f>
        <v>industry-elec-and-hydrogen.html</v>
      </c>
      <c r="S476" s="230">
        <f>INDEX('Policy Characteristics'!M:M,MATCH(PolicyLevers!$C476,'Policy Characteristics'!$C:$C,0))</f>
        <v>0</v>
      </c>
      <c r="T476" s="189">
        <f>INDEX('Policy Characteristics'!N:N,MATCH(PolicyLevers!$C476,'Policy Characteristics'!$C:$C,0))</f>
        <v>0</v>
      </c>
    </row>
    <row r="477" spans="1:20">
      <c r="A477" s="186" t="str">
        <f>INDEX('Policy Characteristics'!A:A,MATCH($C477,'Policy Characteristics'!$C:$C,0))</f>
        <v>Industry</v>
      </c>
      <c r="B477" s="210" t="str">
        <f>INDEX('Policy Characteristics'!B:B,MATCH($C477,'Policy Characteristics'!$C:$C,0))</f>
        <v>Electrification + Hydrogen</v>
      </c>
      <c r="C477" s="210" t="str">
        <f t="shared" si="31"/>
        <v>Fraction of Industrial Fuel Use Shifted to Other Fuels</v>
      </c>
      <c r="D477" s="199" t="s">
        <v>142</v>
      </c>
      <c r="E477" s="189" t="s">
        <v>1065</v>
      </c>
      <c r="F477" s="199" t="s">
        <v>734</v>
      </c>
      <c r="G477" s="189" t="s">
        <v>1068</v>
      </c>
      <c r="H477" s="225">
        <v>407</v>
      </c>
      <c r="I477" s="189" t="s">
        <v>47</v>
      </c>
      <c r="J477" s="187" t="str">
        <f>INDEX('Policy Characteristics'!D:D,MATCH(PolicyLevers!$C477,'Policy Characteristics'!$C:$C,0))</f>
        <v>Electrification + Hydrogen</v>
      </c>
      <c r="K477" s="187" t="str">
        <f>INDEX('Policy Characteristics'!E:E,MATCH(PolicyLevers!$C477,'Policy Characteristics'!$C:$C,0))</f>
        <v>indst fuel type shifting</v>
      </c>
      <c r="L477" s="233">
        <f>INDEX('Policy Characteristics'!F:F,MATCH(PolicyLevers!$C477,'Policy Characteristics'!$C:$C,0))</f>
        <v>0</v>
      </c>
      <c r="M477" s="233">
        <f>INDEX('Policy Characteristics'!G:G,MATCH(PolicyLevers!$C477,'Policy Characteristics'!$C:$C,0))</f>
        <v>1</v>
      </c>
      <c r="N477" s="233">
        <f>INDEX('Policy Characteristics'!H:H,MATCH(PolicyLevers!$C477,'Policy Characteristics'!$C:$C,0))</f>
        <v>0.01</v>
      </c>
      <c r="O477" s="210" t="str">
        <f>INDEX('Policy Characteristics'!I:I,MATCH(PolicyLevers!$C477,'Policy Characteristics'!$C:$C,0))</f>
        <v>% of fuel shifted</v>
      </c>
      <c r="P477" s="189"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210" t="str">
        <f>INDEX('Policy Characteristics'!K:K,MATCH(PolicyLevers!$C477,'Policy Characteristics'!$C:$C,0))</f>
        <v>industry-ag-main.html#fuel-switching</v>
      </c>
      <c r="R477" s="210" t="str">
        <f>INDEX('Policy Characteristics'!L:L,MATCH(PolicyLevers!$C477,'Policy Characteristics'!$C:$C,0))</f>
        <v>industry-elec-and-hydrogen.html</v>
      </c>
      <c r="S477" s="230">
        <f>INDEX('Policy Characteristics'!M:M,MATCH(PolicyLevers!$C477,'Policy Characteristics'!$C:$C,0))</f>
        <v>0</v>
      </c>
      <c r="T477" s="189">
        <f>INDEX('Policy Characteristics'!N:N,MATCH(PolicyLevers!$C477,'Policy Characteristics'!$C:$C,0))</f>
        <v>0</v>
      </c>
    </row>
    <row r="478" spans="1:20">
      <c r="A478" s="186" t="str">
        <f>INDEX('Policy Characteristics'!A:A,MATCH($C478,'Policy Characteristics'!$C:$C,0))</f>
        <v>Industry</v>
      </c>
      <c r="B478" s="210" t="str">
        <f>INDEX('Policy Characteristics'!B:B,MATCH($C478,'Policy Characteristics'!$C:$C,0))</f>
        <v>Electrification + Hydrogen</v>
      </c>
      <c r="C478" s="210" t="str">
        <f t="shared" si="31"/>
        <v>Fraction of Industrial Fuel Use Shifted to Other Fuels</v>
      </c>
      <c r="D478" s="199" t="s">
        <v>142</v>
      </c>
      <c r="E478" s="189" t="s">
        <v>1066</v>
      </c>
      <c r="F478" s="199" t="s">
        <v>734</v>
      </c>
      <c r="G478" s="189" t="s">
        <v>1070</v>
      </c>
      <c r="H478" s="225">
        <v>408</v>
      </c>
      <c r="I478" s="189" t="s">
        <v>46</v>
      </c>
      <c r="J478" s="187" t="str">
        <f>INDEX('Policy Characteristics'!D:D,MATCH(PolicyLevers!$C478,'Policy Characteristics'!$C:$C,0))</f>
        <v>Electrification + Hydrogen</v>
      </c>
      <c r="K478" s="187" t="str">
        <f>INDEX('Policy Characteristics'!E:E,MATCH(PolicyLevers!$C478,'Policy Characteristics'!$C:$C,0))</f>
        <v>indst fuel type shifting</v>
      </c>
      <c r="L478" s="233">
        <f>INDEX('Policy Characteristics'!F:F,MATCH(PolicyLevers!$C478,'Policy Characteristics'!$C:$C,0))</f>
        <v>0</v>
      </c>
      <c r="M478" s="233">
        <f>INDEX('Policy Characteristics'!G:G,MATCH(PolicyLevers!$C478,'Policy Characteristics'!$C:$C,0))</f>
        <v>1</v>
      </c>
      <c r="N478" s="233">
        <f>INDEX('Policy Characteristics'!H:H,MATCH(PolicyLevers!$C478,'Policy Characteristics'!$C:$C,0))</f>
        <v>0.01</v>
      </c>
      <c r="O478" s="210" t="str">
        <f>INDEX('Policy Characteristics'!I:I,MATCH(PolicyLevers!$C478,'Policy Characteristics'!$C:$C,0))</f>
        <v>% of fuel shifted</v>
      </c>
      <c r="P478" s="189"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210" t="str">
        <f>INDEX('Policy Characteristics'!K:K,MATCH(PolicyLevers!$C478,'Policy Characteristics'!$C:$C,0))</f>
        <v>industry-ag-main.html#fuel-switching</v>
      </c>
      <c r="R478" s="210" t="str">
        <f>INDEX('Policy Characteristics'!L:L,MATCH(PolicyLevers!$C478,'Policy Characteristics'!$C:$C,0))</f>
        <v>industry-elec-and-hydrogen.html</v>
      </c>
      <c r="S478" s="230">
        <f>INDEX('Policy Characteristics'!M:M,MATCH(PolicyLevers!$C478,'Policy Characteristics'!$C:$C,0))</f>
        <v>0</v>
      </c>
      <c r="T478" s="189">
        <f>INDEX('Policy Characteristics'!N:N,MATCH(PolicyLevers!$C478,'Policy Characteristics'!$C:$C,0))</f>
        <v>0</v>
      </c>
    </row>
    <row r="479" spans="1:20">
      <c r="A479" s="186" t="str">
        <f>INDEX('Policy Characteristics'!A:A,MATCH($C479,'Policy Characteristics'!$C:$C,0))</f>
        <v>Industry</v>
      </c>
      <c r="B479" s="210" t="str">
        <f>INDEX('Policy Characteristics'!B:B,MATCH($C479,'Policy Characteristics'!$C:$C,0))</f>
        <v>Electrification + Hydrogen</v>
      </c>
      <c r="C479" s="210" t="str">
        <f t="shared" si="31"/>
        <v>Fraction of Industrial Fuel Use Shifted to Other Fuels</v>
      </c>
      <c r="D479" s="199" t="s">
        <v>142</v>
      </c>
      <c r="E479" s="189" t="s">
        <v>1067</v>
      </c>
      <c r="F479" s="199" t="s">
        <v>734</v>
      </c>
      <c r="G479" s="189" t="s">
        <v>1071</v>
      </c>
      <c r="H479" s="225">
        <v>409</v>
      </c>
      <c r="I479" s="189" t="s">
        <v>46</v>
      </c>
      <c r="J479" s="187" t="str">
        <f>INDEX('Policy Characteristics'!D:D,MATCH(PolicyLevers!$C479,'Policy Characteristics'!$C:$C,0))</f>
        <v>Electrification + Hydrogen</v>
      </c>
      <c r="K479" s="187" t="str">
        <f>INDEX('Policy Characteristics'!E:E,MATCH(PolicyLevers!$C479,'Policy Characteristics'!$C:$C,0))</f>
        <v>indst fuel type shifting</v>
      </c>
      <c r="L479" s="233">
        <f>INDEX('Policy Characteristics'!F:F,MATCH(PolicyLevers!$C479,'Policy Characteristics'!$C:$C,0))</f>
        <v>0</v>
      </c>
      <c r="M479" s="233">
        <f>INDEX('Policy Characteristics'!G:G,MATCH(PolicyLevers!$C479,'Policy Characteristics'!$C:$C,0))</f>
        <v>1</v>
      </c>
      <c r="N479" s="233">
        <f>INDEX('Policy Characteristics'!H:H,MATCH(PolicyLevers!$C479,'Policy Characteristics'!$C:$C,0))</f>
        <v>0.01</v>
      </c>
      <c r="O479" s="210" t="str">
        <f>INDEX('Policy Characteristics'!I:I,MATCH(PolicyLevers!$C479,'Policy Characteristics'!$C:$C,0))</f>
        <v>% of fuel shifted</v>
      </c>
      <c r="P479" s="189"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210" t="str">
        <f>INDEX('Policy Characteristics'!K:K,MATCH(PolicyLevers!$C479,'Policy Characteristics'!$C:$C,0))</f>
        <v>industry-ag-main.html#fuel-switching</v>
      </c>
      <c r="R479" s="210" t="str">
        <f>INDEX('Policy Characteristics'!L:L,MATCH(PolicyLevers!$C479,'Policy Characteristics'!$C:$C,0))</f>
        <v>industry-elec-and-hydrogen.html</v>
      </c>
      <c r="S479" s="230">
        <f>INDEX('Policy Characteristics'!M:M,MATCH(PolicyLevers!$C479,'Policy Characteristics'!$C:$C,0))</f>
        <v>0</v>
      </c>
      <c r="T479" s="189">
        <f>INDEX('Policy Characteristics'!N:N,MATCH(PolicyLevers!$C479,'Policy Characteristics'!$C:$C,0))</f>
        <v>0</v>
      </c>
    </row>
    <row r="480" spans="1:20">
      <c r="A480" s="186" t="str">
        <f>INDEX('Policy Characteristics'!A:A,MATCH($C480,'Policy Characteristics'!$C:$C,0))</f>
        <v>Industry</v>
      </c>
      <c r="B480" s="210" t="str">
        <f>INDEX('Policy Characteristics'!B:B,MATCH($C480,'Policy Characteristics'!$C:$C,0))</f>
        <v>Electrification + Hydrogen</v>
      </c>
      <c r="C480" s="210" t="str">
        <f t="shared" si="31"/>
        <v>Fraction of Industrial Fuel Use Shifted to Other Fuels</v>
      </c>
      <c r="D480" s="199" t="s">
        <v>142</v>
      </c>
      <c r="E480" s="189" t="s">
        <v>1064</v>
      </c>
      <c r="F480" s="199" t="s">
        <v>734</v>
      </c>
      <c r="G480" s="189" t="s">
        <v>1069</v>
      </c>
      <c r="H480" s="225">
        <v>410</v>
      </c>
      <c r="I480" s="189" t="s">
        <v>47</v>
      </c>
      <c r="J480" s="187" t="str">
        <f>INDEX('Policy Characteristics'!D:D,MATCH(PolicyLevers!$C480,'Policy Characteristics'!$C:$C,0))</f>
        <v>Electrification + Hydrogen</v>
      </c>
      <c r="K480" s="187" t="str">
        <f>INDEX('Policy Characteristics'!E:E,MATCH(PolicyLevers!$C480,'Policy Characteristics'!$C:$C,0))</f>
        <v>indst fuel type shifting</v>
      </c>
      <c r="L480" s="233">
        <f>INDEX('Policy Characteristics'!F:F,MATCH(PolicyLevers!$C480,'Policy Characteristics'!$C:$C,0))</f>
        <v>0</v>
      </c>
      <c r="M480" s="233">
        <f>INDEX('Policy Characteristics'!G:G,MATCH(PolicyLevers!$C480,'Policy Characteristics'!$C:$C,0))</f>
        <v>1</v>
      </c>
      <c r="N480" s="233">
        <f>INDEX('Policy Characteristics'!H:H,MATCH(PolicyLevers!$C480,'Policy Characteristics'!$C:$C,0))</f>
        <v>0.01</v>
      </c>
      <c r="O480" s="210" t="str">
        <f>INDEX('Policy Characteristics'!I:I,MATCH(PolicyLevers!$C480,'Policy Characteristics'!$C:$C,0))</f>
        <v>% of fuel shifted</v>
      </c>
      <c r="P480" s="189"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210" t="str">
        <f>INDEX('Policy Characteristics'!K:K,MATCH(PolicyLevers!$C480,'Policy Characteristics'!$C:$C,0))</f>
        <v>industry-ag-main.html#fuel-switching</v>
      </c>
      <c r="R480" s="210" t="str">
        <f>INDEX('Policy Characteristics'!L:L,MATCH(PolicyLevers!$C480,'Policy Characteristics'!$C:$C,0))</f>
        <v>industry-elec-and-hydrogen.html</v>
      </c>
      <c r="S480" s="230">
        <f>INDEX('Policy Characteristics'!M:M,MATCH(PolicyLevers!$C480,'Policy Characteristics'!$C:$C,0))</f>
        <v>0</v>
      </c>
      <c r="T480" s="189">
        <f>INDEX('Policy Characteristics'!N:N,MATCH(PolicyLevers!$C480,'Policy Characteristics'!$C:$C,0))</f>
        <v>0</v>
      </c>
    </row>
    <row r="481" spans="1:20">
      <c r="A481" s="186" t="str">
        <f>INDEX('Policy Characteristics'!A:A,MATCH($C481,'Policy Characteristics'!$C:$C,0))</f>
        <v>Industry</v>
      </c>
      <c r="B481" s="210" t="str">
        <f>INDEX('Policy Characteristics'!B:B,MATCH($C481,'Policy Characteristics'!$C:$C,0))</f>
        <v>Electrification + Hydrogen</v>
      </c>
      <c r="C481" s="210" t="str">
        <f t="shared" si="31"/>
        <v>Fraction of Industrial Fuel Use Shifted to Other Fuels</v>
      </c>
      <c r="D481" s="199" t="s">
        <v>143</v>
      </c>
      <c r="E481" s="189" t="s">
        <v>718</v>
      </c>
      <c r="F481" s="199" t="s">
        <v>735</v>
      </c>
      <c r="G481" s="189" t="s">
        <v>724</v>
      </c>
      <c r="H481" s="225">
        <v>411</v>
      </c>
      <c r="I481" s="189" t="s">
        <v>47</v>
      </c>
      <c r="J481" s="187" t="str">
        <f>INDEX('Policy Characteristics'!D:D,MATCH(PolicyLevers!$C481,'Policy Characteristics'!$C:$C,0))</f>
        <v>Electrification + Hydrogen</v>
      </c>
      <c r="K481" s="187" t="str">
        <f>INDEX('Policy Characteristics'!E:E,MATCH(PolicyLevers!$C481,'Policy Characteristics'!$C:$C,0))</f>
        <v>indst fuel type shifting</v>
      </c>
      <c r="L481" s="233">
        <f>INDEX('Policy Characteristics'!F:F,MATCH(PolicyLevers!$C481,'Policy Characteristics'!$C:$C,0))</f>
        <v>0</v>
      </c>
      <c r="M481" s="233">
        <f>INDEX('Policy Characteristics'!G:G,MATCH(PolicyLevers!$C481,'Policy Characteristics'!$C:$C,0))</f>
        <v>1</v>
      </c>
      <c r="N481" s="233">
        <f>INDEX('Policy Characteristics'!H:H,MATCH(PolicyLevers!$C481,'Policy Characteristics'!$C:$C,0))</f>
        <v>0.01</v>
      </c>
      <c r="O481" s="210" t="str">
        <f>INDEX('Policy Characteristics'!I:I,MATCH(PolicyLevers!$C481,'Policy Characteristics'!$C:$C,0))</f>
        <v>% of fuel shifted</v>
      </c>
      <c r="P481" s="189"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210" t="str">
        <f>INDEX('Policy Characteristics'!K:K,MATCH(PolicyLevers!$C481,'Policy Characteristics'!$C:$C,0))</f>
        <v>industry-ag-main.html#fuel-switching</v>
      </c>
      <c r="R481" s="210" t="str">
        <f>INDEX('Policy Characteristics'!L:L,MATCH(PolicyLevers!$C481,'Policy Characteristics'!$C:$C,0))</f>
        <v>industry-elec-and-hydrogen.html</v>
      </c>
      <c r="S481" s="230">
        <f>INDEX('Policy Characteristics'!M:M,MATCH(PolicyLevers!$C481,'Policy Characteristics'!$C:$C,0))</f>
        <v>0</v>
      </c>
      <c r="T481" s="189">
        <f>INDEX('Policy Characteristics'!N:N,MATCH(PolicyLevers!$C481,'Policy Characteristics'!$C:$C,0))</f>
        <v>0</v>
      </c>
    </row>
    <row r="482" spans="1:20">
      <c r="A482" s="186" t="str">
        <f>INDEX('Policy Characteristics'!A:A,MATCH($C482,'Policy Characteristics'!$C:$C,0))</f>
        <v>Industry</v>
      </c>
      <c r="B482" s="210" t="str">
        <f>INDEX('Policy Characteristics'!B:B,MATCH($C482,'Policy Characteristics'!$C:$C,0))</f>
        <v>Electrification + Hydrogen</v>
      </c>
      <c r="C482" s="210" t="str">
        <f t="shared" si="31"/>
        <v>Fraction of Industrial Fuel Use Shifted to Other Fuels</v>
      </c>
      <c r="D482" s="199" t="s">
        <v>143</v>
      </c>
      <c r="E482" s="189" t="s">
        <v>719</v>
      </c>
      <c r="F482" s="199" t="s">
        <v>735</v>
      </c>
      <c r="G482" s="189" t="s">
        <v>727</v>
      </c>
      <c r="H482" s="225">
        <v>412</v>
      </c>
      <c r="I482" s="189" t="s">
        <v>46</v>
      </c>
      <c r="J482" s="187" t="str">
        <f>INDEX('Policy Characteristics'!D:D,MATCH(PolicyLevers!$C482,'Policy Characteristics'!$C:$C,0))</f>
        <v>Electrification + Hydrogen</v>
      </c>
      <c r="K482" s="187" t="str">
        <f>INDEX('Policy Characteristics'!E:E,MATCH(PolicyLevers!$C482,'Policy Characteristics'!$C:$C,0))</f>
        <v>indst fuel type shifting</v>
      </c>
      <c r="L482" s="233">
        <f>INDEX('Policy Characteristics'!F:F,MATCH(PolicyLevers!$C482,'Policy Characteristics'!$C:$C,0))</f>
        <v>0</v>
      </c>
      <c r="M482" s="233">
        <f>INDEX('Policy Characteristics'!G:G,MATCH(PolicyLevers!$C482,'Policy Characteristics'!$C:$C,0))</f>
        <v>1</v>
      </c>
      <c r="N482" s="233">
        <f>INDEX('Policy Characteristics'!H:H,MATCH(PolicyLevers!$C482,'Policy Characteristics'!$C:$C,0))</f>
        <v>0.01</v>
      </c>
      <c r="O482" s="210" t="str">
        <f>INDEX('Policy Characteristics'!I:I,MATCH(PolicyLevers!$C482,'Policy Characteristics'!$C:$C,0))</f>
        <v>% of fuel shifted</v>
      </c>
      <c r="P482" s="189"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210" t="str">
        <f>INDEX('Policy Characteristics'!K:K,MATCH(PolicyLevers!$C482,'Policy Characteristics'!$C:$C,0))</f>
        <v>industry-ag-main.html#fuel-switching</v>
      </c>
      <c r="R482" s="210" t="str">
        <f>INDEX('Policy Characteristics'!L:L,MATCH(PolicyLevers!$C482,'Policy Characteristics'!$C:$C,0))</f>
        <v>industry-elec-and-hydrogen.html</v>
      </c>
      <c r="S482" s="230">
        <f>INDEX('Policy Characteristics'!M:M,MATCH(PolicyLevers!$C482,'Policy Characteristics'!$C:$C,0))</f>
        <v>0</v>
      </c>
      <c r="T482" s="189">
        <f>INDEX('Policy Characteristics'!N:N,MATCH(PolicyLevers!$C482,'Policy Characteristics'!$C:$C,0))</f>
        <v>0</v>
      </c>
    </row>
    <row r="483" spans="1:20">
      <c r="A483" s="186" t="str">
        <f>INDEX('Policy Characteristics'!A:A,MATCH($C483,'Policy Characteristics'!$C:$C,0))</f>
        <v>Industry</v>
      </c>
      <c r="B483" s="210" t="str">
        <f>INDEX('Policy Characteristics'!B:B,MATCH($C483,'Policy Characteristics'!$C:$C,0))</f>
        <v>Electrification + Hydrogen</v>
      </c>
      <c r="C483" s="210" t="str">
        <f t="shared" si="31"/>
        <v>Fraction of Industrial Fuel Use Shifted to Other Fuels</v>
      </c>
      <c r="D483" s="199" t="s">
        <v>143</v>
      </c>
      <c r="E483" s="189" t="s">
        <v>720</v>
      </c>
      <c r="F483" s="199" t="s">
        <v>735</v>
      </c>
      <c r="G483" s="189" t="s">
        <v>728</v>
      </c>
      <c r="H483" s="225">
        <v>413</v>
      </c>
      <c r="I483" s="189" t="s">
        <v>46</v>
      </c>
      <c r="J483" s="187" t="str">
        <f>INDEX('Policy Characteristics'!D:D,MATCH(PolicyLevers!$C483,'Policy Characteristics'!$C:$C,0))</f>
        <v>Electrification + Hydrogen</v>
      </c>
      <c r="K483" s="187" t="str">
        <f>INDEX('Policy Characteristics'!E:E,MATCH(PolicyLevers!$C483,'Policy Characteristics'!$C:$C,0))</f>
        <v>indst fuel type shifting</v>
      </c>
      <c r="L483" s="233">
        <f>INDEX('Policy Characteristics'!F:F,MATCH(PolicyLevers!$C483,'Policy Characteristics'!$C:$C,0))</f>
        <v>0</v>
      </c>
      <c r="M483" s="233">
        <f>INDEX('Policy Characteristics'!G:G,MATCH(PolicyLevers!$C483,'Policy Characteristics'!$C:$C,0))</f>
        <v>1</v>
      </c>
      <c r="N483" s="233">
        <f>INDEX('Policy Characteristics'!H:H,MATCH(PolicyLevers!$C483,'Policy Characteristics'!$C:$C,0))</f>
        <v>0.01</v>
      </c>
      <c r="O483" s="210" t="str">
        <f>INDEX('Policy Characteristics'!I:I,MATCH(PolicyLevers!$C483,'Policy Characteristics'!$C:$C,0))</f>
        <v>% of fuel shifted</v>
      </c>
      <c r="P483" s="189"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210" t="str">
        <f>INDEX('Policy Characteristics'!K:K,MATCH(PolicyLevers!$C483,'Policy Characteristics'!$C:$C,0))</f>
        <v>industry-ag-main.html#fuel-switching</v>
      </c>
      <c r="R483" s="210" t="str">
        <f>INDEX('Policy Characteristics'!L:L,MATCH(PolicyLevers!$C483,'Policy Characteristics'!$C:$C,0))</f>
        <v>industry-elec-and-hydrogen.html</v>
      </c>
      <c r="S483" s="230">
        <f>INDEX('Policy Characteristics'!M:M,MATCH(PolicyLevers!$C483,'Policy Characteristics'!$C:$C,0))</f>
        <v>0</v>
      </c>
      <c r="T483" s="189">
        <f>INDEX('Policy Characteristics'!N:N,MATCH(PolicyLevers!$C483,'Policy Characteristics'!$C:$C,0))</f>
        <v>0</v>
      </c>
    </row>
    <row r="484" spans="1:20">
      <c r="A484" s="186" t="str">
        <f>INDEX('Policy Characteristics'!A:A,MATCH($C484,'Policy Characteristics'!$C:$C,0))</f>
        <v>Industry</v>
      </c>
      <c r="B484" s="210" t="str">
        <f>INDEX('Policy Characteristics'!B:B,MATCH($C484,'Policy Characteristics'!$C:$C,0))</f>
        <v>Electrification + Hydrogen</v>
      </c>
      <c r="C484" s="210" t="str">
        <f t="shared" ref="C484:C485" si="32">C$451</f>
        <v>Fraction of Industrial Fuel Use Shifted to Other Fuels</v>
      </c>
      <c r="D484" s="199" t="s">
        <v>143</v>
      </c>
      <c r="E484" s="189" t="s">
        <v>721</v>
      </c>
      <c r="F484" s="199" t="s">
        <v>735</v>
      </c>
      <c r="G484" s="189" t="s">
        <v>725</v>
      </c>
      <c r="H484" s="225">
        <v>414</v>
      </c>
      <c r="I484" s="189" t="s">
        <v>47</v>
      </c>
      <c r="J484" s="187" t="str">
        <f>INDEX('Policy Characteristics'!D:D,MATCH(PolicyLevers!$C484,'Policy Characteristics'!$C:$C,0))</f>
        <v>Electrification + Hydrogen</v>
      </c>
      <c r="K484" s="187" t="str">
        <f>INDEX('Policy Characteristics'!E:E,MATCH(PolicyLevers!$C484,'Policy Characteristics'!$C:$C,0))</f>
        <v>indst fuel type shifting</v>
      </c>
      <c r="L484" s="233">
        <f>INDEX('Policy Characteristics'!F:F,MATCH(PolicyLevers!$C484,'Policy Characteristics'!$C:$C,0))</f>
        <v>0</v>
      </c>
      <c r="M484" s="233">
        <f>INDEX('Policy Characteristics'!G:G,MATCH(PolicyLevers!$C484,'Policy Characteristics'!$C:$C,0))</f>
        <v>1</v>
      </c>
      <c r="N484" s="233">
        <f>INDEX('Policy Characteristics'!H:H,MATCH(PolicyLevers!$C484,'Policy Characteristics'!$C:$C,0))</f>
        <v>0.01</v>
      </c>
      <c r="O484" s="210" t="str">
        <f>INDEX('Policy Characteristics'!I:I,MATCH(PolicyLevers!$C484,'Policy Characteristics'!$C:$C,0))</f>
        <v>% of fuel shifted</v>
      </c>
      <c r="P484" s="189"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210" t="str">
        <f>INDEX('Policy Characteristics'!K:K,MATCH(PolicyLevers!$C484,'Policy Characteristics'!$C:$C,0))</f>
        <v>industry-ag-main.html#fuel-switching</v>
      </c>
      <c r="R484" s="210" t="str">
        <f>INDEX('Policy Characteristics'!L:L,MATCH(PolicyLevers!$C484,'Policy Characteristics'!$C:$C,0))</f>
        <v>industry-elec-and-hydrogen.html</v>
      </c>
      <c r="S484" s="230">
        <f>INDEX('Policy Characteristics'!M:M,MATCH(PolicyLevers!$C484,'Policy Characteristics'!$C:$C,0))</f>
        <v>0</v>
      </c>
      <c r="T484" s="189">
        <f>INDEX('Policy Characteristics'!N:N,MATCH(PolicyLevers!$C484,'Policy Characteristics'!$C:$C,0))</f>
        <v>0</v>
      </c>
    </row>
    <row r="485" spans="1:20">
      <c r="A485" s="186" t="str">
        <f>INDEX('Policy Characteristics'!A:A,MATCH($C485,'Policy Characteristics'!$C:$C,0))</f>
        <v>Industry</v>
      </c>
      <c r="B485" s="210" t="str">
        <f>INDEX('Policy Characteristics'!B:B,MATCH($C485,'Policy Characteristics'!$C:$C,0))</f>
        <v>Electrification + Hydrogen</v>
      </c>
      <c r="C485" s="210" t="str">
        <f t="shared" si="32"/>
        <v>Fraction of Industrial Fuel Use Shifted to Other Fuels</v>
      </c>
      <c r="D485" s="199" t="s">
        <v>143</v>
      </c>
      <c r="E485" s="189" t="s">
        <v>722</v>
      </c>
      <c r="F485" s="199" t="s">
        <v>735</v>
      </c>
      <c r="G485" s="189" t="s">
        <v>726</v>
      </c>
      <c r="H485" s="225">
        <v>415</v>
      </c>
      <c r="I485" s="189" t="s">
        <v>46</v>
      </c>
      <c r="J485" s="187" t="str">
        <f>INDEX('Policy Characteristics'!D:D,MATCH(PolicyLevers!$C485,'Policy Characteristics'!$C:$C,0))</f>
        <v>Electrification + Hydrogen</v>
      </c>
      <c r="K485" s="187" t="str">
        <f>INDEX('Policy Characteristics'!E:E,MATCH(PolicyLevers!$C485,'Policy Characteristics'!$C:$C,0))</f>
        <v>indst fuel type shifting</v>
      </c>
      <c r="L485" s="233">
        <f>INDEX('Policy Characteristics'!F:F,MATCH(PolicyLevers!$C485,'Policy Characteristics'!$C:$C,0))</f>
        <v>0</v>
      </c>
      <c r="M485" s="233">
        <f>INDEX('Policy Characteristics'!G:G,MATCH(PolicyLevers!$C485,'Policy Characteristics'!$C:$C,0))</f>
        <v>1</v>
      </c>
      <c r="N485" s="233">
        <f>INDEX('Policy Characteristics'!H:H,MATCH(PolicyLevers!$C485,'Policy Characteristics'!$C:$C,0))</f>
        <v>0.01</v>
      </c>
      <c r="O485" s="210" t="str">
        <f>INDEX('Policy Characteristics'!I:I,MATCH(PolicyLevers!$C485,'Policy Characteristics'!$C:$C,0))</f>
        <v>% of fuel shifted</v>
      </c>
      <c r="P485" s="189"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210" t="str">
        <f>INDEX('Policy Characteristics'!K:K,MATCH(PolicyLevers!$C485,'Policy Characteristics'!$C:$C,0))</f>
        <v>industry-ag-main.html#fuel-switching</v>
      </c>
      <c r="R485" s="210" t="str">
        <f>INDEX('Policy Characteristics'!L:L,MATCH(PolicyLevers!$C485,'Policy Characteristics'!$C:$C,0))</f>
        <v>industry-elec-and-hydrogen.html</v>
      </c>
      <c r="S485" s="230">
        <f>INDEX('Policy Characteristics'!M:M,MATCH(PolicyLevers!$C485,'Policy Characteristics'!$C:$C,0))</f>
        <v>0</v>
      </c>
      <c r="T485" s="189">
        <f>INDEX('Policy Characteristics'!N:N,MATCH(PolicyLevers!$C485,'Policy Characteristics'!$C:$C,0))</f>
        <v>0</v>
      </c>
    </row>
    <row r="486" spans="1:20">
      <c r="A486" s="186" t="str">
        <f>INDEX('Policy Characteristics'!A:A,MATCH($C486,'Policy Characteristics'!$C:$C,0))</f>
        <v>Industry</v>
      </c>
      <c r="B486" s="210" t="str">
        <f>INDEX('Policy Characteristics'!B:B,MATCH($C486,'Policy Characteristics'!$C:$C,0))</f>
        <v>Electrification + Hydrogen</v>
      </c>
      <c r="C486" s="210" t="str">
        <f t="shared" ref="C486:C530" si="33">C$451</f>
        <v>Fraction of Industrial Fuel Use Shifted to Other Fuels</v>
      </c>
      <c r="D486" s="199" t="s">
        <v>143</v>
      </c>
      <c r="E486" s="189" t="s">
        <v>723</v>
      </c>
      <c r="F486" s="199" t="s">
        <v>735</v>
      </c>
      <c r="G486" s="189" t="s">
        <v>729</v>
      </c>
      <c r="H486" s="225">
        <v>416</v>
      </c>
      <c r="I486" s="189" t="s">
        <v>47</v>
      </c>
      <c r="J486" s="187" t="str">
        <f>INDEX('Policy Characteristics'!D:D,MATCH(PolicyLevers!$C486,'Policy Characteristics'!$C:$C,0))</f>
        <v>Electrification + Hydrogen</v>
      </c>
      <c r="K486" s="187" t="str">
        <f>INDEX('Policy Characteristics'!E:E,MATCH(PolicyLevers!$C486,'Policy Characteristics'!$C:$C,0))</f>
        <v>indst fuel type shifting</v>
      </c>
      <c r="L486" s="233">
        <f>INDEX('Policy Characteristics'!F:F,MATCH(PolicyLevers!$C486,'Policy Characteristics'!$C:$C,0))</f>
        <v>0</v>
      </c>
      <c r="M486" s="233">
        <f>INDEX('Policy Characteristics'!G:G,MATCH(PolicyLevers!$C486,'Policy Characteristics'!$C:$C,0))</f>
        <v>1</v>
      </c>
      <c r="N486" s="233">
        <f>INDEX('Policy Characteristics'!H:H,MATCH(PolicyLevers!$C486,'Policy Characteristics'!$C:$C,0))</f>
        <v>0.01</v>
      </c>
      <c r="O486" s="210" t="str">
        <f>INDEX('Policy Characteristics'!I:I,MATCH(PolicyLevers!$C486,'Policy Characteristics'!$C:$C,0))</f>
        <v>% of fuel shifted</v>
      </c>
      <c r="P486" s="189"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210" t="str">
        <f>INDEX('Policy Characteristics'!K:K,MATCH(PolicyLevers!$C486,'Policy Characteristics'!$C:$C,0))</f>
        <v>industry-ag-main.html#fuel-switching</v>
      </c>
      <c r="R486" s="210" t="str">
        <f>INDEX('Policy Characteristics'!L:L,MATCH(PolicyLevers!$C486,'Policy Characteristics'!$C:$C,0))</f>
        <v>industry-elec-and-hydrogen.html</v>
      </c>
      <c r="S486" s="230">
        <f>INDEX('Policy Characteristics'!M:M,MATCH(PolicyLevers!$C486,'Policy Characteristics'!$C:$C,0))</f>
        <v>0</v>
      </c>
      <c r="T486" s="189">
        <f>INDEX('Policy Characteristics'!N:N,MATCH(PolicyLevers!$C486,'Policy Characteristics'!$C:$C,0))</f>
        <v>0</v>
      </c>
    </row>
    <row r="487" spans="1:20">
      <c r="A487" s="186" t="str">
        <f>INDEX('Policy Characteristics'!A:A,MATCH($C487,'Policy Characteristics'!$C:$C,0))</f>
        <v>Industry</v>
      </c>
      <c r="B487" s="210" t="str">
        <f>INDEX('Policy Characteristics'!B:B,MATCH($C487,'Policy Characteristics'!$C:$C,0))</f>
        <v>Electrification + Hydrogen</v>
      </c>
      <c r="C487" s="210" t="str">
        <f t="shared" si="33"/>
        <v>Fraction of Industrial Fuel Use Shifted to Other Fuels</v>
      </c>
      <c r="D487" s="199" t="s">
        <v>143</v>
      </c>
      <c r="E487" s="189" t="s">
        <v>1065</v>
      </c>
      <c r="F487" s="199" t="s">
        <v>735</v>
      </c>
      <c r="G487" s="189" t="s">
        <v>1068</v>
      </c>
      <c r="H487" s="225">
        <v>417</v>
      </c>
      <c r="I487" s="189" t="s">
        <v>47</v>
      </c>
      <c r="J487" s="187" t="str">
        <f>INDEX('Policy Characteristics'!D:D,MATCH(PolicyLevers!$C487,'Policy Characteristics'!$C:$C,0))</f>
        <v>Electrification + Hydrogen</v>
      </c>
      <c r="K487" s="187" t="str">
        <f>INDEX('Policy Characteristics'!E:E,MATCH(PolicyLevers!$C487,'Policy Characteristics'!$C:$C,0))</f>
        <v>indst fuel type shifting</v>
      </c>
      <c r="L487" s="233">
        <f>INDEX('Policy Characteristics'!F:F,MATCH(PolicyLevers!$C487,'Policy Characteristics'!$C:$C,0))</f>
        <v>0</v>
      </c>
      <c r="M487" s="233">
        <f>INDEX('Policy Characteristics'!G:G,MATCH(PolicyLevers!$C487,'Policy Characteristics'!$C:$C,0))</f>
        <v>1</v>
      </c>
      <c r="N487" s="233">
        <f>INDEX('Policy Characteristics'!H:H,MATCH(PolicyLevers!$C487,'Policy Characteristics'!$C:$C,0))</f>
        <v>0.01</v>
      </c>
      <c r="O487" s="210" t="str">
        <f>INDEX('Policy Characteristics'!I:I,MATCH(PolicyLevers!$C487,'Policy Characteristics'!$C:$C,0))</f>
        <v>% of fuel shifted</v>
      </c>
      <c r="P487" s="189"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210" t="str">
        <f>INDEX('Policy Characteristics'!K:K,MATCH(PolicyLevers!$C487,'Policy Characteristics'!$C:$C,0))</f>
        <v>industry-ag-main.html#fuel-switching</v>
      </c>
      <c r="R487" s="210" t="str">
        <f>INDEX('Policy Characteristics'!L:L,MATCH(PolicyLevers!$C487,'Policy Characteristics'!$C:$C,0))</f>
        <v>industry-elec-and-hydrogen.html</v>
      </c>
      <c r="S487" s="230">
        <f>INDEX('Policy Characteristics'!M:M,MATCH(PolicyLevers!$C487,'Policy Characteristics'!$C:$C,0))</f>
        <v>0</v>
      </c>
      <c r="T487" s="189">
        <f>INDEX('Policy Characteristics'!N:N,MATCH(PolicyLevers!$C487,'Policy Characteristics'!$C:$C,0))</f>
        <v>0</v>
      </c>
    </row>
    <row r="488" spans="1:20">
      <c r="A488" s="186" t="str">
        <f>INDEX('Policy Characteristics'!A:A,MATCH($C488,'Policy Characteristics'!$C:$C,0))</f>
        <v>Industry</v>
      </c>
      <c r="B488" s="210" t="str">
        <f>INDEX('Policy Characteristics'!B:B,MATCH($C488,'Policy Characteristics'!$C:$C,0))</f>
        <v>Electrification + Hydrogen</v>
      </c>
      <c r="C488" s="210" t="str">
        <f t="shared" si="33"/>
        <v>Fraction of Industrial Fuel Use Shifted to Other Fuels</v>
      </c>
      <c r="D488" s="199" t="s">
        <v>143</v>
      </c>
      <c r="E488" s="189" t="s">
        <v>1066</v>
      </c>
      <c r="F488" s="199" t="s">
        <v>735</v>
      </c>
      <c r="G488" s="189" t="s">
        <v>1070</v>
      </c>
      <c r="H488" s="225">
        <v>418</v>
      </c>
      <c r="I488" s="189" t="s">
        <v>46</v>
      </c>
      <c r="J488" s="187" t="str">
        <f>INDEX('Policy Characteristics'!D:D,MATCH(PolicyLevers!$C488,'Policy Characteristics'!$C:$C,0))</f>
        <v>Electrification + Hydrogen</v>
      </c>
      <c r="K488" s="187" t="str">
        <f>INDEX('Policy Characteristics'!E:E,MATCH(PolicyLevers!$C488,'Policy Characteristics'!$C:$C,0))</f>
        <v>indst fuel type shifting</v>
      </c>
      <c r="L488" s="233">
        <f>INDEX('Policy Characteristics'!F:F,MATCH(PolicyLevers!$C488,'Policy Characteristics'!$C:$C,0))</f>
        <v>0</v>
      </c>
      <c r="M488" s="233">
        <f>INDEX('Policy Characteristics'!G:G,MATCH(PolicyLevers!$C488,'Policy Characteristics'!$C:$C,0))</f>
        <v>1</v>
      </c>
      <c r="N488" s="233">
        <f>INDEX('Policy Characteristics'!H:H,MATCH(PolicyLevers!$C488,'Policy Characteristics'!$C:$C,0))</f>
        <v>0.01</v>
      </c>
      <c r="O488" s="210" t="str">
        <f>INDEX('Policy Characteristics'!I:I,MATCH(PolicyLevers!$C488,'Policy Characteristics'!$C:$C,0))</f>
        <v>% of fuel shifted</v>
      </c>
      <c r="P488" s="189"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210" t="str">
        <f>INDEX('Policy Characteristics'!K:K,MATCH(PolicyLevers!$C488,'Policy Characteristics'!$C:$C,0))</f>
        <v>industry-ag-main.html#fuel-switching</v>
      </c>
      <c r="R488" s="210" t="str">
        <f>INDEX('Policy Characteristics'!L:L,MATCH(PolicyLevers!$C488,'Policy Characteristics'!$C:$C,0))</f>
        <v>industry-elec-and-hydrogen.html</v>
      </c>
      <c r="S488" s="230">
        <f>INDEX('Policy Characteristics'!M:M,MATCH(PolicyLevers!$C488,'Policy Characteristics'!$C:$C,0))</f>
        <v>0</v>
      </c>
      <c r="T488" s="189">
        <f>INDEX('Policy Characteristics'!N:N,MATCH(PolicyLevers!$C488,'Policy Characteristics'!$C:$C,0))</f>
        <v>0</v>
      </c>
    </row>
    <row r="489" spans="1:20">
      <c r="A489" s="186" t="str">
        <f>INDEX('Policy Characteristics'!A:A,MATCH($C489,'Policy Characteristics'!$C:$C,0))</f>
        <v>Industry</v>
      </c>
      <c r="B489" s="210" t="str">
        <f>INDEX('Policy Characteristics'!B:B,MATCH($C489,'Policy Characteristics'!$C:$C,0))</f>
        <v>Electrification + Hydrogen</v>
      </c>
      <c r="C489" s="210" t="str">
        <f t="shared" si="33"/>
        <v>Fraction of Industrial Fuel Use Shifted to Other Fuels</v>
      </c>
      <c r="D489" s="199" t="s">
        <v>143</v>
      </c>
      <c r="E489" s="189" t="s">
        <v>1067</v>
      </c>
      <c r="F489" s="199" t="s">
        <v>735</v>
      </c>
      <c r="G489" s="189" t="s">
        <v>1071</v>
      </c>
      <c r="H489" s="225">
        <v>419</v>
      </c>
      <c r="I489" s="189" t="s">
        <v>46</v>
      </c>
      <c r="J489" s="187" t="str">
        <f>INDEX('Policy Characteristics'!D:D,MATCH(PolicyLevers!$C489,'Policy Characteristics'!$C:$C,0))</f>
        <v>Electrification + Hydrogen</v>
      </c>
      <c r="K489" s="187" t="str">
        <f>INDEX('Policy Characteristics'!E:E,MATCH(PolicyLevers!$C489,'Policy Characteristics'!$C:$C,0))</f>
        <v>indst fuel type shifting</v>
      </c>
      <c r="L489" s="233">
        <f>INDEX('Policy Characteristics'!F:F,MATCH(PolicyLevers!$C489,'Policy Characteristics'!$C:$C,0))</f>
        <v>0</v>
      </c>
      <c r="M489" s="233">
        <f>INDEX('Policy Characteristics'!G:G,MATCH(PolicyLevers!$C489,'Policy Characteristics'!$C:$C,0))</f>
        <v>1</v>
      </c>
      <c r="N489" s="233">
        <f>INDEX('Policy Characteristics'!H:H,MATCH(PolicyLevers!$C489,'Policy Characteristics'!$C:$C,0))</f>
        <v>0.01</v>
      </c>
      <c r="O489" s="210" t="str">
        <f>INDEX('Policy Characteristics'!I:I,MATCH(PolicyLevers!$C489,'Policy Characteristics'!$C:$C,0))</f>
        <v>% of fuel shifted</v>
      </c>
      <c r="P489" s="189"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210" t="str">
        <f>INDEX('Policy Characteristics'!K:K,MATCH(PolicyLevers!$C489,'Policy Characteristics'!$C:$C,0))</f>
        <v>industry-ag-main.html#fuel-switching</v>
      </c>
      <c r="R489" s="210" t="str">
        <f>INDEX('Policy Characteristics'!L:L,MATCH(PolicyLevers!$C489,'Policy Characteristics'!$C:$C,0))</f>
        <v>industry-elec-and-hydrogen.html</v>
      </c>
      <c r="S489" s="230">
        <f>INDEX('Policy Characteristics'!M:M,MATCH(PolicyLevers!$C489,'Policy Characteristics'!$C:$C,0))</f>
        <v>0</v>
      </c>
      <c r="T489" s="189">
        <f>INDEX('Policy Characteristics'!N:N,MATCH(PolicyLevers!$C489,'Policy Characteristics'!$C:$C,0))</f>
        <v>0</v>
      </c>
    </row>
    <row r="490" spans="1:20">
      <c r="A490" s="186" t="str">
        <f>INDEX('Policy Characteristics'!A:A,MATCH($C490,'Policy Characteristics'!$C:$C,0))</f>
        <v>Industry</v>
      </c>
      <c r="B490" s="210" t="str">
        <f>INDEX('Policy Characteristics'!B:B,MATCH($C490,'Policy Characteristics'!$C:$C,0))</f>
        <v>Electrification + Hydrogen</v>
      </c>
      <c r="C490" s="210" t="str">
        <f t="shared" si="33"/>
        <v>Fraction of Industrial Fuel Use Shifted to Other Fuels</v>
      </c>
      <c r="D490" s="199" t="s">
        <v>143</v>
      </c>
      <c r="E490" s="189" t="s">
        <v>1064</v>
      </c>
      <c r="F490" s="199" t="s">
        <v>735</v>
      </c>
      <c r="G490" s="189" t="s">
        <v>1069</v>
      </c>
      <c r="H490" s="225">
        <v>420</v>
      </c>
      <c r="I490" s="189" t="s">
        <v>47</v>
      </c>
      <c r="J490" s="187" t="str">
        <f>INDEX('Policy Characteristics'!D:D,MATCH(PolicyLevers!$C490,'Policy Characteristics'!$C:$C,0))</f>
        <v>Electrification + Hydrogen</v>
      </c>
      <c r="K490" s="187" t="str">
        <f>INDEX('Policy Characteristics'!E:E,MATCH(PolicyLevers!$C490,'Policy Characteristics'!$C:$C,0))</f>
        <v>indst fuel type shifting</v>
      </c>
      <c r="L490" s="233">
        <f>INDEX('Policy Characteristics'!F:F,MATCH(PolicyLevers!$C490,'Policy Characteristics'!$C:$C,0))</f>
        <v>0</v>
      </c>
      <c r="M490" s="233">
        <f>INDEX('Policy Characteristics'!G:G,MATCH(PolicyLevers!$C490,'Policy Characteristics'!$C:$C,0))</f>
        <v>1</v>
      </c>
      <c r="N490" s="233">
        <f>INDEX('Policy Characteristics'!H:H,MATCH(PolicyLevers!$C490,'Policy Characteristics'!$C:$C,0))</f>
        <v>0.01</v>
      </c>
      <c r="O490" s="210" t="str">
        <f>INDEX('Policy Characteristics'!I:I,MATCH(PolicyLevers!$C490,'Policy Characteristics'!$C:$C,0))</f>
        <v>% of fuel shifted</v>
      </c>
      <c r="P490" s="189"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210" t="str">
        <f>INDEX('Policy Characteristics'!K:K,MATCH(PolicyLevers!$C490,'Policy Characteristics'!$C:$C,0))</f>
        <v>industry-ag-main.html#fuel-switching</v>
      </c>
      <c r="R490" s="210" t="str">
        <f>INDEX('Policy Characteristics'!L:L,MATCH(PolicyLevers!$C490,'Policy Characteristics'!$C:$C,0))</f>
        <v>industry-elec-and-hydrogen.html</v>
      </c>
      <c r="S490" s="230">
        <f>INDEX('Policy Characteristics'!M:M,MATCH(PolicyLevers!$C490,'Policy Characteristics'!$C:$C,0))</f>
        <v>0</v>
      </c>
      <c r="T490" s="189">
        <f>INDEX('Policy Characteristics'!N:N,MATCH(PolicyLevers!$C490,'Policy Characteristics'!$C:$C,0))</f>
        <v>0</v>
      </c>
    </row>
    <row r="491" spans="1:20">
      <c r="A491" s="186" t="str">
        <f>INDEX('Policy Characteristics'!A:A,MATCH($C491,'Policy Characteristics'!$C:$C,0))</f>
        <v>Industry</v>
      </c>
      <c r="B491" s="210" t="str">
        <f>INDEX('Policy Characteristics'!B:B,MATCH($C491,'Policy Characteristics'!$C:$C,0))</f>
        <v>Electrification + Hydrogen</v>
      </c>
      <c r="C491" s="210" t="str">
        <f t="shared" si="33"/>
        <v>Fraction of Industrial Fuel Use Shifted to Other Fuels</v>
      </c>
      <c r="D491" s="199" t="s">
        <v>765</v>
      </c>
      <c r="E491" s="189" t="s">
        <v>718</v>
      </c>
      <c r="F491" s="189" t="s">
        <v>1133</v>
      </c>
      <c r="G491" s="189" t="s">
        <v>724</v>
      </c>
      <c r="H491" s="225">
        <v>421</v>
      </c>
      <c r="I491" s="189" t="s">
        <v>47</v>
      </c>
      <c r="J491" s="187" t="str">
        <f>INDEX('Policy Characteristics'!D:D,MATCH(PolicyLevers!$C491,'Policy Characteristics'!$C:$C,0))</f>
        <v>Electrification + Hydrogen</v>
      </c>
      <c r="K491" s="187" t="str">
        <f>INDEX('Policy Characteristics'!E:E,MATCH(PolicyLevers!$C491,'Policy Characteristics'!$C:$C,0))</f>
        <v>indst fuel type shifting</v>
      </c>
      <c r="L491" s="233">
        <f>INDEX('Policy Characteristics'!F:F,MATCH(PolicyLevers!$C491,'Policy Characteristics'!$C:$C,0))</f>
        <v>0</v>
      </c>
      <c r="M491" s="233">
        <f>INDEX('Policy Characteristics'!G:G,MATCH(PolicyLevers!$C491,'Policy Characteristics'!$C:$C,0))</f>
        <v>1</v>
      </c>
      <c r="N491" s="233">
        <f>INDEX('Policy Characteristics'!H:H,MATCH(PolicyLevers!$C491,'Policy Characteristics'!$C:$C,0))</f>
        <v>0.01</v>
      </c>
      <c r="O491" s="210" t="str">
        <f>INDEX('Policy Characteristics'!I:I,MATCH(PolicyLevers!$C491,'Policy Characteristics'!$C:$C,0))</f>
        <v>% of fuel shifted</v>
      </c>
      <c r="P491" s="189"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210" t="str">
        <f>INDEX('Policy Characteristics'!K:K,MATCH(PolicyLevers!$C491,'Policy Characteristics'!$C:$C,0))</f>
        <v>industry-ag-main.html#fuel-switching</v>
      </c>
      <c r="R491" s="210" t="str">
        <f>INDEX('Policy Characteristics'!L:L,MATCH(PolicyLevers!$C491,'Policy Characteristics'!$C:$C,0))</f>
        <v>industry-elec-and-hydrogen.html</v>
      </c>
      <c r="S491" s="230">
        <f>INDEX('Policy Characteristics'!M:M,MATCH(PolicyLevers!$C491,'Policy Characteristics'!$C:$C,0))</f>
        <v>0</v>
      </c>
      <c r="T491" s="189">
        <f>INDEX('Policy Characteristics'!N:N,MATCH(PolicyLevers!$C491,'Policy Characteristics'!$C:$C,0))</f>
        <v>0</v>
      </c>
    </row>
    <row r="492" spans="1:20">
      <c r="A492" s="186" t="str">
        <f>INDEX('Policy Characteristics'!A:A,MATCH($C492,'Policy Characteristics'!$C:$C,0))</f>
        <v>Industry</v>
      </c>
      <c r="B492" s="210" t="str">
        <f>INDEX('Policy Characteristics'!B:B,MATCH($C492,'Policy Characteristics'!$C:$C,0))</f>
        <v>Electrification + Hydrogen</v>
      </c>
      <c r="C492" s="210" t="str">
        <f t="shared" si="33"/>
        <v>Fraction of Industrial Fuel Use Shifted to Other Fuels</v>
      </c>
      <c r="D492" s="199" t="s">
        <v>765</v>
      </c>
      <c r="E492" s="189" t="s">
        <v>719</v>
      </c>
      <c r="F492" s="189" t="s">
        <v>1133</v>
      </c>
      <c r="G492" s="189" t="s">
        <v>727</v>
      </c>
      <c r="H492" s="225">
        <v>422</v>
      </c>
      <c r="I492" s="189" t="s">
        <v>46</v>
      </c>
      <c r="J492" s="187" t="str">
        <f>INDEX('Policy Characteristics'!D:D,MATCH(PolicyLevers!$C492,'Policy Characteristics'!$C:$C,0))</f>
        <v>Electrification + Hydrogen</v>
      </c>
      <c r="K492" s="187" t="str">
        <f>INDEX('Policy Characteristics'!E:E,MATCH(PolicyLevers!$C492,'Policy Characteristics'!$C:$C,0))</f>
        <v>indst fuel type shifting</v>
      </c>
      <c r="L492" s="233">
        <f>INDEX('Policy Characteristics'!F:F,MATCH(PolicyLevers!$C492,'Policy Characteristics'!$C:$C,0))</f>
        <v>0</v>
      </c>
      <c r="M492" s="233">
        <f>INDEX('Policy Characteristics'!G:G,MATCH(PolicyLevers!$C492,'Policy Characteristics'!$C:$C,0))</f>
        <v>1</v>
      </c>
      <c r="N492" s="233">
        <f>INDEX('Policy Characteristics'!H:H,MATCH(PolicyLevers!$C492,'Policy Characteristics'!$C:$C,0))</f>
        <v>0.01</v>
      </c>
      <c r="O492" s="210" t="str">
        <f>INDEX('Policy Characteristics'!I:I,MATCH(PolicyLevers!$C492,'Policy Characteristics'!$C:$C,0))</f>
        <v>% of fuel shifted</v>
      </c>
      <c r="P492" s="189"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210" t="str">
        <f>INDEX('Policy Characteristics'!K:K,MATCH(PolicyLevers!$C492,'Policy Characteristics'!$C:$C,0))</f>
        <v>industry-ag-main.html#fuel-switching</v>
      </c>
      <c r="R492" s="210" t="str">
        <f>INDEX('Policy Characteristics'!L:L,MATCH(PolicyLevers!$C492,'Policy Characteristics'!$C:$C,0))</f>
        <v>industry-elec-and-hydrogen.html</v>
      </c>
      <c r="S492" s="230">
        <f>INDEX('Policy Characteristics'!M:M,MATCH(PolicyLevers!$C492,'Policy Characteristics'!$C:$C,0))</f>
        <v>0</v>
      </c>
      <c r="T492" s="189">
        <f>INDEX('Policy Characteristics'!N:N,MATCH(PolicyLevers!$C492,'Policy Characteristics'!$C:$C,0))</f>
        <v>0</v>
      </c>
    </row>
    <row r="493" spans="1:20">
      <c r="A493" s="186" t="str">
        <f>INDEX('Policy Characteristics'!A:A,MATCH($C493,'Policy Characteristics'!$C:$C,0))</f>
        <v>Industry</v>
      </c>
      <c r="B493" s="210" t="str">
        <f>INDEX('Policy Characteristics'!B:B,MATCH($C493,'Policy Characteristics'!$C:$C,0))</f>
        <v>Electrification + Hydrogen</v>
      </c>
      <c r="C493" s="210" t="str">
        <f t="shared" si="33"/>
        <v>Fraction of Industrial Fuel Use Shifted to Other Fuels</v>
      </c>
      <c r="D493" s="199" t="s">
        <v>765</v>
      </c>
      <c r="E493" s="189" t="s">
        <v>720</v>
      </c>
      <c r="F493" s="189" t="s">
        <v>1133</v>
      </c>
      <c r="G493" s="189" t="s">
        <v>728</v>
      </c>
      <c r="H493" s="225">
        <v>423</v>
      </c>
      <c r="I493" s="189" t="s">
        <v>46</v>
      </c>
      <c r="J493" s="187" t="str">
        <f>INDEX('Policy Characteristics'!D:D,MATCH(PolicyLevers!$C493,'Policy Characteristics'!$C:$C,0))</f>
        <v>Electrification + Hydrogen</v>
      </c>
      <c r="K493" s="187" t="str">
        <f>INDEX('Policy Characteristics'!E:E,MATCH(PolicyLevers!$C493,'Policy Characteristics'!$C:$C,0))</f>
        <v>indst fuel type shifting</v>
      </c>
      <c r="L493" s="233">
        <f>INDEX('Policy Characteristics'!F:F,MATCH(PolicyLevers!$C493,'Policy Characteristics'!$C:$C,0))</f>
        <v>0</v>
      </c>
      <c r="M493" s="233">
        <f>INDEX('Policy Characteristics'!G:G,MATCH(PolicyLevers!$C493,'Policy Characteristics'!$C:$C,0))</f>
        <v>1</v>
      </c>
      <c r="N493" s="233">
        <f>INDEX('Policy Characteristics'!H:H,MATCH(PolicyLevers!$C493,'Policy Characteristics'!$C:$C,0))</f>
        <v>0.01</v>
      </c>
      <c r="O493" s="210" t="str">
        <f>INDEX('Policy Characteristics'!I:I,MATCH(PolicyLevers!$C493,'Policy Characteristics'!$C:$C,0))</f>
        <v>% of fuel shifted</v>
      </c>
      <c r="P493" s="189"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210" t="str">
        <f>INDEX('Policy Characteristics'!K:K,MATCH(PolicyLevers!$C493,'Policy Characteristics'!$C:$C,0))</f>
        <v>industry-ag-main.html#fuel-switching</v>
      </c>
      <c r="R493" s="210" t="str">
        <f>INDEX('Policy Characteristics'!L:L,MATCH(PolicyLevers!$C493,'Policy Characteristics'!$C:$C,0))</f>
        <v>industry-elec-and-hydrogen.html</v>
      </c>
      <c r="S493" s="230">
        <f>INDEX('Policy Characteristics'!M:M,MATCH(PolicyLevers!$C493,'Policy Characteristics'!$C:$C,0))</f>
        <v>0</v>
      </c>
      <c r="T493" s="189">
        <f>INDEX('Policy Characteristics'!N:N,MATCH(PolicyLevers!$C493,'Policy Characteristics'!$C:$C,0))</f>
        <v>0</v>
      </c>
    </row>
    <row r="494" spans="1:20">
      <c r="A494" s="186" t="str">
        <f>INDEX('Policy Characteristics'!A:A,MATCH($C494,'Policy Characteristics'!$C:$C,0))</f>
        <v>Industry</v>
      </c>
      <c r="B494" s="210" t="str">
        <f>INDEX('Policy Characteristics'!B:B,MATCH($C494,'Policy Characteristics'!$C:$C,0))</f>
        <v>Electrification + Hydrogen</v>
      </c>
      <c r="C494" s="210" t="str">
        <f t="shared" si="33"/>
        <v>Fraction of Industrial Fuel Use Shifted to Other Fuels</v>
      </c>
      <c r="D494" s="199" t="s">
        <v>765</v>
      </c>
      <c r="E494" s="189" t="s">
        <v>721</v>
      </c>
      <c r="F494" s="189" t="s">
        <v>1133</v>
      </c>
      <c r="G494" s="189" t="s">
        <v>725</v>
      </c>
      <c r="H494" s="225">
        <v>424</v>
      </c>
      <c r="I494" s="189" t="s">
        <v>47</v>
      </c>
      <c r="J494" s="187" t="str">
        <f>INDEX('Policy Characteristics'!D:D,MATCH(PolicyLevers!$C494,'Policy Characteristics'!$C:$C,0))</f>
        <v>Electrification + Hydrogen</v>
      </c>
      <c r="K494" s="187" t="str">
        <f>INDEX('Policy Characteristics'!E:E,MATCH(PolicyLevers!$C494,'Policy Characteristics'!$C:$C,0))</f>
        <v>indst fuel type shifting</v>
      </c>
      <c r="L494" s="233">
        <f>INDEX('Policy Characteristics'!F:F,MATCH(PolicyLevers!$C494,'Policy Characteristics'!$C:$C,0))</f>
        <v>0</v>
      </c>
      <c r="M494" s="233">
        <f>INDEX('Policy Characteristics'!G:G,MATCH(PolicyLevers!$C494,'Policy Characteristics'!$C:$C,0))</f>
        <v>1</v>
      </c>
      <c r="N494" s="233">
        <f>INDEX('Policy Characteristics'!H:H,MATCH(PolicyLevers!$C494,'Policy Characteristics'!$C:$C,0))</f>
        <v>0.01</v>
      </c>
      <c r="O494" s="210" t="str">
        <f>INDEX('Policy Characteristics'!I:I,MATCH(PolicyLevers!$C494,'Policy Characteristics'!$C:$C,0))</f>
        <v>% of fuel shifted</v>
      </c>
      <c r="P494" s="189"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210" t="str">
        <f>INDEX('Policy Characteristics'!K:K,MATCH(PolicyLevers!$C494,'Policy Characteristics'!$C:$C,0))</f>
        <v>industry-ag-main.html#fuel-switching</v>
      </c>
      <c r="R494" s="210" t="str">
        <f>INDEX('Policy Characteristics'!L:L,MATCH(PolicyLevers!$C494,'Policy Characteristics'!$C:$C,0))</f>
        <v>industry-elec-and-hydrogen.html</v>
      </c>
      <c r="S494" s="230">
        <f>INDEX('Policy Characteristics'!M:M,MATCH(PolicyLevers!$C494,'Policy Characteristics'!$C:$C,0))</f>
        <v>0</v>
      </c>
      <c r="T494" s="189">
        <f>INDEX('Policy Characteristics'!N:N,MATCH(PolicyLevers!$C494,'Policy Characteristics'!$C:$C,0))</f>
        <v>0</v>
      </c>
    </row>
    <row r="495" spans="1:20">
      <c r="A495" s="186" t="str">
        <f>INDEX('Policy Characteristics'!A:A,MATCH($C495,'Policy Characteristics'!$C:$C,0))</f>
        <v>Industry</v>
      </c>
      <c r="B495" s="210" t="str">
        <f>INDEX('Policy Characteristics'!B:B,MATCH($C495,'Policy Characteristics'!$C:$C,0))</f>
        <v>Electrification + Hydrogen</v>
      </c>
      <c r="C495" s="210" t="str">
        <f t="shared" si="33"/>
        <v>Fraction of Industrial Fuel Use Shifted to Other Fuels</v>
      </c>
      <c r="D495" s="199" t="s">
        <v>765</v>
      </c>
      <c r="E495" s="189" t="s">
        <v>722</v>
      </c>
      <c r="F495" s="189" t="s">
        <v>1133</v>
      </c>
      <c r="G495" s="189" t="s">
        <v>726</v>
      </c>
      <c r="H495" s="225">
        <v>425</v>
      </c>
      <c r="I495" s="189" t="s">
        <v>46</v>
      </c>
      <c r="J495" s="187" t="str">
        <f>INDEX('Policy Characteristics'!D:D,MATCH(PolicyLevers!$C495,'Policy Characteristics'!$C:$C,0))</f>
        <v>Electrification + Hydrogen</v>
      </c>
      <c r="K495" s="187" t="str">
        <f>INDEX('Policy Characteristics'!E:E,MATCH(PolicyLevers!$C495,'Policy Characteristics'!$C:$C,0))</f>
        <v>indst fuel type shifting</v>
      </c>
      <c r="L495" s="233">
        <f>INDEX('Policy Characteristics'!F:F,MATCH(PolicyLevers!$C495,'Policy Characteristics'!$C:$C,0))</f>
        <v>0</v>
      </c>
      <c r="M495" s="233">
        <f>INDEX('Policy Characteristics'!G:G,MATCH(PolicyLevers!$C495,'Policy Characteristics'!$C:$C,0))</f>
        <v>1</v>
      </c>
      <c r="N495" s="233">
        <f>INDEX('Policy Characteristics'!H:H,MATCH(PolicyLevers!$C495,'Policy Characteristics'!$C:$C,0))</f>
        <v>0.01</v>
      </c>
      <c r="O495" s="210" t="str">
        <f>INDEX('Policy Characteristics'!I:I,MATCH(PolicyLevers!$C495,'Policy Characteristics'!$C:$C,0))</f>
        <v>% of fuel shifted</v>
      </c>
      <c r="P495" s="189"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210" t="str">
        <f>INDEX('Policy Characteristics'!K:K,MATCH(PolicyLevers!$C495,'Policy Characteristics'!$C:$C,0))</f>
        <v>industry-ag-main.html#fuel-switching</v>
      </c>
      <c r="R495" s="210" t="str">
        <f>INDEX('Policy Characteristics'!L:L,MATCH(PolicyLevers!$C495,'Policy Characteristics'!$C:$C,0))</f>
        <v>industry-elec-and-hydrogen.html</v>
      </c>
      <c r="S495" s="230">
        <f>INDEX('Policy Characteristics'!M:M,MATCH(PolicyLevers!$C495,'Policy Characteristics'!$C:$C,0))</f>
        <v>0</v>
      </c>
      <c r="T495" s="189">
        <f>INDEX('Policy Characteristics'!N:N,MATCH(PolicyLevers!$C495,'Policy Characteristics'!$C:$C,0))</f>
        <v>0</v>
      </c>
    </row>
    <row r="496" spans="1:20">
      <c r="A496" s="186" t="str">
        <f>INDEX('Policy Characteristics'!A:A,MATCH($C496,'Policy Characteristics'!$C:$C,0))</f>
        <v>Industry</v>
      </c>
      <c r="B496" s="210" t="str">
        <f>INDEX('Policy Characteristics'!B:B,MATCH($C496,'Policy Characteristics'!$C:$C,0))</f>
        <v>Electrification + Hydrogen</v>
      </c>
      <c r="C496" s="210" t="str">
        <f t="shared" si="33"/>
        <v>Fraction of Industrial Fuel Use Shifted to Other Fuels</v>
      </c>
      <c r="D496" s="199" t="s">
        <v>765</v>
      </c>
      <c r="E496" s="189" t="s">
        <v>723</v>
      </c>
      <c r="F496" s="189" t="s">
        <v>1133</v>
      </c>
      <c r="G496" s="189" t="s">
        <v>729</v>
      </c>
      <c r="H496" s="225">
        <v>426</v>
      </c>
      <c r="I496" s="189" t="s">
        <v>47</v>
      </c>
      <c r="J496" s="187" t="str">
        <f>INDEX('Policy Characteristics'!D:D,MATCH(PolicyLevers!$C496,'Policy Characteristics'!$C:$C,0))</f>
        <v>Electrification + Hydrogen</v>
      </c>
      <c r="K496" s="187" t="str">
        <f>INDEX('Policy Characteristics'!E:E,MATCH(PolicyLevers!$C496,'Policy Characteristics'!$C:$C,0))</f>
        <v>indst fuel type shifting</v>
      </c>
      <c r="L496" s="233">
        <f>INDEX('Policy Characteristics'!F:F,MATCH(PolicyLevers!$C496,'Policy Characteristics'!$C:$C,0))</f>
        <v>0</v>
      </c>
      <c r="M496" s="233">
        <f>INDEX('Policy Characteristics'!G:G,MATCH(PolicyLevers!$C496,'Policy Characteristics'!$C:$C,0))</f>
        <v>1</v>
      </c>
      <c r="N496" s="233">
        <f>INDEX('Policy Characteristics'!H:H,MATCH(PolicyLevers!$C496,'Policy Characteristics'!$C:$C,0))</f>
        <v>0.01</v>
      </c>
      <c r="O496" s="210" t="str">
        <f>INDEX('Policy Characteristics'!I:I,MATCH(PolicyLevers!$C496,'Policy Characteristics'!$C:$C,0))</f>
        <v>% of fuel shifted</v>
      </c>
      <c r="P496" s="189"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210" t="str">
        <f>INDEX('Policy Characteristics'!K:K,MATCH(PolicyLevers!$C496,'Policy Characteristics'!$C:$C,0))</f>
        <v>industry-ag-main.html#fuel-switching</v>
      </c>
      <c r="R496" s="210" t="str">
        <f>INDEX('Policy Characteristics'!L:L,MATCH(PolicyLevers!$C496,'Policy Characteristics'!$C:$C,0))</f>
        <v>industry-elec-and-hydrogen.html</v>
      </c>
      <c r="S496" s="230">
        <f>INDEX('Policy Characteristics'!M:M,MATCH(PolicyLevers!$C496,'Policy Characteristics'!$C:$C,0))</f>
        <v>0</v>
      </c>
      <c r="T496" s="189">
        <f>INDEX('Policy Characteristics'!N:N,MATCH(PolicyLevers!$C496,'Policy Characteristics'!$C:$C,0))</f>
        <v>0</v>
      </c>
    </row>
    <row r="497" spans="1:20">
      <c r="A497" s="186" t="str">
        <f>INDEX('Policy Characteristics'!A:A,MATCH($C497,'Policy Characteristics'!$C:$C,0))</f>
        <v>Industry</v>
      </c>
      <c r="B497" s="210" t="str">
        <f>INDEX('Policy Characteristics'!B:B,MATCH($C497,'Policy Characteristics'!$C:$C,0))</f>
        <v>Electrification + Hydrogen</v>
      </c>
      <c r="C497" s="210" t="str">
        <f t="shared" si="33"/>
        <v>Fraction of Industrial Fuel Use Shifted to Other Fuels</v>
      </c>
      <c r="D497" s="199" t="s">
        <v>765</v>
      </c>
      <c r="E497" s="189" t="s">
        <v>1065</v>
      </c>
      <c r="F497" s="189" t="s">
        <v>1133</v>
      </c>
      <c r="G497" s="189" t="s">
        <v>1068</v>
      </c>
      <c r="H497" s="225">
        <v>427</v>
      </c>
      <c r="I497" s="189" t="s">
        <v>47</v>
      </c>
      <c r="J497" s="187" t="str">
        <f>INDEX('Policy Characteristics'!D:D,MATCH(PolicyLevers!$C497,'Policy Characteristics'!$C:$C,0))</f>
        <v>Electrification + Hydrogen</v>
      </c>
      <c r="K497" s="187" t="str">
        <f>INDEX('Policy Characteristics'!E:E,MATCH(PolicyLevers!$C497,'Policy Characteristics'!$C:$C,0))</f>
        <v>indst fuel type shifting</v>
      </c>
      <c r="L497" s="233">
        <f>INDEX('Policy Characteristics'!F:F,MATCH(PolicyLevers!$C497,'Policy Characteristics'!$C:$C,0))</f>
        <v>0</v>
      </c>
      <c r="M497" s="233">
        <f>INDEX('Policy Characteristics'!G:G,MATCH(PolicyLevers!$C497,'Policy Characteristics'!$C:$C,0))</f>
        <v>1</v>
      </c>
      <c r="N497" s="233">
        <f>INDEX('Policy Characteristics'!H:H,MATCH(PolicyLevers!$C497,'Policy Characteristics'!$C:$C,0))</f>
        <v>0.01</v>
      </c>
      <c r="O497" s="210" t="str">
        <f>INDEX('Policy Characteristics'!I:I,MATCH(PolicyLevers!$C497,'Policy Characteristics'!$C:$C,0))</f>
        <v>% of fuel shifted</v>
      </c>
      <c r="P497" s="189"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210" t="str">
        <f>INDEX('Policy Characteristics'!K:K,MATCH(PolicyLevers!$C497,'Policy Characteristics'!$C:$C,0))</f>
        <v>industry-ag-main.html#fuel-switching</v>
      </c>
      <c r="R497" s="210" t="str">
        <f>INDEX('Policy Characteristics'!L:L,MATCH(PolicyLevers!$C497,'Policy Characteristics'!$C:$C,0))</f>
        <v>industry-elec-and-hydrogen.html</v>
      </c>
      <c r="S497" s="230">
        <f>INDEX('Policy Characteristics'!M:M,MATCH(PolicyLevers!$C497,'Policy Characteristics'!$C:$C,0))</f>
        <v>0</v>
      </c>
      <c r="T497" s="189">
        <f>INDEX('Policy Characteristics'!N:N,MATCH(PolicyLevers!$C497,'Policy Characteristics'!$C:$C,0))</f>
        <v>0</v>
      </c>
    </row>
    <row r="498" spans="1:20">
      <c r="A498" s="186" t="str">
        <f>INDEX('Policy Characteristics'!A:A,MATCH($C498,'Policy Characteristics'!$C:$C,0))</f>
        <v>Industry</v>
      </c>
      <c r="B498" s="210" t="str">
        <f>INDEX('Policy Characteristics'!B:B,MATCH($C498,'Policy Characteristics'!$C:$C,0))</f>
        <v>Electrification + Hydrogen</v>
      </c>
      <c r="C498" s="210" t="str">
        <f t="shared" si="33"/>
        <v>Fraction of Industrial Fuel Use Shifted to Other Fuels</v>
      </c>
      <c r="D498" s="199" t="s">
        <v>765</v>
      </c>
      <c r="E498" s="189" t="s">
        <v>1066</v>
      </c>
      <c r="F498" s="189" t="s">
        <v>1133</v>
      </c>
      <c r="G498" s="189" t="s">
        <v>1070</v>
      </c>
      <c r="H498" s="225">
        <v>428</v>
      </c>
      <c r="I498" s="189" t="s">
        <v>46</v>
      </c>
      <c r="J498" s="187" t="str">
        <f>INDEX('Policy Characteristics'!D:D,MATCH(PolicyLevers!$C498,'Policy Characteristics'!$C:$C,0))</f>
        <v>Electrification + Hydrogen</v>
      </c>
      <c r="K498" s="187" t="str">
        <f>INDEX('Policy Characteristics'!E:E,MATCH(PolicyLevers!$C498,'Policy Characteristics'!$C:$C,0))</f>
        <v>indst fuel type shifting</v>
      </c>
      <c r="L498" s="233">
        <f>INDEX('Policy Characteristics'!F:F,MATCH(PolicyLevers!$C498,'Policy Characteristics'!$C:$C,0))</f>
        <v>0</v>
      </c>
      <c r="M498" s="233">
        <f>INDEX('Policy Characteristics'!G:G,MATCH(PolicyLevers!$C498,'Policy Characteristics'!$C:$C,0))</f>
        <v>1</v>
      </c>
      <c r="N498" s="233">
        <f>INDEX('Policy Characteristics'!H:H,MATCH(PolicyLevers!$C498,'Policy Characteristics'!$C:$C,0))</f>
        <v>0.01</v>
      </c>
      <c r="O498" s="210" t="str">
        <f>INDEX('Policy Characteristics'!I:I,MATCH(PolicyLevers!$C498,'Policy Characteristics'!$C:$C,0))</f>
        <v>% of fuel shifted</v>
      </c>
      <c r="P498" s="189"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210" t="str">
        <f>INDEX('Policy Characteristics'!K:K,MATCH(PolicyLevers!$C498,'Policy Characteristics'!$C:$C,0))</f>
        <v>industry-ag-main.html#fuel-switching</v>
      </c>
      <c r="R498" s="210" t="str">
        <f>INDEX('Policy Characteristics'!L:L,MATCH(PolicyLevers!$C498,'Policy Characteristics'!$C:$C,0))</f>
        <v>industry-elec-and-hydrogen.html</v>
      </c>
      <c r="S498" s="230">
        <f>INDEX('Policy Characteristics'!M:M,MATCH(PolicyLevers!$C498,'Policy Characteristics'!$C:$C,0))</f>
        <v>0</v>
      </c>
      <c r="T498" s="189">
        <f>INDEX('Policy Characteristics'!N:N,MATCH(PolicyLevers!$C498,'Policy Characteristics'!$C:$C,0))</f>
        <v>0</v>
      </c>
    </row>
    <row r="499" spans="1:20">
      <c r="A499" s="186" t="str">
        <f>INDEX('Policy Characteristics'!A:A,MATCH($C499,'Policy Characteristics'!$C:$C,0))</f>
        <v>Industry</v>
      </c>
      <c r="B499" s="210" t="str">
        <f>INDEX('Policy Characteristics'!B:B,MATCH($C499,'Policy Characteristics'!$C:$C,0))</f>
        <v>Electrification + Hydrogen</v>
      </c>
      <c r="C499" s="210" t="str">
        <f t="shared" si="33"/>
        <v>Fraction of Industrial Fuel Use Shifted to Other Fuels</v>
      </c>
      <c r="D499" s="199" t="s">
        <v>765</v>
      </c>
      <c r="E499" s="189" t="s">
        <v>1067</v>
      </c>
      <c r="F499" s="189" t="s">
        <v>1133</v>
      </c>
      <c r="G499" s="189" t="s">
        <v>1071</v>
      </c>
      <c r="H499" s="225">
        <v>464</v>
      </c>
      <c r="I499" s="189" t="s">
        <v>47</v>
      </c>
      <c r="J499" s="187" t="str">
        <f>INDEX('Policy Characteristics'!D:D,MATCH(PolicyLevers!$C499,'Policy Characteristics'!$C:$C,0))</f>
        <v>Electrification + Hydrogen</v>
      </c>
      <c r="K499" s="187" t="str">
        <f>INDEX('Policy Characteristics'!E:E,MATCH(PolicyLevers!$C499,'Policy Characteristics'!$C:$C,0))</f>
        <v>indst fuel type shifting</v>
      </c>
      <c r="L499" s="233">
        <f>INDEX('Policy Characteristics'!F:F,MATCH(PolicyLevers!$C499,'Policy Characteristics'!$C:$C,0))</f>
        <v>0</v>
      </c>
      <c r="M499" s="233">
        <f>INDEX('Policy Characteristics'!G:G,MATCH(PolicyLevers!$C499,'Policy Characteristics'!$C:$C,0))</f>
        <v>1</v>
      </c>
      <c r="N499" s="233">
        <f>INDEX('Policy Characteristics'!H:H,MATCH(PolicyLevers!$C499,'Policy Characteristics'!$C:$C,0))</f>
        <v>0.01</v>
      </c>
      <c r="O499" s="210" t="str">
        <f>INDEX('Policy Characteristics'!I:I,MATCH(PolicyLevers!$C499,'Policy Characteristics'!$C:$C,0))</f>
        <v>% of fuel shifted</v>
      </c>
      <c r="P499" s="189"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210" t="str">
        <f>INDEX('Policy Characteristics'!K:K,MATCH(PolicyLevers!$C499,'Policy Characteristics'!$C:$C,0))</f>
        <v>industry-ag-main.html#fuel-switching</v>
      </c>
      <c r="R499" s="210" t="str">
        <f>INDEX('Policy Characteristics'!L:L,MATCH(PolicyLevers!$C499,'Policy Characteristics'!$C:$C,0))</f>
        <v>industry-elec-and-hydrogen.html</v>
      </c>
      <c r="S499" s="230">
        <f>INDEX('Policy Characteristics'!M:M,MATCH(PolicyLevers!$C499,'Policy Characteristics'!$C:$C,0))</f>
        <v>0</v>
      </c>
      <c r="T499" s="189">
        <f>INDEX('Policy Characteristics'!N:N,MATCH(PolicyLevers!$C499,'Policy Characteristics'!$C:$C,0))</f>
        <v>0</v>
      </c>
    </row>
    <row r="500" spans="1:20">
      <c r="A500" s="186" t="str">
        <f>INDEX('Policy Characteristics'!A:A,MATCH($C500,'Policy Characteristics'!$C:$C,0))</f>
        <v>Industry</v>
      </c>
      <c r="B500" s="210" t="str">
        <f>INDEX('Policy Characteristics'!B:B,MATCH($C500,'Policy Characteristics'!$C:$C,0))</f>
        <v>Electrification + Hydrogen</v>
      </c>
      <c r="C500" s="210" t="str">
        <f t="shared" si="33"/>
        <v>Fraction of Industrial Fuel Use Shifted to Other Fuels</v>
      </c>
      <c r="D500" s="199" t="s">
        <v>765</v>
      </c>
      <c r="E500" s="189" t="s">
        <v>1064</v>
      </c>
      <c r="F500" s="189" t="s">
        <v>1133</v>
      </c>
      <c r="G500" s="189" t="s">
        <v>1069</v>
      </c>
      <c r="H500" s="225">
        <v>465</v>
      </c>
      <c r="I500" s="189" t="s">
        <v>47</v>
      </c>
      <c r="J500" s="187" t="str">
        <f>INDEX('Policy Characteristics'!D:D,MATCH(PolicyLevers!$C500,'Policy Characteristics'!$C:$C,0))</f>
        <v>Electrification + Hydrogen</v>
      </c>
      <c r="K500" s="187" t="str">
        <f>INDEX('Policy Characteristics'!E:E,MATCH(PolicyLevers!$C500,'Policy Characteristics'!$C:$C,0))</f>
        <v>indst fuel type shifting</v>
      </c>
      <c r="L500" s="233">
        <f>INDEX('Policy Characteristics'!F:F,MATCH(PolicyLevers!$C500,'Policy Characteristics'!$C:$C,0))</f>
        <v>0</v>
      </c>
      <c r="M500" s="233">
        <f>INDEX('Policy Characteristics'!G:G,MATCH(PolicyLevers!$C500,'Policy Characteristics'!$C:$C,0))</f>
        <v>1</v>
      </c>
      <c r="N500" s="233">
        <f>INDEX('Policy Characteristics'!H:H,MATCH(PolicyLevers!$C500,'Policy Characteristics'!$C:$C,0))</f>
        <v>0.01</v>
      </c>
      <c r="O500" s="210" t="str">
        <f>INDEX('Policy Characteristics'!I:I,MATCH(PolicyLevers!$C500,'Policy Characteristics'!$C:$C,0))</f>
        <v>% of fuel shifted</v>
      </c>
      <c r="P500" s="189"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210" t="str">
        <f>INDEX('Policy Characteristics'!K:K,MATCH(PolicyLevers!$C500,'Policy Characteristics'!$C:$C,0))</f>
        <v>industry-ag-main.html#fuel-switching</v>
      </c>
      <c r="R500" s="210" t="str">
        <f>INDEX('Policy Characteristics'!L:L,MATCH(PolicyLevers!$C500,'Policy Characteristics'!$C:$C,0))</f>
        <v>industry-elec-and-hydrogen.html</v>
      </c>
      <c r="S500" s="230">
        <f>INDEX('Policy Characteristics'!M:M,MATCH(PolicyLevers!$C500,'Policy Characteristics'!$C:$C,0))</f>
        <v>0</v>
      </c>
      <c r="T500" s="189">
        <f>INDEX('Policy Characteristics'!N:N,MATCH(PolicyLevers!$C500,'Policy Characteristics'!$C:$C,0))</f>
        <v>0</v>
      </c>
    </row>
    <row r="501" spans="1:20">
      <c r="A501" s="186" t="str">
        <f>INDEX('Policy Characteristics'!A:A,MATCH($C501,'Policy Characteristics'!$C:$C,0))</f>
        <v>Industry</v>
      </c>
      <c r="B501" s="210" t="str">
        <f>INDEX('Policy Characteristics'!B:B,MATCH($C501,'Policy Characteristics'!$C:$C,0))</f>
        <v>Electrification + Hydrogen</v>
      </c>
      <c r="C501" s="210" t="str">
        <f t="shared" si="33"/>
        <v>Fraction of Industrial Fuel Use Shifted to Other Fuels</v>
      </c>
      <c r="D501" s="199" t="s">
        <v>144</v>
      </c>
      <c r="E501" s="189" t="s">
        <v>718</v>
      </c>
      <c r="F501" s="199" t="s">
        <v>764</v>
      </c>
      <c r="G501" s="189" t="s">
        <v>724</v>
      </c>
      <c r="H501" s="225">
        <v>466</v>
      </c>
      <c r="I501" s="189" t="s">
        <v>47</v>
      </c>
      <c r="J501" s="187" t="str">
        <f>INDEX('Policy Characteristics'!D:D,MATCH(PolicyLevers!$C501,'Policy Characteristics'!$C:$C,0))</f>
        <v>Electrification + Hydrogen</v>
      </c>
      <c r="K501" s="187" t="str">
        <f>INDEX('Policy Characteristics'!E:E,MATCH(PolicyLevers!$C501,'Policy Characteristics'!$C:$C,0))</f>
        <v>indst fuel type shifting</v>
      </c>
      <c r="L501" s="233">
        <f>INDEX('Policy Characteristics'!F:F,MATCH(PolicyLevers!$C501,'Policy Characteristics'!$C:$C,0))</f>
        <v>0</v>
      </c>
      <c r="M501" s="233">
        <f>INDEX('Policy Characteristics'!G:G,MATCH(PolicyLevers!$C501,'Policy Characteristics'!$C:$C,0))</f>
        <v>1</v>
      </c>
      <c r="N501" s="233">
        <f>INDEX('Policy Characteristics'!H:H,MATCH(PolicyLevers!$C501,'Policy Characteristics'!$C:$C,0))</f>
        <v>0.01</v>
      </c>
      <c r="O501" s="210" t="str">
        <f>INDEX('Policy Characteristics'!I:I,MATCH(PolicyLevers!$C501,'Policy Characteristics'!$C:$C,0))</f>
        <v>% of fuel shifted</v>
      </c>
      <c r="P501" s="189"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210" t="str">
        <f>INDEX('Policy Characteristics'!K:K,MATCH(PolicyLevers!$C501,'Policy Characteristics'!$C:$C,0))</f>
        <v>industry-ag-main.html#fuel-switching</v>
      </c>
      <c r="R501" s="210" t="str">
        <f>INDEX('Policy Characteristics'!L:L,MATCH(PolicyLevers!$C501,'Policy Characteristics'!$C:$C,0))</f>
        <v>industry-elec-and-hydrogen.html</v>
      </c>
      <c r="S501" s="230">
        <f>INDEX('Policy Characteristics'!M:M,MATCH(PolicyLevers!$C501,'Policy Characteristics'!$C:$C,0))</f>
        <v>0</v>
      </c>
      <c r="T501" s="189">
        <f>INDEX('Policy Characteristics'!N:N,MATCH(PolicyLevers!$C501,'Policy Characteristics'!$C:$C,0))</f>
        <v>0</v>
      </c>
    </row>
    <row r="502" spans="1:20">
      <c r="A502" s="186" t="str">
        <f>INDEX('Policy Characteristics'!A:A,MATCH($C502,'Policy Characteristics'!$C:$C,0))</f>
        <v>Industry</v>
      </c>
      <c r="B502" s="210" t="str">
        <f>INDEX('Policy Characteristics'!B:B,MATCH($C502,'Policy Characteristics'!$C:$C,0))</f>
        <v>Electrification + Hydrogen</v>
      </c>
      <c r="C502" s="210" t="str">
        <f t="shared" si="33"/>
        <v>Fraction of Industrial Fuel Use Shifted to Other Fuels</v>
      </c>
      <c r="D502" s="199" t="s">
        <v>144</v>
      </c>
      <c r="E502" s="189" t="s">
        <v>719</v>
      </c>
      <c r="F502" s="199" t="s">
        <v>764</v>
      </c>
      <c r="G502" s="189" t="s">
        <v>727</v>
      </c>
      <c r="H502" s="225">
        <v>467</v>
      </c>
      <c r="I502" s="189" t="s">
        <v>47</v>
      </c>
      <c r="J502" s="187" t="str">
        <f>INDEX('Policy Characteristics'!D:D,MATCH(PolicyLevers!$C502,'Policy Characteristics'!$C:$C,0))</f>
        <v>Electrification + Hydrogen</v>
      </c>
      <c r="K502" s="187" t="str">
        <f>INDEX('Policy Characteristics'!E:E,MATCH(PolicyLevers!$C502,'Policy Characteristics'!$C:$C,0))</f>
        <v>indst fuel type shifting</v>
      </c>
      <c r="L502" s="233">
        <f>INDEX('Policy Characteristics'!F:F,MATCH(PolicyLevers!$C502,'Policy Characteristics'!$C:$C,0))</f>
        <v>0</v>
      </c>
      <c r="M502" s="233">
        <f>INDEX('Policy Characteristics'!G:G,MATCH(PolicyLevers!$C502,'Policy Characteristics'!$C:$C,0))</f>
        <v>1</v>
      </c>
      <c r="N502" s="233">
        <f>INDEX('Policy Characteristics'!H:H,MATCH(PolicyLevers!$C502,'Policy Characteristics'!$C:$C,0))</f>
        <v>0.01</v>
      </c>
      <c r="O502" s="210" t="str">
        <f>INDEX('Policy Characteristics'!I:I,MATCH(PolicyLevers!$C502,'Policy Characteristics'!$C:$C,0))</f>
        <v>% of fuel shifted</v>
      </c>
      <c r="P502" s="189"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210" t="str">
        <f>INDEX('Policy Characteristics'!K:K,MATCH(PolicyLevers!$C502,'Policy Characteristics'!$C:$C,0))</f>
        <v>industry-ag-main.html#fuel-switching</v>
      </c>
      <c r="R502" s="210" t="str">
        <f>INDEX('Policy Characteristics'!L:L,MATCH(PolicyLevers!$C502,'Policy Characteristics'!$C:$C,0))</f>
        <v>industry-elec-and-hydrogen.html</v>
      </c>
      <c r="S502" s="230">
        <f>INDEX('Policy Characteristics'!M:M,MATCH(PolicyLevers!$C502,'Policy Characteristics'!$C:$C,0))</f>
        <v>0</v>
      </c>
      <c r="T502" s="189">
        <f>INDEX('Policy Characteristics'!N:N,MATCH(PolicyLevers!$C502,'Policy Characteristics'!$C:$C,0))</f>
        <v>0</v>
      </c>
    </row>
    <row r="503" spans="1:20">
      <c r="A503" s="186" t="str">
        <f>INDEX('Policy Characteristics'!A:A,MATCH($C503,'Policy Characteristics'!$C:$C,0))</f>
        <v>Industry</v>
      </c>
      <c r="B503" s="210" t="str">
        <f>INDEX('Policy Characteristics'!B:B,MATCH($C503,'Policy Characteristics'!$C:$C,0))</f>
        <v>Electrification + Hydrogen</v>
      </c>
      <c r="C503" s="210" t="str">
        <f t="shared" si="33"/>
        <v>Fraction of Industrial Fuel Use Shifted to Other Fuels</v>
      </c>
      <c r="D503" s="199" t="s">
        <v>144</v>
      </c>
      <c r="E503" s="189" t="s">
        <v>720</v>
      </c>
      <c r="F503" s="199" t="s">
        <v>764</v>
      </c>
      <c r="G503" s="189" t="s">
        <v>728</v>
      </c>
      <c r="H503" s="225">
        <v>468</v>
      </c>
      <c r="I503" s="189" t="s">
        <v>47</v>
      </c>
      <c r="J503" s="187" t="str">
        <f>INDEX('Policy Characteristics'!D:D,MATCH(PolicyLevers!$C503,'Policy Characteristics'!$C:$C,0))</f>
        <v>Electrification + Hydrogen</v>
      </c>
      <c r="K503" s="187" t="str">
        <f>INDEX('Policy Characteristics'!E:E,MATCH(PolicyLevers!$C503,'Policy Characteristics'!$C:$C,0))</f>
        <v>indst fuel type shifting</v>
      </c>
      <c r="L503" s="233">
        <f>INDEX('Policy Characteristics'!F:F,MATCH(PolicyLevers!$C503,'Policy Characteristics'!$C:$C,0))</f>
        <v>0</v>
      </c>
      <c r="M503" s="233">
        <f>INDEX('Policy Characteristics'!G:G,MATCH(PolicyLevers!$C503,'Policy Characteristics'!$C:$C,0))</f>
        <v>1</v>
      </c>
      <c r="N503" s="233">
        <f>INDEX('Policy Characteristics'!H:H,MATCH(PolicyLevers!$C503,'Policy Characteristics'!$C:$C,0))</f>
        <v>0.01</v>
      </c>
      <c r="O503" s="210" t="str">
        <f>INDEX('Policy Characteristics'!I:I,MATCH(PolicyLevers!$C503,'Policy Characteristics'!$C:$C,0))</f>
        <v>% of fuel shifted</v>
      </c>
      <c r="P503" s="189"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210" t="str">
        <f>INDEX('Policy Characteristics'!K:K,MATCH(PolicyLevers!$C503,'Policy Characteristics'!$C:$C,0))</f>
        <v>industry-ag-main.html#fuel-switching</v>
      </c>
      <c r="R503" s="210" t="str">
        <f>INDEX('Policy Characteristics'!L:L,MATCH(PolicyLevers!$C503,'Policy Characteristics'!$C:$C,0))</f>
        <v>industry-elec-and-hydrogen.html</v>
      </c>
      <c r="S503" s="230">
        <f>INDEX('Policy Characteristics'!M:M,MATCH(PolicyLevers!$C503,'Policy Characteristics'!$C:$C,0))</f>
        <v>0</v>
      </c>
      <c r="T503" s="189">
        <f>INDEX('Policy Characteristics'!N:N,MATCH(PolicyLevers!$C503,'Policy Characteristics'!$C:$C,0))</f>
        <v>0</v>
      </c>
    </row>
    <row r="504" spans="1:20">
      <c r="A504" s="186" t="str">
        <f>INDEX('Policy Characteristics'!A:A,MATCH($C504,'Policy Characteristics'!$C:$C,0))</f>
        <v>Industry</v>
      </c>
      <c r="B504" s="210" t="str">
        <f>INDEX('Policy Characteristics'!B:B,MATCH($C504,'Policy Characteristics'!$C:$C,0))</f>
        <v>Electrification + Hydrogen</v>
      </c>
      <c r="C504" s="210" t="str">
        <f t="shared" si="33"/>
        <v>Fraction of Industrial Fuel Use Shifted to Other Fuels</v>
      </c>
      <c r="D504" s="199" t="s">
        <v>144</v>
      </c>
      <c r="E504" s="189" t="s">
        <v>721</v>
      </c>
      <c r="F504" s="199" t="s">
        <v>764</v>
      </c>
      <c r="G504" s="189" t="s">
        <v>725</v>
      </c>
      <c r="H504" s="225">
        <v>469</v>
      </c>
      <c r="I504" s="189" t="s">
        <v>47</v>
      </c>
      <c r="J504" s="187" t="str">
        <f>INDEX('Policy Characteristics'!D:D,MATCH(PolicyLevers!$C504,'Policy Characteristics'!$C:$C,0))</f>
        <v>Electrification + Hydrogen</v>
      </c>
      <c r="K504" s="187" t="str">
        <f>INDEX('Policy Characteristics'!E:E,MATCH(PolicyLevers!$C504,'Policy Characteristics'!$C:$C,0))</f>
        <v>indst fuel type shifting</v>
      </c>
      <c r="L504" s="233">
        <f>INDEX('Policy Characteristics'!F:F,MATCH(PolicyLevers!$C504,'Policy Characteristics'!$C:$C,0))</f>
        <v>0</v>
      </c>
      <c r="M504" s="233">
        <f>INDEX('Policy Characteristics'!G:G,MATCH(PolicyLevers!$C504,'Policy Characteristics'!$C:$C,0))</f>
        <v>1</v>
      </c>
      <c r="N504" s="233">
        <f>INDEX('Policy Characteristics'!H:H,MATCH(PolicyLevers!$C504,'Policy Characteristics'!$C:$C,0))</f>
        <v>0.01</v>
      </c>
      <c r="O504" s="210" t="str">
        <f>INDEX('Policy Characteristics'!I:I,MATCH(PolicyLevers!$C504,'Policy Characteristics'!$C:$C,0))</f>
        <v>% of fuel shifted</v>
      </c>
      <c r="P504" s="189"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210" t="str">
        <f>INDEX('Policy Characteristics'!K:K,MATCH(PolicyLevers!$C504,'Policy Characteristics'!$C:$C,0))</f>
        <v>industry-ag-main.html#fuel-switching</v>
      </c>
      <c r="R504" s="210" t="str">
        <f>INDEX('Policy Characteristics'!L:L,MATCH(PolicyLevers!$C504,'Policy Characteristics'!$C:$C,0))</f>
        <v>industry-elec-and-hydrogen.html</v>
      </c>
      <c r="S504" s="230">
        <f>INDEX('Policy Characteristics'!M:M,MATCH(PolicyLevers!$C504,'Policy Characteristics'!$C:$C,0))</f>
        <v>0</v>
      </c>
      <c r="T504" s="189">
        <f>INDEX('Policy Characteristics'!N:N,MATCH(PolicyLevers!$C504,'Policy Characteristics'!$C:$C,0))</f>
        <v>0</v>
      </c>
    </row>
    <row r="505" spans="1:20">
      <c r="A505" s="186" t="str">
        <f>INDEX('Policy Characteristics'!A:A,MATCH($C505,'Policy Characteristics'!$C:$C,0))</f>
        <v>Industry</v>
      </c>
      <c r="B505" s="210" t="str">
        <f>INDEX('Policy Characteristics'!B:B,MATCH($C505,'Policy Characteristics'!$C:$C,0))</f>
        <v>Electrification + Hydrogen</v>
      </c>
      <c r="C505" s="210" t="str">
        <f t="shared" si="33"/>
        <v>Fraction of Industrial Fuel Use Shifted to Other Fuels</v>
      </c>
      <c r="D505" s="199" t="s">
        <v>144</v>
      </c>
      <c r="E505" s="189" t="s">
        <v>722</v>
      </c>
      <c r="F505" s="199" t="s">
        <v>764</v>
      </c>
      <c r="G505" s="189" t="s">
        <v>726</v>
      </c>
      <c r="H505" s="225">
        <v>470</v>
      </c>
      <c r="I505" s="189" t="s">
        <v>47</v>
      </c>
      <c r="J505" s="187" t="str">
        <f>INDEX('Policy Characteristics'!D:D,MATCH(PolicyLevers!$C505,'Policy Characteristics'!$C:$C,0))</f>
        <v>Electrification + Hydrogen</v>
      </c>
      <c r="K505" s="187" t="str">
        <f>INDEX('Policy Characteristics'!E:E,MATCH(PolicyLevers!$C505,'Policy Characteristics'!$C:$C,0))</f>
        <v>indst fuel type shifting</v>
      </c>
      <c r="L505" s="233">
        <f>INDEX('Policy Characteristics'!F:F,MATCH(PolicyLevers!$C505,'Policy Characteristics'!$C:$C,0))</f>
        <v>0</v>
      </c>
      <c r="M505" s="233">
        <f>INDEX('Policy Characteristics'!G:G,MATCH(PolicyLevers!$C505,'Policy Characteristics'!$C:$C,0))</f>
        <v>1</v>
      </c>
      <c r="N505" s="233">
        <f>INDEX('Policy Characteristics'!H:H,MATCH(PolicyLevers!$C505,'Policy Characteristics'!$C:$C,0))</f>
        <v>0.01</v>
      </c>
      <c r="O505" s="210" t="str">
        <f>INDEX('Policy Characteristics'!I:I,MATCH(PolicyLevers!$C505,'Policy Characteristics'!$C:$C,0))</f>
        <v>% of fuel shifted</v>
      </c>
      <c r="P505" s="189"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210" t="str">
        <f>INDEX('Policy Characteristics'!K:K,MATCH(PolicyLevers!$C505,'Policy Characteristics'!$C:$C,0))</f>
        <v>industry-ag-main.html#fuel-switching</v>
      </c>
      <c r="R505" s="210" t="str">
        <f>INDEX('Policy Characteristics'!L:L,MATCH(PolicyLevers!$C505,'Policy Characteristics'!$C:$C,0))</f>
        <v>industry-elec-and-hydrogen.html</v>
      </c>
      <c r="S505" s="230">
        <f>INDEX('Policy Characteristics'!M:M,MATCH(PolicyLevers!$C505,'Policy Characteristics'!$C:$C,0))</f>
        <v>0</v>
      </c>
      <c r="T505" s="189">
        <f>INDEX('Policy Characteristics'!N:N,MATCH(PolicyLevers!$C505,'Policy Characteristics'!$C:$C,0))</f>
        <v>0</v>
      </c>
    </row>
    <row r="506" spans="1:20">
      <c r="A506" s="186" t="str">
        <f>INDEX('Policy Characteristics'!A:A,MATCH($C506,'Policy Characteristics'!$C:$C,0))</f>
        <v>Industry</v>
      </c>
      <c r="B506" s="210" t="str">
        <f>INDEX('Policy Characteristics'!B:B,MATCH($C506,'Policy Characteristics'!$C:$C,0))</f>
        <v>Electrification + Hydrogen</v>
      </c>
      <c r="C506" s="210" t="str">
        <f t="shared" si="33"/>
        <v>Fraction of Industrial Fuel Use Shifted to Other Fuels</v>
      </c>
      <c r="D506" s="199" t="s">
        <v>144</v>
      </c>
      <c r="E506" s="189" t="s">
        <v>723</v>
      </c>
      <c r="F506" s="199" t="s">
        <v>764</v>
      </c>
      <c r="G506" s="189" t="s">
        <v>729</v>
      </c>
      <c r="H506" s="225">
        <v>471</v>
      </c>
      <c r="I506" s="189" t="s">
        <v>47</v>
      </c>
      <c r="J506" s="187" t="str">
        <f>INDEX('Policy Characteristics'!D:D,MATCH(PolicyLevers!$C506,'Policy Characteristics'!$C:$C,0))</f>
        <v>Electrification + Hydrogen</v>
      </c>
      <c r="K506" s="187" t="str">
        <f>INDEX('Policy Characteristics'!E:E,MATCH(PolicyLevers!$C506,'Policy Characteristics'!$C:$C,0))</f>
        <v>indst fuel type shifting</v>
      </c>
      <c r="L506" s="233">
        <f>INDEX('Policy Characteristics'!F:F,MATCH(PolicyLevers!$C506,'Policy Characteristics'!$C:$C,0))</f>
        <v>0</v>
      </c>
      <c r="M506" s="233">
        <f>INDEX('Policy Characteristics'!G:G,MATCH(PolicyLevers!$C506,'Policy Characteristics'!$C:$C,0))</f>
        <v>1</v>
      </c>
      <c r="N506" s="233">
        <f>INDEX('Policy Characteristics'!H:H,MATCH(PolicyLevers!$C506,'Policy Characteristics'!$C:$C,0))</f>
        <v>0.01</v>
      </c>
      <c r="O506" s="210" t="str">
        <f>INDEX('Policy Characteristics'!I:I,MATCH(PolicyLevers!$C506,'Policy Characteristics'!$C:$C,0))</f>
        <v>% of fuel shifted</v>
      </c>
      <c r="P506" s="189"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210" t="str">
        <f>INDEX('Policy Characteristics'!K:K,MATCH(PolicyLevers!$C506,'Policy Characteristics'!$C:$C,0))</f>
        <v>industry-ag-main.html#fuel-switching</v>
      </c>
      <c r="R506" s="210" t="str">
        <f>INDEX('Policy Characteristics'!L:L,MATCH(PolicyLevers!$C506,'Policy Characteristics'!$C:$C,0))</f>
        <v>industry-elec-and-hydrogen.html</v>
      </c>
      <c r="S506" s="230">
        <f>INDEX('Policy Characteristics'!M:M,MATCH(PolicyLevers!$C506,'Policy Characteristics'!$C:$C,0))</f>
        <v>0</v>
      </c>
      <c r="T506" s="189">
        <f>INDEX('Policy Characteristics'!N:N,MATCH(PolicyLevers!$C506,'Policy Characteristics'!$C:$C,0))</f>
        <v>0</v>
      </c>
    </row>
    <row r="507" spans="1:20">
      <c r="A507" s="186" t="str">
        <f>INDEX('Policy Characteristics'!A:A,MATCH($C507,'Policy Characteristics'!$C:$C,0))</f>
        <v>Industry</v>
      </c>
      <c r="B507" s="210" t="str">
        <f>INDEX('Policy Characteristics'!B:B,MATCH($C507,'Policy Characteristics'!$C:$C,0))</f>
        <v>Electrification + Hydrogen</v>
      </c>
      <c r="C507" s="210" t="str">
        <f t="shared" si="33"/>
        <v>Fraction of Industrial Fuel Use Shifted to Other Fuels</v>
      </c>
      <c r="D507" s="199" t="s">
        <v>144</v>
      </c>
      <c r="E507" s="189" t="s">
        <v>1065</v>
      </c>
      <c r="F507" s="199" t="s">
        <v>764</v>
      </c>
      <c r="G507" s="189" t="s">
        <v>1068</v>
      </c>
      <c r="H507" s="225">
        <v>472</v>
      </c>
      <c r="I507" s="189" t="s">
        <v>47</v>
      </c>
      <c r="J507" s="187" t="str">
        <f>INDEX('Policy Characteristics'!D:D,MATCH(PolicyLevers!$C507,'Policy Characteristics'!$C:$C,0))</f>
        <v>Electrification + Hydrogen</v>
      </c>
      <c r="K507" s="187" t="str">
        <f>INDEX('Policy Characteristics'!E:E,MATCH(PolicyLevers!$C507,'Policy Characteristics'!$C:$C,0))</f>
        <v>indst fuel type shifting</v>
      </c>
      <c r="L507" s="233">
        <f>INDEX('Policy Characteristics'!F:F,MATCH(PolicyLevers!$C507,'Policy Characteristics'!$C:$C,0))</f>
        <v>0</v>
      </c>
      <c r="M507" s="233">
        <f>INDEX('Policy Characteristics'!G:G,MATCH(PolicyLevers!$C507,'Policy Characteristics'!$C:$C,0))</f>
        <v>1</v>
      </c>
      <c r="N507" s="233">
        <f>INDEX('Policy Characteristics'!H:H,MATCH(PolicyLevers!$C507,'Policy Characteristics'!$C:$C,0))</f>
        <v>0.01</v>
      </c>
      <c r="O507" s="210" t="str">
        <f>INDEX('Policy Characteristics'!I:I,MATCH(PolicyLevers!$C507,'Policy Characteristics'!$C:$C,0))</f>
        <v>% of fuel shifted</v>
      </c>
      <c r="P507" s="189"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210" t="str">
        <f>INDEX('Policy Characteristics'!K:K,MATCH(PolicyLevers!$C507,'Policy Characteristics'!$C:$C,0))</f>
        <v>industry-ag-main.html#fuel-switching</v>
      </c>
      <c r="R507" s="210" t="str">
        <f>INDEX('Policy Characteristics'!L:L,MATCH(PolicyLevers!$C507,'Policy Characteristics'!$C:$C,0))</f>
        <v>industry-elec-and-hydrogen.html</v>
      </c>
      <c r="S507" s="230">
        <f>INDEX('Policy Characteristics'!M:M,MATCH(PolicyLevers!$C507,'Policy Characteristics'!$C:$C,0))</f>
        <v>0</v>
      </c>
      <c r="T507" s="189">
        <f>INDEX('Policy Characteristics'!N:N,MATCH(PolicyLevers!$C507,'Policy Characteristics'!$C:$C,0))</f>
        <v>0</v>
      </c>
    </row>
    <row r="508" spans="1:20">
      <c r="A508" s="186" t="str">
        <f>INDEX('Policy Characteristics'!A:A,MATCH($C508,'Policy Characteristics'!$C:$C,0))</f>
        <v>Industry</v>
      </c>
      <c r="B508" s="210" t="str">
        <f>INDEX('Policy Characteristics'!B:B,MATCH($C508,'Policy Characteristics'!$C:$C,0))</f>
        <v>Electrification + Hydrogen</v>
      </c>
      <c r="C508" s="210" t="str">
        <f t="shared" si="33"/>
        <v>Fraction of Industrial Fuel Use Shifted to Other Fuels</v>
      </c>
      <c r="D508" s="199" t="s">
        <v>144</v>
      </c>
      <c r="E508" s="189" t="s">
        <v>1066</v>
      </c>
      <c r="F508" s="199" t="s">
        <v>764</v>
      </c>
      <c r="G508" s="189" t="s">
        <v>1070</v>
      </c>
      <c r="H508" s="225">
        <v>473</v>
      </c>
      <c r="I508" s="189" t="s">
        <v>47</v>
      </c>
      <c r="J508" s="187" t="str">
        <f>INDEX('Policy Characteristics'!D:D,MATCH(PolicyLevers!$C508,'Policy Characteristics'!$C:$C,0))</f>
        <v>Electrification + Hydrogen</v>
      </c>
      <c r="K508" s="187" t="str">
        <f>INDEX('Policy Characteristics'!E:E,MATCH(PolicyLevers!$C508,'Policy Characteristics'!$C:$C,0))</f>
        <v>indst fuel type shifting</v>
      </c>
      <c r="L508" s="233">
        <f>INDEX('Policy Characteristics'!F:F,MATCH(PolicyLevers!$C508,'Policy Characteristics'!$C:$C,0))</f>
        <v>0</v>
      </c>
      <c r="M508" s="233">
        <f>INDEX('Policy Characteristics'!G:G,MATCH(PolicyLevers!$C508,'Policy Characteristics'!$C:$C,0))</f>
        <v>1</v>
      </c>
      <c r="N508" s="233">
        <f>INDEX('Policy Characteristics'!H:H,MATCH(PolicyLevers!$C508,'Policy Characteristics'!$C:$C,0))</f>
        <v>0.01</v>
      </c>
      <c r="O508" s="210" t="str">
        <f>INDEX('Policy Characteristics'!I:I,MATCH(PolicyLevers!$C508,'Policy Characteristics'!$C:$C,0))</f>
        <v>% of fuel shifted</v>
      </c>
      <c r="P508" s="189"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210" t="str">
        <f>INDEX('Policy Characteristics'!K:K,MATCH(PolicyLevers!$C508,'Policy Characteristics'!$C:$C,0))</f>
        <v>industry-ag-main.html#fuel-switching</v>
      </c>
      <c r="R508" s="210" t="str">
        <f>INDEX('Policy Characteristics'!L:L,MATCH(PolicyLevers!$C508,'Policy Characteristics'!$C:$C,0))</f>
        <v>industry-elec-and-hydrogen.html</v>
      </c>
      <c r="S508" s="230">
        <f>INDEX('Policy Characteristics'!M:M,MATCH(PolicyLevers!$C508,'Policy Characteristics'!$C:$C,0))</f>
        <v>0</v>
      </c>
      <c r="T508" s="189">
        <f>INDEX('Policy Characteristics'!N:N,MATCH(PolicyLevers!$C508,'Policy Characteristics'!$C:$C,0))</f>
        <v>0</v>
      </c>
    </row>
    <row r="509" spans="1:20">
      <c r="A509" s="186" t="str">
        <f>INDEX('Policy Characteristics'!A:A,MATCH($C509,'Policy Characteristics'!$C:$C,0))</f>
        <v>Industry</v>
      </c>
      <c r="B509" s="210" t="str">
        <f>INDEX('Policy Characteristics'!B:B,MATCH($C509,'Policy Characteristics'!$C:$C,0))</f>
        <v>Electrification + Hydrogen</v>
      </c>
      <c r="C509" s="210" t="str">
        <f t="shared" si="33"/>
        <v>Fraction of Industrial Fuel Use Shifted to Other Fuels</v>
      </c>
      <c r="D509" s="199" t="s">
        <v>144</v>
      </c>
      <c r="E509" s="189" t="s">
        <v>1067</v>
      </c>
      <c r="F509" s="199" t="s">
        <v>764</v>
      </c>
      <c r="G509" s="189" t="s">
        <v>1071</v>
      </c>
      <c r="H509" s="225">
        <v>474</v>
      </c>
      <c r="I509" s="189" t="s">
        <v>47</v>
      </c>
      <c r="J509" s="187" t="str">
        <f>INDEX('Policy Characteristics'!D:D,MATCH(PolicyLevers!$C509,'Policy Characteristics'!$C:$C,0))</f>
        <v>Electrification + Hydrogen</v>
      </c>
      <c r="K509" s="187" t="str">
        <f>INDEX('Policy Characteristics'!E:E,MATCH(PolicyLevers!$C509,'Policy Characteristics'!$C:$C,0))</f>
        <v>indst fuel type shifting</v>
      </c>
      <c r="L509" s="233">
        <f>INDEX('Policy Characteristics'!F:F,MATCH(PolicyLevers!$C509,'Policy Characteristics'!$C:$C,0))</f>
        <v>0</v>
      </c>
      <c r="M509" s="233">
        <f>INDEX('Policy Characteristics'!G:G,MATCH(PolicyLevers!$C509,'Policy Characteristics'!$C:$C,0))</f>
        <v>1</v>
      </c>
      <c r="N509" s="233">
        <f>INDEX('Policy Characteristics'!H:H,MATCH(PolicyLevers!$C509,'Policy Characteristics'!$C:$C,0))</f>
        <v>0.01</v>
      </c>
      <c r="O509" s="210" t="str">
        <f>INDEX('Policy Characteristics'!I:I,MATCH(PolicyLevers!$C509,'Policy Characteristics'!$C:$C,0))</f>
        <v>% of fuel shifted</v>
      </c>
      <c r="P509" s="189"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210" t="str">
        <f>INDEX('Policy Characteristics'!K:K,MATCH(PolicyLevers!$C509,'Policy Characteristics'!$C:$C,0))</f>
        <v>industry-ag-main.html#fuel-switching</v>
      </c>
      <c r="R509" s="210" t="str">
        <f>INDEX('Policy Characteristics'!L:L,MATCH(PolicyLevers!$C509,'Policy Characteristics'!$C:$C,0))</f>
        <v>industry-elec-and-hydrogen.html</v>
      </c>
      <c r="S509" s="230">
        <f>INDEX('Policy Characteristics'!M:M,MATCH(PolicyLevers!$C509,'Policy Characteristics'!$C:$C,0))</f>
        <v>0</v>
      </c>
      <c r="T509" s="189">
        <f>INDEX('Policy Characteristics'!N:N,MATCH(PolicyLevers!$C509,'Policy Characteristics'!$C:$C,0))</f>
        <v>0</v>
      </c>
    </row>
    <row r="510" spans="1:20">
      <c r="A510" s="186" t="str">
        <f>INDEX('Policy Characteristics'!A:A,MATCH($C510,'Policy Characteristics'!$C:$C,0))</f>
        <v>Industry</v>
      </c>
      <c r="B510" s="210" t="str">
        <f>INDEX('Policy Characteristics'!B:B,MATCH($C510,'Policy Characteristics'!$C:$C,0))</f>
        <v>Electrification + Hydrogen</v>
      </c>
      <c r="C510" s="210" t="str">
        <f t="shared" si="33"/>
        <v>Fraction of Industrial Fuel Use Shifted to Other Fuels</v>
      </c>
      <c r="D510" s="199" t="s">
        <v>144</v>
      </c>
      <c r="E510" s="189" t="s">
        <v>1064</v>
      </c>
      <c r="F510" s="199" t="s">
        <v>764</v>
      </c>
      <c r="G510" s="189" t="s">
        <v>1069</v>
      </c>
      <c r="H510" s="225">
        <v>475</v>
      </c>
      <c r="I510" s="189" t="s">
        <v>47</v>
      </c>
      <c r="J510" s="187" t="str">
        <f>INDEX('Policy Characteristics'!D:D,MATCH(PolicyLevers!$C510,'Policy Characteristics'!$C:$C,0))</f>
        <v>Electrification + Hydrogen</v>
      </c>
      <c r="K510" s="187" t="str">
        <f>INDEX('Policy Characteristics'!E:E,MATCH(PolicyLevers!$C510,'Policy Characteristics'!$C:$C,0))</f>
        <v>indst fuel type shifting</v>
      </c>
      <c r="L510" s="233">
        <f>INDEX('Policy Characteristics'!F:F,MATCH(PolicyLevers!$C510,'Policy Characteristics'!$C:$C,0))</f>
        <v>0</v>
      </c>
      <c r="M510" s="233">
        <f>INDEX('Policy Characteristics'!G:G,MATCH(PolicyLevers!$C510,'Policy Characteristics'!$C:$C,0))</f>
        <v>1</v>
      </c>
      <c r="N510" s="233">
        <f>INDEX('Policy Characteristics'!H:H,MATCH(PolicyLevers!$C510,'Policy Characteristics'!$C:$C,0))</f>
        <v>0.01</v>
      </c>
      <c r="O510" s="210" t="str">
        <f>INDEX('Policy Characteristics'!I:I,MATCH(PolicyLevers!$C510,'Policy Characteristics'!$C:$C,0))</f>
        <v>% of fuel shifted</v>
      </c>
      <c r="P510" s="189"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210" t="str">
        <f>INDEX('Policy Characteristics'!K:K,MATCH(PolicyLevers!$C510,'Policy Characteristics'!$C:$C,0))</f>
        <v>industry-ag-main.html#fuel-switching</v>
      </c>
      <c r="R510" s="210" t="str">
        <f>INDEX('Policy Characteristics'!L:L,MATCH(PolicyLevers!$C510,'Policy Characteristics'!$C:$C,0))</f>
        <v>industry-elec-and-hydrogen.html</v>
      </c>
      <c r="S510" s="230">
        <f>INDEX('Policy Characteristics'!M:M,MATCH(PolicyLevers!$C510,'Policy Characteristics'!$C:$C,0))</f>
        <v>0</v>
      </c>
      <c r="T510" s="189">
        <f>INDEX('Policy Characteristics'!N:N,MATCH(PolicyLevers!$C510,'Policy Characteristics'!$C:$C,0))</f>
        <v>0</v>
      </c>
    </row>
    <row r="511" spans="1:20">
      <c r="A511" s="186" t="str">
        <f>INDEX('Policy Characteristics'!A:A,MATCH($C511,'Policy Characteristics'!$C:$C,0))</f>
        <v>Industry</v>
      </c>
      <c r="B511" s="210" t="str">
        <f>INDEX('Policy Characteristics'!B:B,MATCH($C511,'Policy Characteristics'!$C:$C,0))</f>
        <v>Electrification + Hydrogen</v>
      </c>
      <c r="C511" s="210" t="str">
        <f t="shared" si="33"/>
        <v>Fraction of Industrial Fuel Use Shifted to Other Fuels</v>
      </c>
      <c r="D511" s="199" t="s">
        <v>145</v>
      </c>
      <c r="E511" s="189" t="s">
        <v>718</v>
      </c>
      <c r="F511" s="199" t="s">
        <v>147</v>
      </c>
      <c r="G511" s="189" t="s">
        <v>724</v>
      </c>
      <c r="H511" s="225">
        <v>476</v>
      </c>
      <c r="I511" s="189" t="s">
        <v>47</v>
      </c>
      <c r="J511" s="187" t="str">
        <f>INDEX('Policy Characteristics'!D:D,MATCH(PolicyLevers!$C511,'Policy Characteristics'!$C:$C,0))</f>
        <v>Electrification + Hydrogen</v>
      </c>
      <c r="K511" s="187" t="str">
        <f>INDEX('Policy Characteristics'!E:E,MATCH(PolicyLevers!$C511,'Policy Characteristics'!$C:$C,0))</f>
        <v>indst fuel type shifting</v>
      </c>
      <c r="L511" s="233">
        <f>INDEX('Policy Characteristics'!F:F,MATCH(PolicyLevers!$C511,'Policy Characteristics'!$C:$C,0))</f>
        <v>0</v>
      </c>
      <c r="M511" s="233">
        <f>INDEX('Policy Characteristics'!G:G,MATCH(PolicyLevers!$C511,'Policy Characteristics'!$C:$C,0))</f>
        <v>1</v>
      </c>
      <c r="N511" s="233">
        <f>INDEX('Policy Characteristics'!H:H,MATCH(PolicyLevers!$C511,'Policy Characteristics'!$C:$C,0))</f>
        <v>0.01</v>
      </c>
      <c r="O511" s="210" t="str">
        <f>INDEX('Policy Characteristics'!I:I,MATCH(PolicyLevers!$C511,'Policy Characteristics'!$C:$C,0))</f>
        <v>% of fuel shifted</v>
      </c>
      <c r="P511" s="189"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210" t="str">
        <f>INDEX('Policy Characteristics'!K:K,MATCH(PolicyLevers!$C511,'Policy Characteristics'!$C:$C,0))</f>
        <v>industry-ag-main.html#fuel-switching</v>
      </c>
      <c r="R511" s="210" t="str">
        <f>INDEX('Policy Characteristics'!L:L,MATCH(PolicyLevers!$C511,'Policy Characteristics'!$C:$C,0))</f>
        <v>industry-elec-and-hydrogen.html</v>
      </c>
      <c r="S511" s="230">
        <f>INDEX('Policy Characteristics'!M:M,MATCH(PolicyLevers!$C511,'Policy Characteristics'!$C:$C,0))</f>
        <v>0</v>
      </c>
      <c r="T511" s="189">
        <f>INDEX('Policy Characteristics'!N:N,MATCH(PolicyLevers!$C511,'Policy Characteristics'!$C:$C,0))</f>
        <v>0</v>
      </c>
    </row>
    <row r="512" spans="1:20">
      <c r="A512" s="186" t="str">
        <f>INDEX('Policy Characteristics'!A:A,MATCH($C512,'Policy Characteristics'!$C:$C,0))</f>
        <v>Industry</v>
      </c>
      <c r="B512" s="210" t="str">
        <f>INDEX('Policy Characteristics'!B:B,MATCH($C512,'Policy Characteristics'!$C:$C,0))</f>
        <v>Electrification + Hydrogen</v>
      </c>
      <c r="C512" s="210" t="str">
        <f t="shared" si="33"/>
        <v>Fraction of Industrial Fuel Use Shifted to Other Fuels</v>
      </c>
      <c r="D512" s="199" t="s">
        <v>145</v>
      </c>
      <c r="E512" s="189" t="s">
        <v>719</v>
      </c>
      <c r="F512" s="199" t="s">
        <v>147</v>
      </c>
      <c r="G512" s="189" t="s">
        <v>727</v>
      </c>
      <c r="H512" s="225">
        <v>477</v>
      </c>
      <c r="I512" s="189" t="s">
        <v>47</v>
      </c>
      <c r="J512" s="187" t="str">
        <f>INDEX('Policy Characteristics'!D:D,MATCH(PolicyLevers!$C512,'Policy Characteristics'!$C:$C,0))</f>
        <v>Electrification + Hydrogen</v>
      </c>
      <c r="K512" s="187" t="str">
        <f>INDEX('Policy Characteristics'!E:E,MATCH(PolicyLevers!$C512,'Policy Characteristics'!$C:$C,0))</f>
        <v>indst fuel type shifting</v>
      </c>
      <c r="L512" s="233">
        <f>INDEX('Policy Characteristics'!F:F,MATCH(PolicyLevers!$C512,'Policy Characteristics'!$C:$C,0))</f>
        <v>0</v>
      </c>
      <c r="M512" s="233">
        <f>INDEX('Policy Characteristics'!G:G,MATCH(PolicyLevers!$C512,'Policy Characteristics'!$C:$C,0))</f>
        <v>1</v>
      </c>
      <c r="N512" s="233">
        <f>INDEX('Policy Characteristics'!H:H,MATCH(PolicyLevers!$C512,'Policy Characteristics'!$C:$C,0))</f>
        <v>0.01</v>
      </c>
      <c r="O512" s="210" t="str">
        <f>INDEX('Policy Characteristics'!I:I,MATCH(PolicyLevers!$C512,'Policy Characteristics'!$C:$C,0))</f>
        <v>% of fuel shifted</v>
      </c>
      <c r="P512" s="189"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210" t="str">
        <f>INDEX('Policy Characteristics'!K:K,MATCH(PolicyLevers!$C512,'Policy Characteristics'!$C:$C,0))</f>
        <v>industry-ag-main.html#fuel-switching</v>
      </c>
      <c r="R512" s="210" t="str">
        <f>INDEX('Policy Characteristics'!L:L,MATCH(PolicyLevers!$C512,'Policy Characteristics'!$C:$C,0))</f>
        <v>industry-elec-and-hydrogen.html</v>
      </c>
      <c r="S512" s="230">
        <f>INDEX('Policy Characteristics'!M:M,MATCH(PolicyLevers!$C512,'Policy Characteristics'!$C:$C,0))</f>
        <v>0</v>
      </c>
      <c r="T512" s="189">
        <f>INDEX('Policy Characteristics'!N:N,MATCH(PolicyLevers!$C512,'Policy Characteristics'!$C:$C,0))</f>
        <v>0</v>
      </c>
    </row>
    <row r="513" spans="1:20">
      <c r="A513" s="186" t="str">
        <f>INDEX('Policy Characteristics'!A:A,MATCH($C513,'Policy Characteristics'!$C:$C,0))</f>
        <v>Industry</v>
      </c>
      <c r="B513" s="210" t="str">
        <f>INDEX('Policy Characteristics'!B:B,MATCH($C513,'Policy Characteristics'!$C:$C,0))</f>
        <v>Electrification + Hydrogen</v>
      </c>
      <c r="C513" s="210" t="str">
        <f t="shared" si="33"/>
        <v>Fraction of Industrial Fuel Use Shifted to Other Fuels</v>
      </c>
      <c r="D513" s="199" t="s">
        <v>145</v>
      </c>
      <c r="E513" s="189" t="s">
        <v>720</v>
      </c>
      <c r="F513" s="199" t="s">
        <v>147</v>
      </c>
      <c r="G513" s="189" t="s">
        <v>728</v>
      </c>
      <c r="H513" s="225">
        <v>478</v>
      </c>
      <c r="I513" s="189" t="s">
        <v>46</v>
      </c>
      <c r="J513" s="187" t="str">
        <f>INDEX('Policy Characteristics'!D:D,MATCH(PolicyLevers!$C513,'Policy Characteristics'!$C:$C,0))</f>
        <v>Electrification + Hydrogen</v>
      </c>
      <c r="K513" s="187" t="str">
        <f>INDEX('Policy Characteristics'!E:E,MATCH(PolicyLevers!$C513,'Policy Characteristics'!$C:$C,0))</f>
        <v>indst fuel type shifting</v>
      </c>
      <c r="L513" s="233">
        <f>INDEX('Policy Characteristics'!F:F,MATCH(PolicyLevers!$C513,'Policy Characteristics'!$C:$C,0))</f>
        <v>0</v>
      </c>
      <c r="M513" s="233">
        <f>INDEX('Policy Characteristics'!G:G,MATCH(PolicyLevers!$C513,'Policy Characteristics'!$C:$C,0))</f>
        <v>1</v>
      </c>
      <c r="N513" s="233">
        <f>INDEX('Policy Characteristics'!H:H,MATCH(PolicyLevers!$C513,'Policy Characteristics'!$C:$C,0))</f>
        <v>0.01</v>
      </c>
      <c r="O513" s="210" t="str">
        <f>INDEX('Policy Characteristics'!I:I,MATCH(PolicyLevers!$C513,'Policy Characteristics'!$C:$C,0))</f>
        <v>% of fuel shifted</v>
      </c>
      <c r="P513" s="189"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210" t="str">
        <f>INDEX('Policy Characteristics'!K:K,MATCH(PolicyLevers!$C513,'Policy Characteristics'!$C:$C,0))</f>
        <v>industry-ag-main.html#fuel-switching</v>
      </c>
      <c r="R513" s="210" t="str">
        <f>INDEX('Policy Characteristics'!L:L,MATCH(PolicyLevers!$C513,'Policy Characteristics'!$C:$C,0))</f>
        <v>industry-elec-and-hydrogen.html</v>
      </c>
      <c r="S513" s="230">
        <f>INDEX('Policy Characteristics'!M:M,MATCH(PolicyLevers!$C513,'Policy Characteristics'!$C:$C,0))</f>
        <v>0</v>
      </c>
      <c r="T513" s="189">
        <f>INDEX('Policy Characteristics'!N:N,MATCH(PolicyLevers!$C513,'Policy Characteristics'!$C:$C,0))</f>
        <v>0</v>
      </c>
    </row>
    <row r="514" spans="1:20">
      <c r="A514" s="186" t="str">
        <f>INDEX('Policy Characteristics'!A:A,MATCH($C514,'Policy Characteristics'!$C:$C,0))</f>
        <v>Industry</v>
      </c>
      <c r="B514" s="210" t="str">
        <f>INDEX('Policy Characteristics'!B:B,MATCH($C514,'Policy Characteristics'!$C:$C,0))</f>
        <v>Electrification + Hydrogen</v>
      </c>
      <c r="C514" s="210" t="str">
        <f t="shared" si="33"/>
        <v>Fraction of Industrial Fuel Use Shifted to Other Fuels</v>
      </c>
      <c r="D514" s="199" t="s">
        <v>145</v>
      </c>
      <c r="E514" s="189" t="s">
        <v>721</v>
      </c>
      <c r="F514" s="199" t="s">
        <v>147</v>
      </c>
      <c r="G514" s="189" t="s">
        <v>725</v>
      </c>
      <c r="H514" s="225">
        <v>479</v>
      </c>
      <c r="I514" s="189" t="s">
        <v>47</v>
      </c>
      <c r="J514" s="187" t="str">
        <f>INDEX('Policy Characteristics'!D:D,MATCH(PolicyLevers!$C514,'Policy Characteristics'!$C:$C,0))</f>
        <v>Electrification + Hydrogen</v>
      </c>
      <c r="K514" s="187" t="str">
        <f>INDEX('Policy Characteristics'!E:E,MATCH(PolicyLevers!$C514,'Policy Characteristics'!$C:$C,0))</f>
        <v>indst fuel type shifting</v>
      </c>
      <c r="L514" s="233">
        <f>INDEX('Policy Characteristics'!F:F,MATCH(PolicyLevers!$C514,'Policy Characteristics'!$C:$C,0))</f>
        <v>0</v>
      </c>
      <c r="M514" s="233">
        <f>INDEX('Policy Characteristics'!G:G,MATCH(PolicyLevers!$C514,'Policy Characteristics'!$C:$C,0))</f>
        <v>1</v>
      </c>
      <c r="N514" s="233">
        <f>INDEX('Policy Characteristics'!H:H,MATCH(PolicyLevers!$C514,'Policy Characteristics'!$C:$C,0))</f>
        <v>0.01</v>
      </c>
      <c r="O514" s="210" t="str">
        <f>INDEX('Policy Characteristics'!I:I,MATCH(PolicyLevers!$C514,'Policy Characteristics'!$C:$C,0))</f>
        <v>% of fuel shifted</v>
      </c>
      <c r="P514" s="189"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210" t="str">
        <f>INDEX('Policy Characteristics'!K:K,MATCH(PolicyLevers!$C514,'Policy Characteristics'!$C:$C,0))</f>
        <v>industry-ag-main.html#fuel-switching</v>
      </c>
      <c r="R514" s="210" t="str">
        <f>INDEX('Policy Characteristics'!L:L,MATCH(PolicyLevers!$C514,'Policy Characteristics'!$C:$C,0))</f>
        <v>industry-elec-and-hydrogen.html</v>
      </c>
      <c r="S514" s="230">
        <f>INDEX('Policy Characteristics'!M:M,MATCH(PolicyLevers!$C514,'Policy Characteristics'!$C:$C,0))</f>
        <v>0</v>
      </c>
      <c r="T514" s="189">
        <f>INDEX('Policy Characteristics'!N:N,MATCH(PolicyLevers!$C514,'Policy Characteristics'!$C:$C,0))</f>
        <v>0</v>
      </c>
    </row>
    <row r="515" spans="1:20">
      <c r="A515" s="186" t="str">
        <f>INDEX('Policy Characteristics'!A:A,MATCH($C515,'Policy Characteristics'!$C:$C,0))</f>
        <v>Industry</v>
      </c>
      <c r="B515" s="210" t="str">
        <f>INDEX('Policy Characteristics'!B:B,MATCH($C515,'Policy Characteristics'!$C:$C,0))</f>
        <v>Electrification + Hydrogen</v>
      </c>
      <c r="C515" s="210" t="str">
        <f t="shared" si="33"/>
        <v>Fraction of Industrial Fuel Use Shifted to Other Fuels</v>
      </c>
      <c r="D515" s="199" t="s">
        <v>145</v>
      </c>
      <c r="E515" s="189" t="s">
        <v>722</v>
      </c>
      <c r="F515" s="199" t="s">
        <v>147</v>
      </c>
      <c r="G515" s="189" t="s">
        <v>726</v>
      </c>
      <c r="H515" s="225">
        <v>480</v>
      </c>
      <c r="I515" s="189" t="s">
        <v>46</v>
      </c>
      <c r="J515" s="187" t="str">
        <f>INDEX('Policy Characteristics'!D:D,MATCH(PolicyLevers!$C515,'Policy Characteristics'!$C:$C,0))</f>
        <v>Electrification + Hydrogen</v>
      </c>
      <c r="K515" s="187" t="str">
        <f>INDEX('Policy Characteristics'!E:E,MATCH(PolicyLevers!$C515,'Policy Characteristics'!$C:$C,0))</f>
        <v>indst fuel type shifting</v>
      </c>
      <c r="L515" s="233">
        <f>INDEX('Policy Characteristics'!F:F,MATCH(PolicyLevers!$C515,'Policy Characteristics'!$C:$C,0))</f>
        <v>0</v>
      </c>
      <c r="M515" s="233">
        <f>INDEX('Policy Characteristics'!G:G,MATCH(PolicyLevers!$C515,'Policy Characteristics'!$C:$C,0))</f>
        <v>1</v>
      </c>
      <c r="N515" s="233">
        <f>INDEX('Policy Characteristics'!H:H,MATCH(PolicyLevers!$C515,'Policy Characteristics'!$C:$C,0))</f>
        <v>0.01</v>
      </c>
      <c r="O515" s="210" t="str">
        <f>INDEX('Policy Characteristics'!I:I,MATCH(PolicyLevers!$C515,'Policy Characteristics'!$C:$C,0))</f>
        <v>% of fuel shifted</v>
      </c>
      <c r="P515" s="189"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210" t="str">
        <f>INDEX('Policy Characteristics'!K:K,MATCH(PolicyLevers!$C515,'Policy Characteristics'!$C:$C,0))</f>
        <v>industry-ag-main.html#fuel-switching</v>
      </c>
      <c r="R515" s="210" t="str">
        <f>INDEX('Policy Characteristics'!L:L,MATCH(PolicyLevers!$C515,'Policy Characteristics'!$C:$C,0))</f>
        <v>industry-elec-and-hydrogen.html</v>
      </c>
      <c r="S515" s="230">
        <f>INDEX('Policy Characteristics'!M:M,MATCH(PolicyLevers!$C515,'Policy Characteristics'!$C:$C,0))</f>
        <v>0</v>
      </c>
      <c r="T515" s="189">
        <f>INDEX('Policy Characteristics'!N:N,MATCH(PolicyLevers!$C515,'Policy Characteristics'!$C:$C,0))</f>
        <v>0</v>
      </c>
    </row>
    <row r="516" spans="1:20">
      <c r="A516" s="186" t="str">
        <f>INDEX('Policy Characteristics'!A:A,MATCH($C516,'Policy Characteristics'!$C:$C,0))</f>
        <v>Industry</v>
      </c>
      <c r="B516" s="210" t="str">
        <f>INDEX('Policy Characteristics'!B:B,MATCH($C516,'Policy Characteristics'!$C:$C,0))</f>
        <v>Electrification + Hydrogen</v>
      </c>
      <c r="C516" s="210" t="str">
        <f t="shared" si="33"/>
        <v>Fraction of Industrial Fuel Use Shifted to Other Fuels</v>
      </c>
      <c r="D516" s="199" t="s">
        <v>145</v>
      </c>
      <c r="E516" s="189" t="s">
        <v>723</v>
      </c>
      <c r="F516" s="199" t="s">
        <v>147</v>
      </c>
      <c r="G516" s="189" t="s">
        <v>729</v>
      </c>
      <c r="H516" s="225">
        <v>481</v>
      </c>
      <c r="I516" s="189" t="s">
        <v>47</v>
      </c>
      <c r="J516" s="187" t="str">
        <f>INDEX('Policy Characteristics'!D:D,MATCH(PolicyLevers!$C516,'Policy Characteristics'!$C:$C,0))</f>
        <v>Electrification + Hydrogen</v>
      </c>
      <c r="K516" s="187" t="str">
        <f>INDEX('Policy Characteristics'!E:E,MATCH(PolicyLevers!$C516,'Policy Characteristics'!$C:$C,0))</f>
        <v>indst fuel type shifting</v>
      </c>
      <c r="L516" s="233">
        <f>INDEX('Policy Characteristics'!F:F,MATCH(PolicyLevers!$C516,'Policy Characteristics'!$C:$C,0))</f>
        <v>0</v>
      </c>
      <c r="M516" s="233">
        <f>INDEX('Policy Characteristics'!G:G,MATCH(PolicyLevers!$C516,'Policy Characteristics'!$C:$C,0))</f>
        <v>1</v>
      </c>
      <c r="N516" s="233">
        <f>INDEX('Policy Characteristics'!H:H,MATCH(PolicyLevers!$C516,'Policy Characteristics'!$C:$C,0))</f>
        <v>0.01</v>
      </c>
      <c r="O516" s="210" t="str">
        <f>INDEX('Policy Characteristics'!I:I,MATCH(PolicyLevers!$C516,'Policy Characteristics'!$C:$C,0))</f>
        <v>% of fuel shifted</v>
      </c>
      <c r="P516" s="189"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210" t="str">
        <f>INDEX('Policy Characteristics'!K:K,MATCH(PolicyLevers!$C516,'Policy Characteristics'!$C:$C,0))</f>
        <v>industry-ag-main.html#fuel-switching</v>
      </c>
      <c r="R516" s="210" t="str">
        <f>INDEX('Policy Characteristics'!L:L,MATCH(PolicyLevers!$C516,'Policy Characteristics'!$C:$C,0))</f>
        <v>industry-elec-and-hydrogen.html</v>
      </c>
      <c r="S516" s="230">
        <f>INDEX('Policy Characteristics'!M:M,MATCH(PolicyLevers!$C516,'Policy Characteristics'!$C:$C,0))</f>
        <v>0</v>
      </c>
      <c r="T516" s="189">
        <f>INDEX('Policy Characteristics'!N:N,MATCH(PolicyLevers!$C516,'Policy Characteristics'!$C:$C,0))</f>
        <v>0</v>
      </c>
    </row>
    <row r="517" spans="1:20">
      <c r="A517" s="186" t="str">
        <f>INDEX('Policy Characteristics'!A:A,MATCH($C517,'Policy Characteristics'!$C:$C,0))</f>
        <v>Industry</v>
      </c>
      <c r="B517" s="210" t="str">
        <f>INDEX('Policy Characteristics'!B:B,MATCH($C517,'Policy Characteristics'!$C:$C,0))</f>
        <v>Electrification + Hydrogen</v>
      </c>
      <c r="C517" s="210" t="str">
        <f t="shared" si="33"/>
        <v>Fraction of Industrial Fuel Use Shifted to Other Fuels</v>
      </c>
      <c r="D517" s="199" t="s">
        <v>145</v>
      </c>
      <c r="E517" s="189" t="s">
        <v>1065</v>
      </c>
      <c r="F517" s="199" t="s">
        <v>147</v>
      </c>
      <c r="G517" s="189" t="s">
        <v>1068</v>
      </c>
      <c r="H517" s="225">
        <v>482</v>
      </c>
      <c r="I517" s="189" t="s">
        <v>47</v>
      </c>
      <c r="J517" s="187" t="str">
        <f>INDEX('Policy Characteristics'!D:D,MATCH(PolicyLevers!$C517,'Policy Characteristics'!$C:$C,0))</f>
        <v>Electrification + Hydrogen</v>
      </c>
      <c r="K517" s="187" t="str">
        <f>INDEX('Policy Characteristics'!E:E,MATCH(PolicyLevers!$C517,'Policy Characteristics'!$C:$C,0))</f>
        <v>indst fuel type shifting</v>
      </c>
      <c r="L517" s="233">
        <f>INDEX('Policy Characteristics'!F:F,MATCH(PolicyLevers!$C517,'Policy Characteristics'!$C:$C,0))</f>
        <v>0</v>
      </c>
      <c r="M517" s="233">
        <f>INDEX('Policy Characteristics'!G:G,MATCH(PolicyLevers!$C517,'Policy Characteristics'!$C:$C,0))</f>
        <v>1</v>
      </c>
      <c r="N517" s="233">
        <f>INDEX('Policy Characteristics'!H:H,MATCH(PolicyLevers!$C517,'Policy Characteristics'!$C:$C,0))</f>
        <v>0.01</v>
      </c>
      <c r="O517" s="210" t="str">
        <f>INDEX('Policy Characteristics'!I:I,MATCH(PolicyLevers!$C517,'Policy Characteristics'!$C:$C,0))</f>
        <v>% of fuel shifted</v>
      </c>
      <c r="P517" s="189"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210" t="str">
        <f>INDEX('Policy Characteristics'!K:K,MATCH(PolicyLevers!$C517,'Policy Characteristics'!$C:$C,0))</f>
        <v>industry-ag-main.html#fuel-switching</v>
      </c>
      <c r="R517" s="210" t="str">
        <f>INDEX('Policy Characteristics'!L:L,MATCH(PolicyLevers!$C517,'Policy Characteristics'!$C:$C,0))</f>
        <v>industry-elec-and-hydrogen.html</v>
      </c>
      <c r="S517" s="230">
        <f>INDEX('Policy Characteristics'!M:M,MATCH(PolicyLevers!$C517,'Policy Characteristics'!$C:$C,0))</f>
        <v>0</v>
      </c>
      <c r="T517" s="189">
        <f>INDEX('Policy Characteristics'!N:N,MATCH(PolicyLevers!$C517,'Policy Characteristics'!$C:$C,0))</f>
        <v>0</v>
      </c>
    </row>
    <row r="518" spans="1:20">
      <c r="A518" s="186" t="str">
        <f>INDEX('Policy Characteristics'!A:A,MATCH($C518,'Policy Characteristics'!$C:$C,0))</f>
        <v>Industry</v>
      </c>
      <c r="B518" s="210" t="str">
        <f>INDEX('Policy Characteristics'!B:B,MATCH($C518,'Policy Characteristics'!$C:$C,0))</f>
        <v>Electrification + Hydrogen</v>
      </c>
      <c r="C518" s="210" t="str">
        <f t="shared" si="33"/>
        <v>Fraction of Industrial Fuel Use Shifted to Other Fuels</v>
      </c>
      <c r="D518" s="199" t="s">
        <v>145</v>
      </c>
      <c r="E518" s="189" t="s">
        <v>1066</v>
      </c>
      <c r="F518" s="199" t="s">
        <v>147</v>
      </c>
      <c r="G518" s="189" t="s">
        <v>1070</v>
      </c>
      <c r="H518" s="225">
        <v>483</v>
      </c>
      <c r="I518" s="189" t="s">
        <v>46</v>
      </c>
      <c r="J518" s="187" t="str">
        <f>INDEX('Policy Characteristics'!D:D,MATCH(PolicyLevers!$C518,'Policy Characteristics'!$C:$C,0))</f>
        <v>Electrification + Hydrogen</v>
      </c>
      <c r="K518" s="187" t="str">
        <f>INDEX('Policy Characteristics'!E:E,MATCH(PolicyLevers!$C518,'Policy Characteristics'!$C:$C,0))</f>
        <v>indst fuel type shifting</v>
      </c>
      <c r="L518" s="233">
        <f>INDEX('Policy Characteristics'!F:F,MATCH(PolicyLevers!$C518,'Policy Characteristics'!$C:$C,0))</f>
        <v>0</v>
      </c>
      <c r="M518" s="233">
        <f>INDEX('Policy Characteristics'!G:G,MATCH(PolicyLevers!$C518,'Policy Characteristics'!$C:$C,0))</f>
        <v>1</v>
      </c>
      <c r="N518" s="233">
        <f>INDEX('Policy Characteristics'!H:H,MATCH(PolicyLevers!$C518,'Policy Characteristics'!$C:$C,0))</f>
        <v>0.01</v>
      </c>
      <c r="O518" s="210" t="str">
        <f>INDEX('Policy Characteristics'!I:I,MATCH(PolicyLevers!$C518,'Policy Characteristics'!$C:$C,0))</f>
        <v>% of fuel shifted</v>
      </c>
      <c r="P518" s="189"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210" t="str">
        <f>INDEX('Policy Characteristics'!K:K,MATCH(PolicyLevers!$C518,'Policy Characteristics'!$C:$C,0))</f>
        <v>industry-ag-main.html#fuel-switching</v>
      </c>
      <c r="R518" s="210" t="str">
        <f>INDEX('Policy Characteristics'!L:L,MATCH(PolicyLevers!$C518,'Policy Characteristics'!$C:$C,0))</f>
        <v>industry-elec-and-hydrogen.html</v>
      </c>
      <c r="S518" s="230">
        <f>INDEX('Policy Characteristics'!M:M,MATCH(PolicyLevers!$C518,'Policy Characteristics'!$C:$C,0))</f>
        <v>0</v>
      </c>
      <c r="T518" s="189">
        <f>INDEX('Policy Characteristics'!N:N,MATCH(PolicyLevers!$C518,'Policy Characteristics'!$C:$C,0))</f>
        <v>0</v>
      </c>
    </row>
    <row r="519" spans="1:20">
      <c r="A519" s="186" t="str">
        <f>INDEX('Policy Characteristics'!A:A,MATCH($C519,'Policy Characteristics'!$C:$C,0))</f>
        <v>Industry</v>
      </c>
      <c r="B519" s="210" t="str">
        <f>INDEX('Policy Characteristics'!B:B,MATCH($C519,'Policy Characteristics'!$C:$C,0))</f>
        <v>Electrification + Hydrogen</v>
      </c>
      <c r="C519" s="210" t="str">
        <f t="shared" si="33"/>
        <v>Fraction of Industrial Fuel Use Shifted to Other Fuels</v>
      </c>
      <c r="D519" s="199" t="s">
        <v>145</v>
      </c>
      <c r="E519" s="189" t="s">
        <v>1067</v>
      </c>
      <c r="F519" s="199" t="s">
        <v>147</v>
      </c>
      <c r="G519" s="189" t="s">
        <v>1071</v>
      </c>
      <c r="H519" s="225">
        <v>484</v>
      </c>
      <c r="I519" s="189" t="s">
        <v>46</v>
      </c>
      <c r="J519" s="187" t="str">
        <f>INDEX('Policy Characteristics'!D:D,MATCH(PolicyLevers!$C519,'Policy Characteristics'!$C:$C,0))</f>
        <v>Electrification + Hydrogen</v>
      </c>
      <c r="K519" s="187" t="str">
        <f>INDEX('Policy Characteristics'!E:E,MATCH(PolicyLevers!$C519,'Policy Characteristics'!$C:$C,0))</f>
        <v>indst fuel type shifting</v>
      </c>
      <c r="L519" s="233">
        <f>INDEX('Policy Characteristics'!F:F,MATCH(PolicyLevers!$C519,'Policy Characteristics'!$C:$C,0))</f>
        <v>0</v>
      </c>
      <c r="M519" s="233">
        <f>INDEX('Policy Characteristics'!G:G,MATCH(PolicyLevers!$C519,'Policy Characteristics'!$C:$C,0))</f>
        <v>1</v>
      </c>
      <c r="N519" s="233">
        <f>INDEX('Policy Characteristics'!H:H,MATCH(PolicyLevers!$C519,'Policy Characteristics'!$C:$C,0))</f>
        <v>0.01</v>
      </c>
      <c r="O519" s="210" t="str">
        <f>INDEX('Policy Characteristics'!I:I,MATCH(PolicyLevers!$C519,'Policy Characteristics'!$C:$C,0))</f>
        <v>% of fuel shifted</v>
      </c>
      <c r="P519" s="189"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210" t="str">
        <f>INDEX('Policy Characteristics'!K:K,MATCH(PolicyLevers!$C519,'Policy Characteristics'!$C:$C,0))</f>
        <v>industry-ag-main.html#fuel-switching</v>
      </c>
      <c r="R519" s="210" t="str">
        <f>INDEX('Policy Characteristics'!L:L,MATCH(PolicyLevers!$C519,'Policy Characteristics'!$C:$C,0))</f>
        <v>industry-elec-and-hydrogen.html</v>
      </c>
      <c r="S519" s="230">
        <f>INDEX('Policy Characteristics'!M:M,MATCH(PolicyLevers!$C519,'Policy Characteristics'!$C:$C,0))</f>
        <v>0</v>
      </c>
      <c r="T519" s="189">
        <f>INDEX('Policy Characteristics'!N:N,MATCH(PolicyLevers!$C519,'Policy Characteristics'!$C:$C,0))</f>
        <v>0</v>
      </c>
    </row>
    <row r="520" spans="1:20">
      <c r="A520" s="186" t="str">
        <f>INDEX('Policy Characteristics'!A:A,MATCH($C520,'Policy Characteristics'!$C:$C,0))</f>
        <v>Industry</v>
      </c>
      <c r="B520" s="210" t="str">
        <f>INDEX('Policy Characteristics'!B:B,MATCH($C520,'Policy Characteristics'!$C:$C,0))</f>
        <v>Electrification + Hydrogen</v>
      </c>
      <c r="C520" s="210" t="str">
        <f t="shared" si="33"/>
        <v>Fraction of Industrial Fuel Use Shifted to Other Fuels</v>
      </c>
      <c r="D520" s="199" t="s">
        <v>145</v>
      </c>
      <c r="E520" s="189" t="s">
        <v>1064</v>
      </c>
      <c r="F520" s="199" t="s">
        <v>147</v>
      </c>
      <c r="G520" s="189" t="s">
        <v>1069</v>
      </c>
      <c r="H520" s="225">
        <v>485</v>
      </c>
      <c r="I520" s="189" t="s">
        <v>47</v>
      </c>
      <c r="J520" s="187" t="str">
        <f>INDEX('Policy Characteristics'!D:D,MATCH(PolicyLevers!$C520,'Policy Characteristics'!$C:$C,0))</f>
        <v>Electrification + Hydrogen</v>
      </c>
      <c r="K520" s="187" t="str">
        <f>INDEX('Policy Characteristics'!E:E,MATCH(PolicyLevers!$C520,'Policy Characteristics'!$C:$C,0))</f>
        <v>indst fuel type shifting</v>
      </c>
      <c r="L520" s="233">
        <f>INDEX('Policy Characteristics'!F:F,MATCH(PolicyLevers!$C520,'Policy Characteristics'!$C:$C,0))</f>
        <v>0</v>
      </c>
      <c r="M520" s="233">
        <f>INDEX('Policy Characteristics'!G:G,MATCH(PolicyLevers!$C520,'Policy Characteristics'!$C:$C,0))</f>
        <v>1</v>
      </c>
      <c r="N520" s="233">
        <f>INDEX('Policy Characteristics'!H:H,MATCH(PolicyLevers!$C520,'Policy Characteristics'!$C:$C,0))</f>
        <v>0.01</v>
      </c>
      <c r="O520" s="210" t="str">
        <f>INDEX('Policy Characteristics'!I:I,MATCH(PolicyLevers!$C520,'Policy Characteristics'!$C:$C,0))</f>
        <v>% of fuel shifted</v>
      </c>
      <c r="P520" s="189"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210" t="str">
        <f>INDEX('Policy Characteristics'!K:K,MATCH(PolicyLevers!$C520,'Policy Characteristics'!$C:$C,0))</f>
        <v>industry-ag-main.html#fuel-switching</v>
      </c>
      <c r="R520" s="210" t="str">
        <f>INDEX('Policy Characteristics'!L:L,MATCH(PolicyLevers!$C520,'Policy Characteristics'!$C:$C,0))</f>
        <v>industry-elec-and-hydrogen.html</v>
      </c>
      <c r="S520" s="230">
        <f>INDEX('Policy Characteristics'!M:M,MATCH(PolicyLevers!$C520,'Policy Characteristics'!$C:$C,0))</f>
        <v>0</v>
      </c>
      <c r="T520" s="189">
        <f>INDEX('Policy Characteristics'!N:N,MATCH(PolicyLevers!$C520,'Policy Characteristics'!$C:$C,0))</f>
        <v>0</v>
      </c>
    </row>
    <row r="521" spans="1:20">
      <c r="A521" s="186" t="str">
        <f>INDEX('Policy Characteristics'!A:A,MATCH($C521,'Policy Characteristics'!$C:$C,0))</f>
        <v>Industry</v>
      </c>
      <c r="B521" s="210" t="str">
        <f>INDEX('Policy Characteristics'!B:B,MATCH($C521,'Policy Characteristics'!$C:$C,0))</f>
        <v>Electrification + Hydrogen</v>
      </c>
      <c r="C521" s="210" t="str">
        <f t="shared" si="33"/>
        <v>Fraction of Industrial Fuel Use Shifted to Other Fuels</v>
      </c>
      <c r="D521" s="199" t="s">
        <v>146</v>
      </c>
      <c r="E521" s="189" t="s">
        <v>718</v>
      </c>
      <c r="F521" s="199" t="s">
        <v>148</v>
      </c>
      <c r="G521" s="189" t="s">
        <v>724</v>
      </c>
      <c r="H521" s="225">
        <v>486</v>
      </c>
      <c r="I521" s="189" t="s">
        <v>47</v>
      </c>
      <c r="J521" s="187" t="str">
        <f>INDEX('Policy Characteristics'!D:D,MATCH(PolicyLevers!$C521,'Policy Characteristics'!$C:$C,0))</f>
        <v>Electrification + Hydrogen</v>
      </c>
      <c r="K521" s="187" t="str">
        <f>INDEX('Policy Characteristics'!E:E,MATCH(PolicyLevers!$C521,'Policy Characteristics'!$C:$C,0))</f>
        <v>indst fuel type shifting</v>
      </c>
      <c r="L521" s="233">
        <f>INDEX('Policy Characteristics'!F:F,MATCH(PolicyLevers!$C521,'Policy Characteristics'!$C:$C,0))</f>
        <v>0</v>
      </c>
      <c r="M521" s="233">
        <f>INDEX('Policy Characteristics'!G:G,MATCH(PolicyLevers!$C521,'Policy Characteristics'!$C:$C,0))</f>
        <v>1</v>
      </c>
      <c r="N521" s="233">
        <f>INDEX('Policy Characteristics'!H:H,MATCH(PolicyLevers!$C521,'Policy Characteristics'!$C:$C,0))</f>
        <v>0.01</v>
      </c>
      <c r="O521" s="210" t="str">
        <f>INDEX('Policy Characteristics'!I:I,MATCH(PolicyLevers!$C521,'Policy Characteristics'!$C:$C,0))</f>
        <v>% of fuel shifted</v>
      </c>
      <c r="P521" s="189"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210" t="str">
        <f>INDEX('Policy Characteristics'!K:K,MATCH(PolicyLevers!$C521,'Policy Characteristics'!$C:$C,0))</f>
        <v>industry-ag-main.html#fuel-switching</v>
      </c>
      <c r="R521" s="210" t="str">
        <f>INDEX('Policy Characteristics'!L:L,MATCH(PolicyLevers!$C521,'Policy Characteristics'!$C:$C,0))</f>
        <v>industry-elec-and-hydrogen.html</v>
      </c>
      <c r="S521" s="230">
        <f>INDEX('Policy Characteristics'!M:M,MATCH(PolicyLevers!$C521,'Policy Characteristics'!$C:$C,0))</f>
        <v>0</v>
      </c>
      <c r="T521" s="189">
        <f>INDEX('Policy Characteristics'!N:N,MATCH(PolicyLevers!$C521,'Policy Characteristics'!$C:$C,0))</f>
        <v>0</v>
      </c>
    </row>
    <row r="522" spans="1:20">
      <c r="A522" s="186" t="str">
        <f>INDEX('Policy Characteristics'!A:A,MATCH($C522,'Policy Characteristics'!$C:$C,0))</f>
        <v>Industry</v>
      </c>
      <c r="B522" s="210" t="str">
        <f>INDEX('Policy Characteristics'!B:B,MATCH($C522,'Policy Characteristics'!$C:$C,0))</f>
        <v>Electrification + Hydrogen</v>
      </c>
      <c r="C522" s="210" t="str">
        <f t="shared" si="33"/>
        <v>Fraction of Industrial Fuel Use Shifted to Other Fuels</v>
      </c>
      <c r="D522" s="199" t="s">
        <v>146</v>
      </c>
      <c r="E522" s="189" t="s">
        <v>719</v>
      </c>
      <c r="F522" s="199" t="s">
        <v>148</v>
      </c>
      <c r="G522" s="189" t="s">
        <v>727</v>
      </c>
      <c r="H522" s="225">
        <v>487</v>
      </c>
      <c r="I522" s="189" t="s">
        <v>46</v>
      </c>
      <c r="J522" s="187" t="str">
        <f>INDEX('Policy Characteristics'!D:D,MATCH(PolicyLevers!$C522,'Policy Characteristics'!$C:$C,0))</f>
        <v>Electrification + Hydrogen</v>
      </c>
      <c r="K522" s="187" t="str">
        <f>INDEX('Policy Characteristics'!E:E,MATCH(PolicyLevers!$C522,'Policy Characteristics'!$C:$C,0))</f>
        <v>indst fuel type shifting</v>
      </c>
      <c r="L522" s="233">
        <f>INDEX('Policy Characteristics'!F:F,MATCH(PolicyLevers!$C522,'Policy Characteristics'!$C:$C,0))</f>
        <v>0</v>
      </c>
      <c r="M522" s="233">
        <f>INDEX('Policy Characteristics'!G:G,MATCH(PolicyLevers!$C522,'Policy Characteristics'!$C:$C,0))</f>
        <v>1</v>
      </c>
      <c r="N522" s="233">
        <f>INDEX('Policy Characteristics'!H:H,MATCH(PolicyLevers!$C522,'Policy Characteristics'!$C:$C,0))</f>
        <v>0.01</v>
      </c>
      <c r="O522" s="210" t="str">
        <f>INDEX('Policy Characteristics'!I:I,MATCH(PolicyLevers!$C522,'Policy Characteristics'!$C:$C,0))</f>
        <v>% of fuel shifted</v>
      </c>
      <c r="P522" s="189"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210" t="str">
        <f>INDEX('Policy Characteristics'!K:K,MATCH(PolicyLevers!$C522,'Policy Characteristics'!$C:$C,0))</f>
        <v>industry-ag-main.html#fuel-switching</v>
      </c>
      <c r="R522" s="210" t="str">
        <f>INDEX('Policy Characteristics'!L:L,MATCH(PolicyLevers!$C522,'Policy Characteristics'!$C:$C,0))</f>
        <v>industry-elec-and-hydrogen.html</v>
      </c>
      <c r="S522" s="230">
        <f>INDEX('Policy Characteristics'!M:M,MATCH(PolicyLevers!$C522,'Policy Characteristics'!$C:$C,0))</f>
        <v>0</v>
      </c>
      <c r="T522" s="189">
        <f>INDEX('Policy Characteristics'!N:N,MATCH(PolicyLevers!$C522,'Policy Characteristics'!$C:$C,0))</f>
        <v>0</v>
      </c>
    </row>
    <row r="523" spans="1:20">
      <c r="A523" s="186" t="str">
        <f>INDEX('Policy Characteristics'!A:A,MATCH($C523,'Policy Characteristics'!$C:$C,0))</f>
        <v>Industry</v>
      </c>
      <c r="B523" s="210" t="str">
        <f>INDEX('Policy Characteristics'!B:B,MATCH($C523,'Policy Characteristics'!$C:$C,0))</f>
        <v>Electrification + Hydrogen</v>
      </c>
      <c r="C523" s="210" t="str">
        <f t="shared" si="33"/>
        <v>Fraction of Industrial Fuel Use Shifted to Other Fuels</v>
      </c>
      <c r="D523" s="199" t="s">
        <v>146</v>
      </c>
      <c r="E523" s="189" t="s">
        <v>720</v>
      </c>
      <c r="F523" s="199" t="s">
        <v>148</v>
      </c>
      <c r="G523" s="189" t="s">
        <v>728</v>
      </c>
      <c r="H523" s="225">
        <v>488</v>
      </c>
      <c r="I523" s="189" t="s">
        <v>46</v>
      </c>
      <c r="J523" s="187" t="str">
        <f>INDEX('Policy Characteristics'!D:D,MATCH(PolicyLevers!$C523,'Policy Characteristics'!$C:$C,0))</f>
        <v>Electrification + Hydrogen</v>
      </c>
      <c r="K523" s="187" t="str">
        <f>INDEX('Policy Characteristics'!E:E,MATCH(PolicyLevers!$C523,'Policy Characteristics'!$C:$C,0))</f>
        <v>indst fuel type shifting</v>
      </c>
      <c r="L523" s="233">
        <f>INDEX('Policy Characteristics'!F:F,MATCH(PolicyLevers!$C523,'Policy Characteristics'!$C:$C,0))</f>
        <v>0</v>
      </c>
      <c r="M523" s="233">
        <f>INDEX('Policy Characteristics'!G:G,MATCH(PolicyLevers!$C523,'Policy Characteristics'!$C:$C,0))</f>
        <v>1</v>
      </c>
      <c r="N523" s="233">
        <f>INDEX('Policy Characteristics'!H:H,MATCH(PolicyLevers!$C523,'Policy Characteristics'!$C:$C,0))</f>
        <v>0.01</v>
      </c>
      <c r="O523" s="210" t="str">
        <f>INDEX('Policy Characteristics'!I:I,MATCH(PolicyLevers!$C523,'Policy Characteristics'!$C:$C,0))</f>
        <v>% of fuel shifted</v>
      </c>
      <c r="P523" s="189"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210" t="str">
        <f>INDEX('Policy Characteristics'!K:K,MATCH(PolicyLevers!$C523,'Policy Characteristics'!$C:$C,0))</f>
        <v>industry-ag-main.html#fuel-switching</v>
      </c>
      <c r="R523" s="210" t="str">
        <f>INDEX('Policy Characteristics'!L:L,MATCH(PolicyLevers!$C523,'Policy Characteristics'!$C:$C,0))</f>
        <v>industry-elec-and-hydrogen.html</v>
      </c>
      <c r="S523" s="230">
        <f>INDEX('Policy Characteristics'!M:M,MATCH(PolicyLevers!$C523,'Policy Characteristics'!$C:$C,0))</f>
        <v>0</v>
      </c>
      <c r="T523" s="189">
        <f>INDEX('Policy Characteristics'!N:N,MATCH(PolicyLevers!$C523,'Policy Characteristics'!$C:$C,0))</f>
        <v>0</v>
      </c>
    </row>
    <row r="524" spans="1:20">
      <c r="A524" s="186" t="str">
        <f>INDEX('Policy Characteristics'!A:A,MATCH($C524,'Policy Characteristics'!$C:$C,0))</f>
        <v>Industry</v>
      </c>
      <c r="B524" s="210" t="str">
        <f>INDEX('Policy Characteristics'!B:B,MATCH($C524,'Policy Characteristics'!$C:$C,0))</f>
        <v>Electrification + Hydrogen</v>
      </c>
      <c r="C524" s="210" t="str">
        <f t="shared" si="33"/>
        <v>Fraction of Industrial Fuel Use Shifted to Other Fuels</v>
      </c>
      <c r="D524" s="199" t="s">
        <v>146</v>
      </c>
      <c r="E524" s="189" t="s">
        <v>721</v>
      </c>
      <c r="F524" s="199" t="s">
        <v>148</v>
      </c>
      <c r="G524" s="189" t="s">
        <v>725</v>
      </c>
      <c r="H524" s="225">
        <v>489</v>
      </c>
      <c r="I524" s="189" t="s">
        <v>47</v>
      </c>
      <c r="J524" s="187" t="str">
        <f>INDEX('Policy Characteristics'!D:D,MATCH(PolicyLevers!$C524,'Policy Characteristics'!$C:$C,0))</f>
        <v>Electrification + Hydrogen</v>
      </c>
      <c r="K524" s="187" t="str">
        <f>INDEX('Policy Characteristics'!E:E,MATCH(PolicyLevers!$C524,'Policy Characteristics'!$C:$C,0))</f>
        <v>indst fuel type shifting</v>
      </c>
      <c r="L524" s="233">
        <f>INDEX('Policy Characteristics'!F:F,MATCH(PolicyLevers!$C524,'Policy Characteristics'!$C:$C,0))</f>
        <v>0</v>
      </c>
      <c r="M524" s="233">
        <f>INDEX('Policy Characteristics'!G:G,MATCH(PolicyLevers!$C524,'Policy Characteristics'!$C:$C,0))</f>
        <v>1</v>
      </c>
      <c r="N524" s="233">
        <f>INDEX('Policy Characteristics'!H:H,MATCH(PolicyLevers!$C524,'Policy Characteristics'!$C:$C,0))</f>
        <v>0.01</v>
      </c>
      <c r="O524" s="210" t="str">
        <f>INDEX('Policy Characteristics'!I:I,MATCH(PolicyLevers!$C524,'Policy Characteristics'!$C:$C,0))</f>
        <v>% of fuel shifted</v>
      </c>
      <c r="P524" s="189"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210" t="str">
        <f>INDEX('Policy Characteristics'!K:K,MATCH(PolicyLevers!$C524,'Policy Characteristics'!$C:$C,0))</f>
        <v>industry-ag-main.html#fuel-switching</v>
      </c>
      <c r="R524" s="210" t="str">
        <f>INDEX('Policy Characteristics'!L:L,MATCH(PolicyLevers!$C524,'Policy Characteristics'!$C:$C,0))</f>
        <v>industry-elec-and-hydrogen.html</v>
      </c>
      <c r="S524" s="230">
        <f>INDEX('Policy Characteristics'!M:M,MATCH(PolicyLevers!$C524,'Policy Characteristics'!$C:$C,0))</f>
        <v>0</v>
      </c>
      <c r="T524" s="189">
        <f>INDEX('Policy Characteristics'!N:N,MATCH(PolicyLevers!$C524,'Policy Characteristics'!$C:$C,0))</f>
        <v>0</v>
      </c>
    </row>
    <row r="525" spans="1:20">
      <c r="A525" s="186" t="str">
        <f>INDEX('Policy Characteristics'!A:A,MATCH($C525,'Policy Characteristics'!$C:$C,0))</f>
        <v>Industry</v>
      </c>
      <c r="B525" s="210" t="str">
        <f>INDEX('Policy Characteristics'!B:B,MATCH($C525,'Policy Characteristics'!$C:$C,0))</f>
        <v>Electrification + Hydrogen</v>
      </c>
      <c r="C525" s="210" t="str">
        <f t="shared" si="33"/>
        <v>Fraction of Industrial Fuel Use Shifted to Other Fuels</v>
      </c>
      <c r="D525" s="199" t="s">
        <v>146</v>
      </c>
      <c r="E525" s="189" t="s">
        <v>722</v>
      </c>
      <c r="F525" s="199" t="s">
        <v>148</v>
      </c>
      <c r="G525" s="189" t="s">
        <v>726</v>
      </c>
      <c r="H525" s="225">
        <v>490</v>
      </c>
      <c r="I525" s="189" t="s">
        <v>46</v>
      </c>
      <c r="J525" s="187" t="str">
        <f>INDEX('Policy Characteristics'!D:D,MATCH(PolicyLevers!$C525,'Policy Characteristics'!$C:$C,0))</f>
        <v>Electrification + Hydrogen</v>
      </c>
      <c r="K525" s="187" t="str">
        <f>INDEX('Policy Characteristics'!E:E,MATCH(PolicyLevers!$C525,'Policy Characteristics'!$C:$C,0))</f>
        <v>indst fuel type shifting</v>
      </c>
      <c r="L525" s="233">
        <f>INDEX('Policy Characteristics'!F:F,MATCH(PolicyLevers!$C525,'Policy Characteristics'!$C:$C,0))</f>
        <v>0</v>
      </c>
      <c r="M525" s="233">
        <f>INDEX('Policy Characteristics'!G:G,MATCH(PolicyLevers!$C525,'Policy Characteristics'!$C:$C,0))</f>
        <v>1</v>
      </c>
      <c r="N525" s="233">
        <f>INDEX('Policy Characteristics'!H:H,MATCH(PolicyLevers!$C525,'Policy Characteristics'!$C:$C,0))</f>
        <v>0.01</v>
      </c>
      <c r="O525" s="210" t="str">
        <f>INDEX('Policy Characteristics'!I:I,MATCH(PolicyLevers!$C525,'Policy Characteristics'!$C:$C,0))</f>
        <v>% of fuel shifted</v>
      </c>
      <c r="P525" s="189"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210" t="str">
        <f>INDEX('Policy Characteristics'!K:K,MATCH(PolicyLevers!$C525,'Policy Characteristics'!$C:$C,0))</f>
        <v>industry-ag-main.html#fuel-switching</v>
      </c>
      <c r="R525" s="210" t="str">
        <f>INDEX('Policy Characteristics'!L:L,MATCH(PolicyLevers!$C525,'Policy Characteristics'!$C:$C,0))</f>
        <v>industry-elec-and-hydrogen.html</v>
      </c>
      <c r="S525" s="230">
        <f>INDEX('Policy Characteristics'!M:M,MATCH(PolicyLevers!$C525,'Policy Characteristics'!$C:$C,0))</f>
        <v>0</v>
      </c>
      <c r="T525" s="189">
        <f>INDEX('Policy Characteristics'!N:N,MATCH(PolicyLevers!$C525,'Policy Characteristics'!$C:$C,0))</f>
        <v>0</v>
      </c>
    </row>
    <row r="526" spans="1:20">
      <c r="A526" s="186" t="str">
        <f>INDEX('Policy Characteristics'!A:A,MATCH($C526,'Policy Characteristics'!$C:$C,0))</f>
        <v>Industry</v>
      </c>
      <c r="B526" s="210" t="str">
        <f>INDEX('Policy Characteristics'!B:B,MATCH($C526,'Policy Characteristics'!$C:$C,0))</f>
        <v>Electrification + Hydrogen</v>
      </c>
      <c r="C526" s="210" t="str">
        <f t="shared" si="33"/>
        <v>Fraction of Industrial Fuel Use Shifted to Other Fuels</v>
      </c>
      <c r="D526" s="199" t="s">
        <v>146</v>
      </c>
      <c r="E526" s="189" t="s">
        <v>723</v>
      </c>
      <c r="F526" s="199" t="s">
        <v>148</v>
      </c>
      <c r="G526" s="189" t="s">
        <v>729</v>
      </c>
      <c r="H526" s="225">
        <v>491</v>
      </c>
      <c r="I526" s="189" t="s">
        <v>47</v>
      </c>
      <c r="J526" s="187" t="str">
        <f>INDEX('Policy Characteristics'!D:D,MATCH(PolicyLevers!$C526,'Policy Characteristics'!$C:$C,0))</f>
        <v>Electrification + Hydrogen</v>
      </c>
      <c r="K526" s="187" t="str">
        <f>INDEX('Policy Characteristics'!E:E,MATCH(PolicyLevers!$C526,'Policy Characteristics'!$C:$C,0))</f>
        <v>indst fuel type shifting</v>
      </c>
      <c r="L526" s="233">
        <f>INDEX('Policy Characteristics'!F:F,MATCH(PolicyLevers!$C526,'Policy Characteristics'!$C:$C,0))</f>
        <v>0</v>
      </c>
      <c r="M526" s="233">
        <f>INDEX('Policy Characteristics'!G:G,MATCH(PolicyLevers!$C526,'Policy Characteristics'!$C:$C,0))</f>
        <v>1</v>
      </c>
      <c r="N526" s="233">
        <f>INDEX('Policy Characteristics'!H:H,MATCH(PolicyLevers!$C526,'Policy Characteristics'!$C:$C,0))</f>
        <v>0.01</v>
      </c>
      <c r="O526" s="210" t="str">
        <f>INDEX('Policy Characteristics'!I:I,MATCH(PolicyLevers!$C526,'Policy Characteristics'!$C:$C,0))</f>
        <v>% of fuel shifted</v>
      </c>
      <c r="P526" s="189"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210" t="str">
        <f>INDEX('Policy Characteristics'!K:K,MATCH(PolicyLevers!$C526,'Policy Characteristics'!$C:$C,0))</f>
        <v>industry-ag-main.html#fuel-switching</v>
      </c>
      <c r="R526" s="210" t="str">
        <f>INDEX('Policy Characteristics'!L:L,MATCH(PolicyLevers!$C526,'Policy Characteristics'!$C:$C,0))</f>
        <v>industry-elec-and-hydrogen.html</v>
      </c>
      <c r="S526" s="230">
        <f>INDEX('Policy Characteristics'!M:M,MATCH(PolicyLevers!$C526,'Policy Characteristics'!$C:$C,0))</f>
        <v>0</v>
      </c>
      <c r="T526" s="189">
        <f>INDEX('Policy Characteristics'!N:N,MATCH(PolicyLevers!$C526,'Policy Characteristics'!$C:$C,0))</f>
        <v>0</v>
      </c>
    </row>
    <row r="527" spans="1:20">
      <c r="A527" s="186" t="str">
        <f>INDEX('Policy Characteristics'!A:A,MATCH($C527,'Policy Characteristics'!$C:$C,0))</f>
        <v>Industry</v>
      </c>
      <c r="B527" s="210" t="str">
        <f>INDEX('Policy Characteristics'!B:B,MATCH($C527,'Policy Characteristics'!$C:$C,0))</f>
        <v>Electrification + Hydrogen</v>
      </c>
      <c r="C527" s="210" t="str">
        <f t="shared" si="33"/>
        <v>Fraction of Industrial Fuel Use Shifted to Other Fuels</v>
      </c>
      <c r="D527" s="199" t="s">
        <v>146</v>
      </c>
      <c r="E527" s="189" t="s">
        <v>1065</v>
      </c>
      <c r="F527" s="199" t="s">
        <v>148</v>
      </c>
      <c r="G527" s="189" t="s">
        <v>1068</v>
      </c>
      <c r="H527" s="225">
        <v>492</v>
      </c>
      <c r="I527" s="189" t="s">
        <v>47</v>
      </c>
      <c r="J527" s="187" t="str">
        <f>INDEX('Policy Characteristics'!D:D,MATCH(PolicyLevers!$C527,'Policy Characteristics'!$C:$C,0))</f>
        <v>Electrification + Hydrogen</v>
      </c>
      <c r="K527" s="187" t="str">
        <f>INDEX('Policy Characteristics'!E:E,MATCH(PolicyLevers!$C527,'Policy Characteristics'!$C:$C,0))</f>
        <v>indst fuel type shifting</v>
      </c>
      <c r="L527" s="233">
        <f>INDEX('Policy Characteristics'!F:F,MATCH(PolicyLevers!$C527,'Policy Characteristics'!$C:$C,0))</f>
        <v>0</v>
      </c>
      <c r="M527" s="233">
        <f>INDEX('Policy Characteristics'!G:G,MATCH(PolicyLevers!$C527,'Policy Characteristics'!$C:$C,0))</f>
        <v>1</v>
      </c>
      <c r="N527" s="233">
        <f>INDEX('Policy Characteristics'!H:H,MATCH(PolicyLevers!$C527,'Policy Characteristics'!$C:$C,0))</f>
        <v>0.01</v>
      </c>
      <c r="O527" s="210" t="str">
        <f>INDEX('Policy Characteristics'!I:I,MATCH(PolicyLevers!$C527,'Policy Characteristics'!$C:$C,0))</f>
        <v>% of fuel shifted</v>
      </c>
      <c r="P527" s="189"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210" t="str">
        <f>INDEX('Policy Characteristics'!K:K,MATCH(PolicyLevers!$C527,'Policy Characteristics'!$C:$C,0))</f>
        <v>industry-ag-main.html#fuel-switching</v>
      </c>
      <c r="R527" s="210" t="str">
        <f>INDEX('Policy Characteristics'!L:L,MATCH(PolicyLevers!$C527,'Policy Characteristics'!$C:$C,0))</f>
        <v>industry-elec-and-hydrogen.html</v>
      </c>
      <c r="S527" s="230">
        <f>INDEX('Policy Characteristics'!M:M,MATCH(PolicyLevers!$C527,'Policy Characteristics'!$C:$C,0))</f>
        <v>0</v>
      </c>
      <c r="T527" s="189">
        <f>INDEX('Policy Characteristics'!N:N,MATCH(PolicyLevers!$C527,'Policy Characteristics'!$C:$C,0))</f>
        <v>0</v>
      </c>
    </row>
    <row r="528" spans="1:20">
      <c r="A528" s="186" t="str">
        <f>INDEX('Policy Characteristics'!A:A,MATCH($C528,'Policy Characteristics'!$C:$C,0))</f>
        <v>Industry</v>
      </c>
      <c r="B528" s="210" t="str">
        <f>INDEX('Policy Characteristics'!B:B,MATCH($C528,'Policy Characteristics'!$C:$C,0))</f>
        <v>Electrification + Hydrogen</v>
      </c>
      <c r="C528" s="210" t="str">
        <f t="shared" si="33"/>
        <v>Fraction of Industrial Fuel Use Shifted to Other Fuels</v>
      </c>
      <c r="D528" s="199" t="s">
        <v>146</v>
      </c>
      <c r="E528" s="189" t="s">
        <v>1066</v>
      </c>
      <c r="F528" s="199" t="s">
        <v>148</v>
      </c>
      <c r="G528" s="189" t="s">
        <v>1070</v>
      </c>
      <c r="H528" s="225">
        <v>493</v>
      </c>
      <c r="I528" s="189" t="s">
        <v>46</v>
      </c>
      <c r="J528" s="187" t="str">
        <f>INDEX('Policy Characteristics'!D:D,MATCH(PolicyLevers!$C528,'Policy Characteristics'!$C:$C,0))</f>
        <v>Electrification + Hydrogen</v>
      </c>
      <c r="K528" s="187" t="str">
        <f>INDEX('Policy Characteristics'!E:E,MATCH(PolicyLevers!$C528,'Policy Characteristics'!$C:$C,0))</f>
        <v>indst fuel type shifting</v>
      </c>
      <c r="L528" s="233">
        <f>INDEX('Policy Characteristics'!F:F,MATCH(PolicyLevers!$C528,'Policy Characteristics'!$C:$C,0))</f>
        <v>0</v>
      </c>
      <c r="M528" s="233">
        <f>INDEX('Policy Characteristics'!G:G,MATCH(PolicyLevers!$C528,'Policy Characteristics'!$C:$C,0))</f>
        <v>1</v>
      </c>
      <c r="N528" s="233">
        <f>INDEX('Policy Characteristics'!H:H,MATCH(PolicyLevers!$C528,'Policy Characteristics'!$C:$C,0))</f>
        <v>0.01</v>
      </c>
      <c r="O528" s="210" t="str">
        <f>INDEX('Policy Characteristics'!I:I,MATCH(PolicyLevers!$C528,'Policy Characteristics'!$C:$C,0))</f>
        <v>% of fuel shifted</v>
      </c>
      <c r="P528" s="189"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210" t="str">
        <f>INDEX('Policy Characteristics'!K:K,MATCH(PolicyLevers!$C528,'Policy Characteristics'!$C:$C,0))</f>
        <v>industry-ag-main.html#fuel-switching</v>
      </c>
      <c r="R528" s="210" t="str">
        <f>INDEX('Policy Characteristics'!L:L,MATCH(PolicyLevers!$C528,'Policy Characteristics'!$C:$C,0))</f>
        <v>industry-elec-and-hydrogen.html</v>
      </c>
      <c r="S528" s="230">
        <f>INDEX('Policy Characteristics'!M:M,MATCH(PolicyLevers!$C528,'Policy Characteristics'!$C:$C,0))</f>
        <v>0</v>
      </c>
      <c r="T528" s="189">
        <f>INDEX('Policy Characteristics'!N:N,MATCH(PolicyLevers!$C528,'Policy Characteristics'!$C:$C,0))</f>
        <v>0</v>
      </c>
    </row>
    <row r="529" spans="1:20">
      <c r="A529" s="186" t="str">
        <f>INDEX('Policy Characteristics'!A:A,MATCH($C529,'Policy Characteristics'!$C:$C,0))</f>
        <v>Industry</v>
      </c>
      <c r="B529" s="210" t="str">
        <f>INDEX('Policy Characteristics'!B:B,MATCH($C529,'Policy Characteristics'!$C:$C,0))</f>
        <v>Electrification + Hydrogen</v>
      </c>
      <c r="C529" s="210" t="str">
        <f t="shared" si="33"/>
        <v>Fraction of Industrial Fuel Use Shifted to Other Fuels</v>
      </c>
      <c r="D529" s="199" t="s">
        <v>146</v>
      </c>
      <c r="E529" s="189" t="s">
        <v>1067</v>
      </c>
      <c r="F529" s="199" t="s">
        <v>148</v>
      </c>
      <c r="G529" s="189" t="s">
        <v>1071</v>
      </c>
      <c r="H529" s="225">
        <v>494</v>
      </c>
      <c r="I529" s="189" t="s">
        <v>46</v>
      </c>
      <c r="J529" s="187" t="str">
        <f>INDEX('Policy Characteristics'!D:D,MATCH(PolicyLevers!$C529,'Policy Characteristics'!$C:$C,0))</f>
        <v>Electrification + Hydrogen</v>
      </c>
      <c r="K529" s="187" t="str">
        <f>INDEX('Policy Characteristics'!E:E,MATCH(PolicyLevers!$C529,'Policy Characteristics'!$C:$C,0))</f>
        <v>indst fuel type shifting</v>
      </c>
      <c r="L529" s="233">
        <f>INDEX('Policy Characteristics'!F:F,MATCH(PolicyLevers!$C529,'Policy Characteristics'!$C:$C,0))</f>
        <v>0</v>
      </c>
      <c r="M529" s="233">
        <f>INDEX('Policy Characteristics'!G:G,MATCH(PolicyLevers!$C529,'Policy Characteristics'!$C:$C,0))</f>
        <v>1</v>
      </c>
      <c r="N529" s="233">
        <f>INDEX('Policy Characteristics'!H:H,MATCH(PolicyLevers!$C529,'Policy Characteristics'!$C:$C,0))</f>
        <v>0.01</v>
      </c>
      <c r="O529" s="210" t="str">
        <f>INDEX('Policy Characteristics'!I:I,MATCH(PolicyLevers!$C529,'Policy Characteristics'!$C:$C,0))</f>
        <v>% of fuel shifted</v>
      </c>
      <c r="P529" s="189"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210" t="str">
        <f>INDEX('Policy Characteristics'!K:K,MATCH(PolicyLevers!$C529,'Policy Characteristics'!$C:$C,0))</f>
        <v>industry-ag-main.html#fuel-switching</v>
      </c>
      <c r="R529" s="210" t="str">
        <f>INDEX('Policy Characteristics'!L:L,MATCH(PolicyLevers!$C529,'Policy Characteristics'!$C:$C,0))</f>
        <v>industry-elec-and-hydrogen.html</v>
      </c>
      <c r="S529" s="230">
        <f>INDEX('Policy Characteristics'!M:M,MATCH(PolicyLevers!$C529,'Policy Characteristics'!$C:$C,0))</f>
        <v>0</v>
      </c>
      <c r="T529" s="189">
        <f>INDEX('Policy Characteristics'!N:N,MATCH(PolicyLevers!$C529,'Policy Characteristics'!$C:$C,0))</f>
        <v>0</v>
      </c>
    </row>
    <row r="530" spans="1:20">
      <c r="A530" s="186" t="str">
        <f>INDEX('Policy Characteristics'!A:A,MATCH($C530,'Policy Characteristics'!$C:$C,0))</f>
        <v>Industry</v>
      </c>
      <c r="B530" s="210" t="str">
        <f>INDEX('Policy Characteristics'!B:B,MATCH($C530,'Policy Characteristics'!$C:$C,0))</f>
        <v>Electrification + Hydrogen</v>
      </c>
      <c r="C530" s="210" t="str">
        <f t="shared" si="33"/>
        <v>Fraction of Industrial Fuel Use Shifted to Other Fuels</v>
      </c>
      <c r="D530" s="199" t="s">
        <v>146</v>
      </c>
      <c r="E530" s="189" t="s">
        <v>1064</v>
      </c>
      <c r="F530" s="199" t="s">
        <v>148</v>
      </c>
      <c r="G530" s="189" t="s">
        <v>1069</v>
      </c>
      <c r="H530" s="225">
        <v>495</v>
      </c>
      <c r="I530" s="189" t="s">
        <v>47</v>
      </c>
      <c r="J530" s="187" t="str">
        <f>INDEX('Policy Characteristics'!D:D,MATCH(PolicyLevers!$C530,'Policy Characteristics'!$C:$C,0))</f>
        <v>Electrification + Hydrogen</v>
      </c>
      <c r="K530" s="187" t="str">
        <f>INDEX('Policy Characteristics'!E:E,MATCH(PolicyLevers!$C530,'Policy Characteristics'!$C:$C,0))</f>
        <v>indst fuel type shifting</v>
      </c>
      <c r="L530" s="233">
        <f>INDEX('Policy Characteristics'!F:F,MATCH(PolicyLevers!$C530,'Policy Characteristics'!$C:$C,0))</f>
        <v>0</v>
      </c>
      <c r="M530" s="233">
        <f>INDEX('Policy Characteristics'!G:G,MATCH(PolicyLevers!$C530,'Policy Characteristics'!$C:$C,0))</f>
        <v>1</v>
      </c>
      <c r="N530" s="233">
        <f>INDEX('Policy Characteristics'!H:H,MATCH(PolicyLevers!$C530,'Policy Characteristics'!$C:$C,0))</f>
        <v>0.01</v>
      </c>
      <c r="O530" s="210" t="str">
        <f>INDEX('Policy Characteristics'!I:I,MATCH(PolicyLevers!$C530,'Policy Characteristics'!$C:$C,0))</f>
        <v>% of fuel shifted</v>
      </c>
      <c r="P530" s="189"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210" t="str">
        <f>INDEX('Policy Characteristics'!K:K,MATCH(PolicyLevers!$C530,'Policy Characteristics'!$C:$C,0))</f>
        <v>industry-ag-main.html#fuel-switching</v>
      </c>
      <c r="R530" s="210" t="str">
        <f>INDEX('Policy Characteristics'!L:L,MATCH(PolicyLevers!$C530,'Policy Characteristics'!$C:$C,0))</f>
        <v>industry-elec-and-hydrogen.html</v>
      </c>
      <c r="S530" s="230">
        <f>INDEX('Policy Characteristics'!M:M,MATCH(PolicyLevers!$C530,'Policy Characteristics'!$C:$C,0))</f>
        <v>0</v>
      </c>
      <c r="T530" s="189">
        <f>INDEX('Policy Characteristics'!N:N,MATCH(PolicyLevers!$C530,'Policy Characteristics'!$C:$C,0))</f>
        <v>0</v>
      </c>
    </row>
    <row r="531" spans="1:20" s="187" customFormat="1">
      <c r="A531" s="186" t="str">
        <f>INDEX('Policy Characteristics'!A:A,MATCH($C531,'Policy Characteristics'!$C:$C,0))</f>
        <v>Industry</v>
      </c>
      <c r="B531" s="200" t="str">
        <f>INDEX('Policy Characteristics'!B:B,MATCH($C531,'Policy Characteristics'!$C:$C,0))</f>
        <v>F-Gas Substitution</v>
      </c>
      <c r="C531" s="200" t="s">
        <v>1147</v>
      </c>
      <c r="D531" s="199"/>
      <c r="E531" s="199"/>
      <c r="F531" s="199"/>
      <c r="G531" s="199"/>
      <c r="H531" s="208">
        <v>58</v>
      </c>
      <c r="I531" s="199" t="s">
        <v>46</v>
      </c>
      <c r="J531" s="187" t="str">
        <f>INDEX('Policy Characteristics'!D:D,MATCH(PolicyLevers!$C531,'Policy Characteristics'!$C:$C,0))</f>
        <v>F-gas Measures</v>
      </c>
      <c r="K531" s="187" t="str">
        <f>INDEX('Policy Characteristics'!E:E,MATCH(PolicyLevers!$C531,'Policy Characteristics'!$C:$C,0))</f>
        <v>indst f gas substitution</v>
      </c>
      <c r="L531" s="206">
        <f>INDEX('Policy Characteristics'!F:F,MATCH(PolicyLevers!$C531,'Policy Characteristics'!$C:$C,0))</f>
        <v>0</v>
      </c>
      <c r="M531" s="237">
        <f>INDEX('Policy Characteristics'!G:G,MATCH(PolicyLevers!$C531,'Policy Characteristics'!$C:$C,0))</f>
        <v>1</v>
      </c>
      <c r="N531" s="237">
        <f>INDEX('Policy Characteristics'!H:H,MATCH(PolicyLevers!$C531,'Policy Characteristics'!$C:$C,0))</f>
        <v>0.01</v>
      </c>
      <c r="O531" s="199" t="str">
        <f>INDEX('Policy Characteristics'!I:I,MATCH(PolicyLevers!$C531,'Policy Characteristics'!$C:$C,0))</f>
        <v>% of potential achieved</v>
      </c>
      <c r="P531" s="239"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56%.</v>
      </c>
      <c r="Q531" s="199" t="str">
        <f>INDEX('Policy Characteristics'!K:K,MATCH(PolicyLevers!$C531,'Policy Characteristics'!$C:$C,0))</f>
        <v>industry-ag-main.html#avoid-f-gases</v>
      </c>
      <c r="R531" s="199" t="str">
        <f>INDEX('Policy Characteristics'!L:L,MATCH(PolicyLevers!$C531,'Policy Characteristics'!$C:$C,0))</f>
        <v>avoid-f-gases.html</v>
      </c>
      <c r="S531" s="254" t="str">
        <f>INDEX('Policy Characteristics'!M:M,MATCH(PolicyLevers!$C531,'Policy Characteristics'!$C:$C,0))</f>
        <v>Calculated from model data; see the relevant variable(s) in the InputData folder for source information.</v>
      </c>
      <c r="T531" s="199">
        <f>INDEX('Policy Characteristics'!N:N,MATCH(PolicyLevers!$C531,'Policy Characteristics'!$C:$C,0))</f>
        <v>0</v>
      </c>
    </row>
    <row r="532" spans="1:20" s="187" customFormat="1">
      <c r="A532" s="186" t="str">
        <f>INDEX('Policy Characteristics'!A:A,MATCH($C532,'Policy Characteristics'!$C:$C,0))</f>
        <v>Industry</v>
      </c>
      <c r="B532" s="200" t="str">
        <f>INDEX('Policy Characteristics'!B:B,MATCH($C532,'Policy Characteristics'!$C:$C,0))</f>
        <v>F-Gas Destruction</v>
      </c>
      <c r="C532" s="200" t="s">
        <v>1148</v>
      </c>
      <c r="D532" s="199"/>
      <c r="E532" s="199"/>
      <c r="F532" s="199"/>
      <c r="G532" s="199"/>
      <c r="H532" s="208">
        <v>510</v>
      </c>
      <c r="I532" s="199" t="s">
        <v>46</v>
      </c>
      <c r="J532" s="187" t="str">
        <f>INDEX('Policy Characteristics'!D:D,MATCH(PolicyLevers!$C532,'Policy Characteristics'!$C:$C,0))</f>
        <v>F-gas Measures</v>
      </c>
      <c r="K532" s="187" t="str">
        <f>INDEX('Policy Characteristics'!E:E,MATCH(PolicyLevers!$C532,'Policy Characteristics'!$C:$C,0))</f>
        <v>indst f gas destruction</v>
      </c>
      <c r="L532" s="206">
        <f>INDEX('Policy Characteristics'!F:F,MATCH(PolicyLevers!$C532,'Policy Characteristics'!$C:$C,0))</f>
        <v>0</v>
      </c>
      <c r="M532" s="237">
        <f>INDEX('Policy Characteristics'!G:G,MATCH(PolicyLevers!$C532,'Policy Characteristics'!$C:$C,0))</f>
        <v>1</v>
      </c>
      <c r="N532" s="237">
        <f>INDEX('Policy Characteristics'!H:H,MATCH(PolicyLevers!$C532,'Policy Characteristics'!$C:$C,0))</f>
        <v>0.01</v>
      </c>
      <c r="O532" s="199" t="str">
        <f>INDEX('Policy Characteristics'!I:I,MATCH(PolicyLevers!$C532,'Policy Characteristics'!$C:$C,0))</f>
        <v>% of potential achieved</v>
      </c>
      <c r="P532" s="239"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Q532" s="199" t="str">
        <f>INDEX('Policy Characteristics'!K:K,MATCH(PolicyLevers!$C532,'Policy Characteristics'!$C:$C,0))</f>
        <v>industry-ag-main.html#avoid-f-gases</v>
      </c>
      <c r="R532" s="199" t="str">
        <f>INDEX('Policy Characteristics'!L:L,MATCH(PolicyLevers!$C532,'Policy Characteristics'!$C:$C,0))</f>
        <v>avoid-f-gases.html</v>
      </c>
      <c r="S532" s="254">
        <f>INDEX('Policy Characteristics'!M:M,MATCH(PolicyLevers!$C532,'Policy Characteristics'!$C:$C,0))</f>
        <v>0</v>
      </c>
      <c r="T532" s="199">
        <f>INDEX('Policy Characteristics'!N:N,MATCH(PolicyLevers!$C532,'Policy Characteristics'!$C:$C,0))</f>
        <v>0</v>
      </c>
    </row>
    <row r="533" spans="1:20" s="187" customFormat="1">
      <c r="A533" s="186" t="str">
        <f>INDEX('Policy Characteristics'!A:A,MATCH($C533,'Policy Characteristics'!$C:$C,0))</f>
        <v>Industry</v>
      </c>
      <c r="B533" s="200" t="str">
        <f>INDEX('Policy Characteristics'!B:B,MATCH($C533,'Policy Characteristics'!$C:$C,0))</f>
        <v>F-Gas Recovery</v>
      </c>
      <c r="C533" s="200" t="s">
        <v>1149</v>
      </c>
      <c r="D533" s="199"/>
      <c r="E533" s="199"/>
      <c r="F533" s="199"/>
      <c r="G533" s="199"/>
      <c r="H533" s="208">
        <v>511</v>
      </c>
      <c r="I533" s="199" t="s">
        <v>46</v>
      </c>
      <c r="J533" s="187" t="str">
        <f>INDEX('Policy Characteristics'!D:D,MATCH(PolicyLevers!$C533,'Policy Characteristics'!$C:$C,0))</f>
        <v>F-gas Measures</v>
      </c>
      <c r="K533" s="187" t="str">
        <f>INDEX('Policy Characteristics'!E:E,MATCH(PolicyLevers!$C533,'Policy Characteristics'!$C:$C,0))</f>
        <v>indst f gas recovery</v>
      </c>
      <c r="L533" s="206">
        <f>INDEX('Policy Characteristics'!F:F,MATCH(PolicyLevers!$C533,'Policy Characteristics'!$C:$C,0))</f>
        <v>0</v>
      </c>
      <c r="M533" s="237">
        <f>INDEX('Policy Characteristics'!G:G,MATCH(PolicyLevers!$C533,'Policy Characteristics'!$C:$C,0))</f>
        <v>1</v>
      </c>
      <c r="N533" s="237">
        <f>INDEX('Policy Characteristics'!H:H,MATCH(PolicyLevers!$C533,'Policy Characteristics'!$C:$C,0))</f>
        <v>0.01</v>
      </c>
      <c r="O533" s="199" t="str">
        <f>INDEX('Policy Characteristics'!I:I,MATCH(PolicyLevers!$C533,'Policy Characteristics'!$C:$C,0))</f>
        <v>% of potential achieved</v>
      </c>
      <c r="P533" s="239"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Q533" s="199" t="str">
        <f>INDEX('Policy Characteristics'!K:K,MATCH(PolicyLevers!$C533,'Policy Characteristics'!$C:$C,0))</f>
        <v>industry-ag-main.html#avoid-f-gases</v>
      </c>
      <c r="R533" s="199" t="str">
        <f>INDEX('Policy Characteristics'!L:L,MATCH(PolicyLevers!$C533,'Policy Characteristics'!$C:$C,0))</f>
        <v>avoid-f-gases.html</v>
      </c>
      <c r="S533" s="254">
        <f>INDEX('Policy Characteristics'!M:M,MATCH(PolicyLevers!$C533,'Policy Characteristics'!$C:$C,0))</f>
        <v>0</v>
      </c>
      <c r="T533" s="199">
        <f>INDEX('Policy Characteristics'!N:N,MATCH(PolicyLevers!$C533,'Policy Characteristics'!$C:$C,0))</f>
        <v>0</v>
      </c>
    </row>
    <row r="534" spans="1:20" s="187" customFormat="1">
      <c r="A534" s="186" t="str">
        <f>INDEX('Policy Characteristics'!A:A,MATCH($C534,'Policy Characteristics'!$C:$C,0))</f>
        <v>Industry</v>
      </c>
      <c r="B534" s="200" t="str">
        <f>INDEX('Policy Characteristics'!B:B,MATCH($C534,'Policy Characteristics'!$C:$C,0))</f>
        <v>F-Gas Eqpt. Maintenance &amp; Retrofits</v>
      </c>
      <c r="C534" s="200" t="s">
        <v>1150</v>
      </c>
      <c r="D534" s="199"/>
      <c r="E534" s="199"/>
      <c r="F534" s="199"/>
      <c r="G534" s="199"/>
      <c r="H534" s="208">
        <v>512</v>
      </c>
      <c r="I534" s="199" t="s">
        <v>46</v>
      </c>
      <c r="J534" s="187" t="str">
        <f>INDEX('Policy Characteristics'!D:D,MATCH(PolicyLevers!$C534,'Policy Characteristics'!$C:$C,0))</f>
        <v>F-gas Measures</v>
      </c>
      <c r="K534" s="187" t="str">
        <f>INDEX('Policy Characteristics'!E:E,MATCH(PolicyLevers!$C534,'Policy Characteristics'!$C:$C,0))</f>
        <v>indst f gas inspct maint retrofit</v>
      </c>
      <c r="L534" s="206">
        <f>INDEX('Policy Characteristics'!F:F,MATCH(PolicyLevers!$C534,'Policy Characteristics'!$C:$C,0))</f>
        <v>0</v>
      </c>
      <c r="M534" s="237">
        <f>INDEX('Policy Characteristics'!G:G,MATCH(PolicyLevers!$C534,'Policy Characteristics'!$C:$C,0))</f>
        <v>1</v>
      </c>
      <c r="N534" s="237">
        <f>INDEX('Policy Characteristics'!H:H,MATCH(PolicyLevers!$C534,'Policy Characteristics'!$C:$C,0))</f>
        <v>0.01</v>
      </c>
      <c r="O534" s="199" t="str">
        <f>INDEX('Policy Characteristics'!I:I,MATCH(PolicyLevers!$C534,'Policy Characteristics'!$C:$C,0))</f>
        <v>% of potential achieved</v>
      </c>
      <c r="P534" s="239"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Q534" s="199" t="str">
        <f>INDEX('Policy Characteristics'!K:K,MATCH(PolicyLevers!$C534,'Policy Characteristics'!$C:$C,0))</f>
        <v>industry-ag-main.html#avoid-f-gases</v>
      </c>
      <c r="R534" s="199" t="str">
        <f>INDEX('Policy Characteristics'!L:L,MATCH(PolicyLevers!$C534,'Policy Characteristics'!$C:$C,0))</f>
        <v>avoid-f-gases.html</v>
      </c>
      <c r="S534" s="254">
        <f>INDEX('Policy Characteristics'!M:M,MATCH(PolicyLevers!$C534,'Policy Characteristics'!$C:$C,0))</f>
        <v>0</v>
      </c>
      <c r="T534" s="199">
        <f>INDEX('Policy Characteristics'!N:N,MATCH(PolicyLevers!$C534,'Policy Characteristics'!$C:$C,0))</f>
        <v>0</v>
      </c>
    </row>
    <row r="535" spans="1:20" s="195" customFormat="1">
      <c r="A535" s="186" t="str">
        <f>INDEX('Policy Characteristics'!A:A,MATCH($C535,'Policy Characteristics'!$C:$C,0))</f>
        <v>Industry</v>
      </c>
      <c r="B535" s="205" t="str">
        <f>INDEX('Policy Characteristics'!B:B,MATCH($C535,'Policy Characteristics'!$C:$C,0))</f>
        <v>Material Efficiency, Longevity, &amp; Re-Use</v>
      </c>
      <c r="C535" s="205" t="s">
        <v>762</v>
      </c>
      <c r="D535" s="189" t="s">
        <v>140</v>
      </c>
      <c r="E535" s="189"/>
      <c r="F535" s="199" t="s">
        <v>732</v>
      </c>
      <c r="G535" s="189"/>
      <c r="H535" s="225">
        <v>429</v>
      </c>
      <c r="I535" s="189" t="s">
        <v>46</v>
      </c>
      <c r="J535" s="187" t="str">
        <f>INDEX('Policy Characteristics'!D:D,MATCH(PolicyLevers!$C535,'Policy Characteristics'!$C:$C,0))</f>
        <v>Material Efficiency, Longevity, &amp; Re-Use</v>
      </c>
      <c r="K535" s="187" t="str">
        <f>INDEX('Policy Characteristics'!E:E,MATCH(PolicyLevers!$C535,'Policy Characteristics'!$C:$C,0))</f>
        <v>indst reduce nonenergy product demand</v>
      </c>
      <c r="L535" s="228">
        <f>INDEX('Policy Characteristics'!F:F,MATCH(PolicyLevers!$C535,'Policy Characteristics'!$C:$C,0))</f>
        <v>0</v>
      </c>
      <c r="M535" s="229">
        <f>INDEX('Policy Characteristics'!G:G,MATCH(PolicyLevers!$C535,'Policy Characteristics'!$C:$C,0))</f>
        <v>1</v>
      </c>
      <c r="N535" s="229">
        <f>INDEX('Policy Characteristics'!H:H,MATCH(PolicyLevers!$C535,'Policy Characteristics'!$C:$C,0))</f>
        <v>0.01</v>
      </c>
      <c r="O535" s="189" t="str">
        <f>INDEX('Policy Characteristics'!I:I,MATCH(PolicyLevers!$C535,'Policy Characteristics'!$C:$C,0))</f>
        <v>% demand reduction</v>
      </c>
      <c r="P535" s="201" t="str">
        <f>INDEX('Policy Characteristics'!J:J,MATCH(PolicyLevers!$C535,'Policy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5" s="189">
        <f>INDEX('Policy Characteristics'!K:K,MATCH(PolicyLevers!$C535,'Policy Characteristics'!$C:$C,0))</f>
        <v>0</v>
      </c>
      <c r="R535" s="199" t="str">
        <f>INDEX('Policy Characteristics'!L:L,MATCH(PolicyLevers!$C535,'Policy Characteristics'!$C:$C,0))</f>
        <v>material-efficiency-longevity-reuse.html</v>
      </c>
      <c r="S535" s="212" t="str">
        <f>INDEX('Policy Characteristics'!M:M,MATCH(PolicyLevers!$C535,'Policy Characteristics'!$C:$C,0))</f>
        <v>Shukla, P.R. et al. (2015). Pathways to deep decarbonization in India, SDSN - IDDRI - 
http://deepdecarbonization.org/wp-content/uploads/2015/09/DDPP_IND.pdf</v>
      </c>
      <c r="T535" s="221">
        <f>INDEX('Policy Characteristics'!N:N,MATCH(PolicyLevers!$C535,'Policy Characteristics'!$C:$C,0))</f>
        <v>0</v>
      </c>
    </row>
    <row r="536" spans="1:20" s="195" customFormat="1">
      <c r="A536" s="186" t="str">
        <f>INDEX('Policy Characteristics'!A:A,MATCH($C536,'Policy Characteristics'!$C:$C,0))</f>
        <v>Industry</v>
      </c>
      <c r="B536" s="210" t="str">
        <f>INDEX('Policy Characteristics'!B:B,MATCH($C536,'Policy Characteristics'!$C:$C,0))</f>
        <v>Material Efficiency, Longevity, &amp; Re-Use</v>
      </c>
      <c r="C536" s="210" t="str">
        <f t="shared" ref="C536" si="34">C$535</f>
        <v>Percent Reduction in Nonenergy Nonagriculture Industry Product Demand</v>
      </c>
      <c r="D536" s="199" t="s">
        <v>142</v>
      </c>
      <c r="E536" s="189"/>
      <c r="F536" s="199" t="s">
        <v>734</v>
      </c>
      <c r="G536" s="189"/>
      <c r="H536" s="225">
        <v>430</v>
      </c>
      <c r="I536" s="189" t="s">
        <v>46</v>
      </c>
      <c r="J536" s="187" t="str">
        <f>INDEX('Policy Characteristics'!D:D,MATCH(PolicyLevers!$C536,'Policy Characteristics'!$C:$C,0))</f>
        <v>Material Efficiency, Longevity, &amp; Re-Use</v>
      </c>
      <c r="K536" s="187" t="str">
        <f>INDEX('Policy Characteristics'!E:E,MATCH(PolicyLevers!$C536,'Policy Characteristics'!$C:$C,0))</f>
        <v>indst reduce nonenergy product demand</v>
      </c>
      <c r="L536" s="233">
        <f>INDEX('Policy Characteristics'!F:F,MATCH(PolicyLevers!$C536,'Policy Characteristics'!$C:$C,0))</f>
        <v>0</v>
      </c>
      <c r="M536" s="233">
        <f>INDEX('Policy Characteristics'!G:G,MATCH(PolicyLevers!$C536,'Policy Characteristics'!$C:$C,0))</f>
        <v>1</v>
      </c>
      <c r="N536" s="233">
        <f>INDEX('Policy Characteristics'!H:H,MATCH(PolicyLevers!$C536,'Policy Characteristics'!$C:$C,0))</f>
        <v>0.01</v>
      </c>
      <c r="O536" s="233" t="str">
        <f>INDEX('Policy Characteristics'!I:I,MATCH(PolicyLevers!$C536,'Policy Characteristics'!$C:$C,0))</f>
        <v>% demand reduction</v>
      </c>
      <c r="P536" s="201" t="str">
        <f>INDEX('Policy Characteristics'!J:J,MATCH(PolicyLevers!$C536,'Policy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6" s="189">
        <f>INDEX('Policy Characteristics'!K:K,MATCH(PolicyLevers!$C536,'Policy Characteristics'!$C:$C,0))</f>
        <v>0</v>
      </c>
      <c r="R536" s="210" t="str">
        <f>INDEX('Policy Characteristics'!L:L,MATCH(PolicyLevers!$C536,'Policy Characteristics'!$C:$C,0))</f>
        <v>material-efficiency-longevity-reuse.html</v>
      </c>
      <c r="S536" s="212" t="str">
        <f>INDEX('Policy Characteristics'!M:M,MATCH(PolicyLevers!$C536,'Policy Characteristics'!$C:$C,0))</f>
        <v>Shukla, P.R. et al. (2015). Pathways to deep decarbonization in India, SDSN - IDDRI - 
http://deepdecarbonization.org/wp-content/uploads/2015/09/DDPP_IND.pdf</v>
      </c>
      <c r="T536" s="221">
        <f>INDEX('Policy Characteristics'!N:N,MATCH(PolicyLevers!$C536,'Policy Characteristics'!$C:$C,0))</f>
        <v>0</v>
      </c>
    </row>
    <row r="537" spans="1:20" s="195" customFormat="1">
      <c r="A537" s="186" t="str">
        <f>INDEX('Policy Characteristics'!A:A,MATCH($C537,'Policy Characteristics'!$C:$C,0))</f>
        <v>Industry</v>
      </c>
      <c r="B537" s="210" t="str">
        <f>INDEX('Policy Characteristics'!B:B,MATCH($C537,'Policy Characteristics'!$C:$C,0))</f>
        <v>Material Efficiency, Longevity, &amp; Re-Use</v>
      </c>
      <c r="C537" s="210" t="str">
        <f t="shared" ref="C537" si="35">C$535</f>
        <v>Percent Reduction in Nonenergy Nonagriculture Industry Product Demand</v>
      </c>
      <c r="D537" s="199" t="s">
        <v>144</v>
      </c>
      <c r="E537" s="189"/>
      <c r="F537" s="199" t="s">
        <v>764</v>
      </c>
      <c r="G537" s="189"/>
      <c r="H537" s="225">
        <v>432</v>
      </c>
      <c r="I537" s="189" t="s">
        <v>46</v>
      </c>
      <c r="J537" s="187" t="str">
        <f>INDEX('Policy Characteristics'!D:D,MATCH(PolicyLevers!$C537,'Policy Characteristics'!$C:$C,0))</f>
        <v>Material Efficiency, Longevity, &amp; Re-Use</v>
      </c>
      <c r="K537" s="187" t="str">
        <f>INDEX('Policy Characteristics'!E:E,MATCH(PolicyLevers!$C537,'Policy Characteristics'!$C:$C,0))</f>
        <v>indst reduce nonenergy product demand</v>
      </c>
      <c r="L537" s="233">
        <f>INDEX('Policy Characteristics'!F:F,MATCH(PolicyLevers!$C537,'Policy Characteristics'!$C:$C,0))</f>
        <v>0</v>
      </c>
      <c r="M537" s="233">
        <f>INDEX('Policy Characteristics'!G:G,MATCH(PolicyLevers!$C537,'Policy Characteristics'!$C:$C,0))</f>
        <v>1</v>
      </c>
      <c r="N537" s="233">
        <f>INDEX('Policy Characteristics'!H:H,MATCH(PolicyLevers!$C537,'Policy Characteristics'!$C:$C,0))</f>
        <v>0.01</v>
      </c>
      <c r="O537" s="233" t="str">
        <f>INDEX('Policy Characteristics'!I:I,MATCH(PolicyLevers!$C537,'Policy Characteristics'!$C:$C,0))</f>
        <v>% demand reduction</v>
      </c>
      <c r="P537" s="212" t="str">
        <f>INDEX('Policy Characteristics'!J:J,MATCH(PolicyLevers!$C537,'Policy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7" s="189">
        <f>INDEX('Policy Characteristics'!K:K,MATCH(PolicyLevers!$C537,'Policy Characteristics'!$C:$C,0))</f>
        <v>0</v>
      </c>
      <c r="R537" s="199" t="str">
        <f>INDEX('Policy Characteristics'!L:L,MATCH(PolicyLevers!$C537,'Policy Characteristics'!$C:$C,0))</f>
        <v>material-efficiency-longevity-reuse.html</v>
      </c>
      <c r="S537" s="212" t="str">
        <f>INDEX('Policy Characteristics'!M:M,MATCH(PolicyLevers!$C537,'Policy Characteristics'!$C:$C,0))</f>
        <v>Shukla, P.R. et al. (2015). Pathways to deep decarbonization in India, SDSN - IDDRI - 
http://deepdecarbonization.org/wp-content/uploads/2015/09/DDPP_IND.pdf</v>
      </c>
      <c r="T537" s="221">
        <f>INDEX('Policy Characteristics'!N:N,MATCH(PolicyLevers!$C537,'Policy Characteristics'!$C:$C,0))</f>
        <v>0</v>
      </c>
    </row>
    <row r="538" spans="1:20">
      <c r="A538" s="186" t="str">
        <f>INDEX('Policy Characteristics'!A:A,MATCH($C538,'Policy Characteristics'!$C:$C,0))</f>
        <v>Industry</v>
      </c>
      <c r="B538" s="205" t="str">
        <f>INDEX('Policy Characteristics'!B:B,MATCH($C538,'Policy Characteristics'!$C:$C,0))</f>
        <v>Methane Capture</v>
      </c>
      <c r="C538" s="205" t="s">
        <v>301</v>
      </c>
      <c r="D538" s="189" t="s">
        <v>141</v>
      </c>
      <c r="E538" s="189"/>
      <c r="F538" s="199" t="s">
        <v>733</v>
      </c>
      <c r="G538" s="189"/>
      <c r="H538" s="225">
        <v>56</v>
      </c>
      <c r="I538" s="189" t="s">
        <v>46</v>
      </c>
      <c r="J538" s="187" t="str">
        <f>INDEX('Policy Characteristics'!D:D,MATCH(PolicyLevers!$C538,'Policy Characteristics'!$C:$C,0))</f>
        <v>Methane Capture and Destruction</v>
      </c>
      <c r="K538" s="187" t="str">
        <f>INDEX('Policy Characteristics'!E:E,MATCH(PolicyLevers!$C538,'Policy Characteristics'!$C:$C,0))</f>
        <v>indst methane capture</v>
      </c>
      <c r="L538" s="228">
        <f>INDEX('Policy Characteristics'!F:F,MATCH(PolicyLevers!$C538,'Policy Characteristics'!$C:$C,0))</f>
        <v>0</v>
      </c>
      <c r="M538" s="229">
        <f>INDEX('Policy Characteristics'!G:G,MATCH(PolicyLevers!$C538,'Policy Characteristics'!$C:$C,0))</f>
        <v>1</v>
      </c>
      <c r="N538" s="229">
        <f>INDEX('Policy Characteristics'!H:H,MATCH(PolicyLevers!$C538,'Policy Characteristics'!$C:$C,0))</f>
        <v>0.01</v>
      </c>
      <c r="O538" s="189" t="str">
        <f>INDEX('Policy Characteristics'!I:I,MATCH(PolicyLevers!$C538,'Policy Characteristics'!$C:$C,0))</f>
        <v>% of potential achieved</v>
      </c>
      <c r="P538" s="201"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8" s="189" t="str">
        <f>INDEX('Policy Characteristics'!K:K,MATCH(PolicyLevers!$C538,'Policy Characteristics'!$C:$C,0))</f>
        <v>industry-ag-main.html#methane-capture</v>
      </c>
      <c r="R538" s="199" t="str">
        <f>INDEX('Policy Characteristics'!L:L,MATCH(PolicyLevers!$C538,'Policy Characteristics'!$C:$C,0))</f>
        <v>methane-capture.html</v>
      </c>
      <c r="S538" s="257" t="str">
        <f>INDEX('Policy Characteristics'!M:M,MATCH(PolicyLevers!$C538,'Policy Characteristics'!$C:$C,0))</f>
        <v>Calculated from model data; see variables indst/PERAC and indst/BPEiC in the InputData folder for source information.</v>
      </c>
      <c r="T538" s="189">
        <f>INDEX('Policy Characteristics'!N:N,MATCH(PolicyLevers!$C538,'Policy Characteristics'!$C:$C,0))</f>
        <v>0</v>
      </c>
    </row>
    <row r="539" spans="1:20">
      <c r="A539" s="186" t="str">
        <f>INDEX('Policy Characteristics'!A:A,MATCH($C539,'Policy Characteristics'!$C:$C,0))</f>
        <v>Industry</v>
      </c>
      <c r="B539" s="210" t="str">
        <f>INDEX('Policy Characteristics'!B:B,MATCH($C539,'Policy Characteristics'!$C:$C,0))</f>
        <v>Methane Capture</v>
      </c>
      <c r="C539" s="210" t="str">
        <f t="shared" ref="C539:C540" si="36">C$538</f>
        <v>Fraction of Methane Capture Opportunities Achieved</v>
      </c>
      <c r="D539" s="189" t="s">
        <v>765</v>
      </c>
      <c r="E539" s="189"/>
      <c r="F539" s="189" t="s">
        <v>1133</v>
      </c>
      <c r="G539" s="189"/>
      <c r="H539" s="225">
        <v>513</v>
      </c>
      <c r="I539" s="189" t="s">
        <v>46</v>
      </c>
      <c r="J539" s="187" t="str">
        <f>INDEX('Policy Characteristics'!D:D,MATCH(PolicyLevers!$C539,'Policy Characteristics'!$C:$C,0))</f>
        <v>Methane Capture and Destruction</v>
      </c>
      <c r="K539" s="187" t="str">
        <f>INDEX('Policy Characteristics'!E:E,MATCH(PolicyLevers!$C539,'Policy Characteristics'!$C:$C,0))</f>
        <v>indst methane capture</v>
      </c>
      <c r="L539" s="233">
        <f>INDEX('Policy Characteristics'!F:F,MATCH(PolicyLevers!$C539,'Policy Characteristics'!$C:$C,0))</f>
        <v>0</v>
      </c>
      <c r="M539" s="233">
        <f>INDEX('Policy Characteristics'!G:G,MATCH(PolicyLevers!$C539,'Policy Characteristics'!$C:$C,0))</f>
        <v>1</v>
      </c>
      <c r="N539" s="233">
        <f>INDEX('Policy Characteristics'!H:H,MATCH(PolicyLevers!$C539,'Policy Characteristics'!$C:$C,0))</f>
        <v>0.01</v>
      </c>
      <c r="O539" s="210" t="str">
        <f>INDEX('Policy Characteristics'!I:I,MATCH(PolicyLevers!$C539,'Policy Characteristics'!$C:$C,0))</f>
        <v>% of potential achieved</v>
      </c>
      <c r="P539" s="201"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9" s="210" t="str">
        <f>INDEX('Policy Characteristics'!K:K,MATCH(PolicyLevers!$C539,'Policy Characteristics'!$C:$C,0))</f>
        <v>industry-ag-main.html#methane-capture</v>
      </c>
      <c r="R539" s="210" t="str">
        <f>INDEX('Policy Characteristics'!L:L,MATCH(PolicyLevers!$C539,'Policy Characteristics'!$C:$C,0))</f>
        <v>methane-capture.html</v>
      </c>
      <c r="S539" s="257" t="str">
        <f>INDEX('Policy Characteristics'!M:M,MATCH(PolicyLevers!$C539,'Policy Characteristics'!$C:$C,0))</f>
        <v>Calculated from model data; see variables indst/PERAC and indst/BPEiC in the InputData folder for source information.</v>
      </c>
      <c r="T539" s="189">
        <f>INDEX('Policy Characteristics'!N:N,MATCH(PolicyLevers!$C539,'Policy Characteristics'!$C:$C,0))</f>
        <v>0</v>
      </c>
    </row>
    <row r="540" spans="1:20">
      <c r="A540" s="186" t="str">
        <f>INDEX('Policy Characteristics'!A:A,MATCH($C540,'Policy Characteristics'!$C:$C,0))</f>
        <v>Industry</v>
      </c>
      <c r="B540" s="210" t="str">
        <f>INDEX('Policy Characteristics'!B:B,MATCH($C540,'Policy Characteristics'!$C:$C,0))</f>
        <v>Methane Capture</v>
      </c>
      <c r="C540" s="210" t="str">
        <f t="shared" si="36"/>
        <v>Fraction of Methane Capture Opportunities Achieved</v>
      </c>
      <c r="D540" s="189" t="s">
        <v>144</v>
      </c>
      <c r="E540" s="189"/>
      <c r="F540" s="199" t="s">
        <v>764</v>
      </c>
      <c r="G540" s="189"/>
      <c r="H540" s="225">
        <v>514</v>
      </c>
      <c r="I540" s="189" t="s">
        <v>46</v>
      </c>
      <c r="J540" s="187" t="str">
        <f>INDEX('Policy Characteristics'!D:D,MATCH(PolicyLevers!$C540,'Policy Characteristics'!$C:$C,0))</f>
        <v>Methane Capture and Destruction</v>
      </c>
      <c r="K540" s="187" t="str">
        <f>INDEX('Policy Characteristics'!E:E,MATCH(PolicyLevers!$C540,'Policy Characteristics'!$C:$C,0))</f>
        <v>indst methane capture</v>
      </c>
      <c r="L540" s="233">
        <f>INDEX('Policy Characteristics'!F:F,MATCH(PolicyLevers!$C540,'Policy Characteristics'!$C:$C,0))</f>
        <v>0</v>
      </c>
      <c r="M540" s="233">
        <f>INDEX('Policy Characteristics'!G:G,MATCH(PolicyLevers!$C540,'Policy Characteristics'!$C:$C,0))</f>
        <v>1</v>
      </c>
      <c r="N540" s="233">
        <f>INDEX('Policy Characteristics'!H:H,MATCH(PolicyLevers!$C540,'Policy Characteristics'!$C:$C,0))</f>
        <v>0.01</v>
      </c>
      <c r="O540" s="210" t="str">
        <f>INDEX('Policy Characteristics'!I:I,MATCH(PolicyLevers!$C540,'Policy Characteristics'!$C:$C,0))</f>
        <v>% of potential achieved</v>
      </c>
      <c r="P540" s="201"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40" s="210" t="str">
        <f>INDEX('Policy Characteristics'!K:K,MATCH(PolicyLevers!$C540,'Policy Characteristics'!$C:$C,0))</f>
        <v>industry-ag-main.html#methane-capture</v>
      </c>
      <c r="R540" s="210" t="str">
        <f>INDEX('Policy Characteristics'!L:L,MATCH(PolicyLevers!$C540,'Policy Characteristics'!$C:$C,0))</f>
        <v>methane-capture.html</v>
      </c>
      <c r="S540" s="257" t="str">
        <f>INDEX('Policy Characteristics'!M:M,MATCH(PolicyLevers!$C540,'Policy Characteristics'!$C:$C,0))</f>
        <v>Calculated from model data; see variables indst/PERAC and indst/BPEiC in the InputData folder for source information.</v>
      </c>
      <c r="T540" s="189">
        <f>INDEX('Policy Characteristics'!N:N,MATCH(PolicyLevers!$C540,'Policy Characteristics'!$C:$C,0))</f>
        <v>0</v>
      </c>
    </row>
    <row r="541" spans="1:20">
      <c r="A541" s="186" t="str">
        <f>INDEX('Policy Characteristics'!A:A,MATCH($C541,'Policy Characteristics'!$C:$C,0))</f>
        <v>Industry</v>
      </c>
      <c r="B541" s="205" t="str">
        <f>INDEX('Policy Characteristics'!B:B,MATCH($C541,'Policy Characteristics'!$C:$C,0))</f>
        <v>Methane Destruction</v>
      </c>
      <c r="C541" s="205" t="s">
        <v>302</v>
      </c>
      <c r="D541" s="189" t="s">
        <v>141</v>
      </c>
      <c r="E541" s="189"/>
      <c r="F541" s="199" t="s">
        <v>733</v>
      </c>
      <c r="G541" s="189"/>
      <c r="H541" s="225">
        <v>57</v>
      </c>
      <c r="I541" s="189" t="s">
        <v>46</v>
      </c>
      <c r="J541" s="187" t="str">
        <f>INDEX('Policy Characteristics'!D:D,MATCH(PolicyLevers!$C541,'Policy Characteristics'!$C:$C,0))</f>
        <v>Methane Capture and Destruction</v>
      </c>
      <c r="K541" s="187" t="str">
        <f>INDEX('Policy Characteristics'!E:E,MATCH(PolicyLevers!$C541,'Policy Characteristics'!$C:$C,0))</f>
        <v>indst methane destruction</v>
      </c>
      <c r="L541" s="228">
        <f>INDEX('Policy Characteristics'!F:F,MATCH(PolicyLevers!$C541,'Policy Characteristics'!$C:$C,0))</f>
        <v>0</v>
      </c>
      <c r="M541" s="229">
        <f>INDEX('Policy Characteristics'!G:G,MATCH(PolicyLevers!$C541,'Policy Characteristics'!$C:$C,0))</f>
        <v>1</v>
      </c>
      <c r="N541" s="229">
        <f>INDEX('Policy Characteristics'!H:H,MATCH(PolicyLevers!$C541,'Policy Characteristics'!$C:$C,0))</f>
        <v>0.01</v>
      </c>
      <c r="O541" s="189" t="str">
        <f>INDEX('Policy Characteristics'!I:I,MATCH(PolicyLevers!$C541,'Policy Characteristics'!$C:$C,0))</f>
        <v>% of potential achieved</v>
      </c>
      <c r="P541" s="201"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1" s="189" t="str">
        <f>INDEX('Policy Characteristics'!K:K,MATCH(PolicyLevers!$C541,'Policy Characteristics'!$C:$C,0))</f>
        <v>industry-ag-main.html#methane-destr</v>
      </c>
      <c r="R541" s="199" t="str">
        <f>INDEX('Policy Characteristics'!L:L,MATCH(PolicyLevers!$C541,'Policy Characteristics'!$C:$C,0))</f>
        <v>methane-destruction.html</v>
      </c>
      <c r="S541" s="257" t="str">
        <f>INDEX('Policy Characteristics'!M:M,MATCH(PolicyLevers!$C541,'Policy Characteristics'!$C:$C,0))</f>
        <v>Calculated from model data; see variables indst/PERAC and indst/BPEiC in the InputData folder for source information.</v>
      </c>
      <c r="T541" s="189">
        <f>INDEX('Policy Characteristics'!N:N,MATCH(PolicyLevers!$C541,'Policy Characteristics'!$C:$C,0))</f>
        <v>0</v>
      </c>
    </row>
    <row r="542" spans="1:20">
      <c r="A542" s="186" t="str">
        <f>INDEX('Policy Characteristics'!A:A,MATCH($C542,'Policy Characteristics'!$C:$C,0))</f>
        <v>Industry</v>
      </c>
      <c r="B542" s="210" t="str">
        <f>INDEX('Policy Characteristics'!B:B,MATCH($C542,'Policy Characteristics'!$C:$C,0))</f>
        <v>Methane Destruction</v>
      </c>
      <c r="C542" s="210" t="str">
        <f t="shared" ref="C542:C543" si="37">C$541</f>
        <v>Fraction of Methane Destruction Opportunities Achieved</v>
      </c>
      <c r="D542" s="189" t="s">
        <v>765</v>
      </c>
      <c r="E542" s="189"/>
      <c r="F542" s="189" t="s">
        <v>1133</v>
      </c>
      <c r="G542" s="189"/>
      <c r="H542" s="225">
        <v>515</v>
      </c>
      <c r="I542" s="189" t="s">
        <v>46</v>
      </c>
      <c r="J542" s="187" t="str">
        <f>INDEX('Policy Characteristics'!D:D,MATCH(PolicyLevers!$C542,'Policy Characteristics'!$C:$C,0))</f>
        <v>Methane Capture and Destruction</v>
      </c>
      <c r="K542" s="187" t="str">
        <f>INDEX('Policy Characteristics'!E:E,MATCH(PolicyLevers!$C542,'Policy Characteristics'!$C:$C,0))</f>
        <v>indst methane destruction</v>
      </c>
      <c r="L542" s="233">
        <f>INDEX('Policy Characteristics'!F:F,MATCH(PolicyLevers!$C542,'Policy Characteristics'!$C:$C,0))</f>
        <v>0</v>
      </c>
      <c r="M542" s="233">
        <f>INDEX('Policy Characteristics'!G:G,MATCH(PolicyLevers!$C542,'Policy Characteristics'!$C:$C,0))</f>
        <v>1</v>
      </c>
      <c r="N542" s="233">
        <f>INDEX('Policy Characteristics'!H:H,MATCH(PolicyLevers!$C542,'Policy Characteristics'!$C:$C,0))</f>
        <v>0.01</v>
      </c>
      <c r="O542" s="210" t="str">
        <f>INDEX('Policy Characteristics'!I:I,MATCH(PolicyLevers!$C542,'Policy Characteristics'!$C:$C,0))</f>
        <v>% of potential achieved</v>
      </c>
      <c r="P542" s="201"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2" s="210" t="str">
        <f>INDEX('Policy Characteristics'!K:K,MATCH(PolicyLevers!$C542,'Policy Characteristics'!$C:$C,0))</f>
        <v>industry-ag-main.html#methane-destr</v>
      </c>
      <c r="R542" s="210" t="str">
        <f>INDEX('Policy Characteristics'!L:L,MATCH(PolicyLevers!$C542,'Policy Characteristics'!$C:$C,0))</f>
        <v>methane-destruction.html</v>
      </c>
      <c r="S542" s="257" t="str">
        <f>INDEX('Policy Characteristics'!M:M,MATCH(PolicyLevers!$C542,'Policy Characteristics'!$C:$C,0))</f>
        <v>Calculated from model data; see variables indst/PERAC and indst/BPEiC in the InputData folder for source information.</v>
      </c>
      <c r="T542" s="189">
        <f>INDEX('Policy Characteristics'!N:N,MATCH(PolicyLevers!$C542,'Policy Characteristics'!$C:$C,0))</f>
        <v>0</v>
      </c>
    </row>
    <row r="543" spans="1:20">
      <c r="A543" s="186" t="str">
        <f>INDEX('Policy Characteristics'!A:A,MATCH($C543,'Policy Characteristics'!$C:$C,0))</f>
        <v>Industry</v>
      </c>
      <c r="B543" s="210" t="str">
        <f>INDEX('Policy Characteristics'!B:B,MATCH($C543,'Policy Characteristics'!$C:$C,0))</f>
        <v>Methane Destruction</v>
      </c>
      <c r="C543" s="210" t="str">
        <f t="shared" si="37"/>
        <v>Fraction of Methane Destruction Opportunities Achieved</v>
      </c>
      <c r="D543" s="189" t="s">
        <v>144</v>
      </c>
      <c r="E543" s="189"/>
      <c r="F543" s="199" t="s">
        <v>764</v>
      </c>
      <c r="G543" s="189"/>
      <c r="H543" s="225">
        <v>516</v>
      </c>
      <c r="I543" s="189" t="s">
        <v>46</v>
      </c>
      <c r="J543" s="187" t="str">
        <f>INDEX('Policy Characteristics'!D:D,MATCH(PolicyLevers!$C543,'Policy Characteristics'!$C:$C,0))</f>
        <v>Methane Capture and Destruction</v>
      </c>
      <c r="K543" s="187" t="str">
        <f>INDEX('Policy Characteristics'!E:E,MATCH(PolicyLevers!$C543,'Policy Characteristics'!$C:$C,0))</f>
        <v>indst methane destruction</v>
      </c>
      <c r="L543" s="233">
        <f>INDEX('Policy Characteristics'!F:F,MATCH(PolicyLevers!$C543,'Policy Characteristics'!$C:$C,0))</f>
        <v>0</v>
      </c>
      <c r="M543" s="233">
        <f>INDEX('Policy Characteristics'!G:G,MATCH(PolicyLevers!$C543,'Policy Characteristics'!$C:$C,0))</f>
        <v>1</v>
      </c>
      <c r="N543" s="233">
        <f>INDEX('Policy Characteristics'!H:H,MATCH(PolicyLevers!$C543,'Policy Characteristics'!$C:$C,0))</f>
        <v>0.01</v>
      </c>
      <c r="O543" s="210" t="str">
        <f>INDEX('Policy Characteristics'!I:I,MATCH(PolicyLevers!$C543,'Policy Characteristics'!$C:$C,0))</f>
        <v>% of potential achieved</v>
      </c>
      <c r="P543" s="201"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3" s="210" t="str">
        <f>INDEX('Policy Characteristics'!K:K,MATCH(PolicyLevers!$C543,'Policy Characteristics'!$C:$C,0))</f>
        <v>industry-ag-main.html#methane-destr</v>
      </c>
      <c r="R543" s="210" t="str">
        <f>INDEX('Policy Characteristics'!L:L,MATCH(PolicyLevers!$C543,'Policy Characteristics'!$C:$C,0))</f>
        <v>methane-destruction.html</v>
      </c>
      <c r="S543" s="257" t="str">
        <f>INDEX('Policy Characteristics'!M:M,MATCH(PolicyLevers!$C543,'Policy Characteristics'!$C:$C,0))</f>
        <v>Calculated from model data; see variables indst/PERAC and indst/BPEiC in the InputData folder for source information.</v>
      </c>
      <c r="T543" s="189">
        <f>INDEX('Policy Characteristics'!N:N,MATCH(PolicyLevers!$C543,'Policy Characteristics'!$C:$C,0))</f>
        <v>0</v>
      </c>
    </row>
    <row r="544" spans="1:20">
      <c r="A544" s="186" t="str">
        <f>INDEX('Policy Characteristics'!A:A,MATCH($C544,'Policy Characteristics'!$C:$C,0))</f>
        <v>Industry</v>
      </c>
      <c r="B544" s="205" t="str">
        <f>INDEX('Policy Characteristics'!B:B,MATCH($C544,'Policy Characteristics'!$C:$C,0))</f>
        <v>Reduce Fossil Fuel Exports</v>
      </c>
      <c r="C544" s="205" t="s">
        <v>827</v>
      </c>
      <c r="D544" s="199" t="s">
        <v>473</v>
      </c>
      <c r="E544" s="189"/>
      <c r="F544" s="199" t="s">
        <v>470</v>
      </c>
      <c r="G544" s="189"/>
      <c r="H544" s="220">
        <v>451</v>
      </c>
      <c r="I544" s="189" t="s">
        <v>47</v>
      </c>
      <c r="J544" s="187" t="str">
        <f>INDEX('Policy Characteristics'!D:D,MATCH(PolicyLevers!$C544,'Policy Characteristics'!$C:$C,0))</f>
        <v>Percent Reduction in Fossil Fuel Exports</v>
      </c>
      <c r="K544" s="187" t="str">
        <f>INDEX('Policy Characteristics'!E:E,MATCH(PolicyLevers!$C544,'Policy Characteristics'!$C:$C,0))</f>
        <v>indst reduce fossil fuel exports</v>
      </c>
      <c r="L544" s="228">
        <f>INDEX('Policy Characteristics'!F:F,MATCH(PolicyLevers!$C544,'Policy Characteristics'!$C:$C,0))</f>
        <v>0</v>
      </c>
      <c r="M544" s="229">
        <f>INDEX('Policy Characteristics'!G:G,MATCH(PolicyLevers!$C544,'Policy Characteristics'!$C:$C,0))</f>
        <v>1</v>
      </c>
      <c r="N544" s="229">
        <f>INDEX('Policy Characteristics'!H:H,MATCH(PolicyLevers!$C544,'Policy Characteristics'!$C:$C,0))</f>
        <v>0.01</v>
      </c>
      <c r="O544" s="189" t="str">
        <f>INDEX('Policy Characteristics'!I:I,MATCH(PolicyLevers!$C544,'Policy Characteristics'!$C:$C,0))</f>
        <v>% reduction in exports</v>
      </c>
      <c r="P544" s="201"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4" s="189">
        <f>INDEX('Policy Characteristics'!K:K,MATCH(PolicyLevers!$C544,'Policy Characteristics'!$C:$C,0))</f>
        <v>0</v>
      </c>
      <c r="R544" s="199" t="str">
        <f>INDEX('Policy Characteristics'!L:L,MATCH(PolicyLevers!$C544,'Policy Characteristics'!$C:$C,0))</f>
        <v>reduce-fuel-exports.html</v>
      </c>
      <c r="S544" s="230" t="str">
        <f>INDEX('Policy Characteristics'!M:M,MATCH(PolicyLevers!$C544,'Policy Characteristics'!$C:$C,0))</f>
        <v>Calculated from model data; see the relevant variable(s) in the InputData folder for source information.</v>
      </c>
      <c r="T544" s="189">
        <f>INDEX('Policy Characteristics'!N:N,MATCH(PolicyLevers!$C544,'Policy Characteristics'!$C:$C,0))</f>
        <v>0</v>
      </c>
    </row>
    <row r="545" spans="1:20">
      <c r="A545" s="186" t="str">
        <f>INDEX('Policy Characteristics'!A:A,MATCH($C545,'Policy Characteristics'!$C:$C,0))</f>
        <v>Industry</v>
      </c>
      <c r="B545" s="210" t="str">
        <f>INDEX('Policy Characteristics'!B:B,MATCH($C545,'Policy Characteristics'!$C:$C,0))</f>
        <v>Reduce Fossil Fuel Exports</v>
      </c>
      <c r="C545" s="210" t="str">
        <f t="shared" ref="C545:C552" si="38">C$544</f>
        <v>Percent Reduction in Fossil Fuel Exports</v>
      </c>
      <c r="D545" s="199" t="s">
        <v>49</v>
      </c>
      <c r="E545" s="189"/>
      <c r="F545" s="199" t="s">
        <v>93</v>
      </c>
      <c r="G545" s="189"/>
      <c r="H545" s="220">
        <v>452</v>
      </c>
      <c r="I545" s="189" t="s">
        <v>47</v>
      </c>
      <c r="J545" s="187" t="str">
        <f>INDEX('Policy Characteristics'!D:D,MATCH(PolicyLevers!$C545,'Policy Characteristics'!$C:$C,0))</f>
        <v>Percent Reduction in Fossil Fuel Exports</v>
      </c>
      <c r="K545" s="187" t="str">
        <f>INDEX('Policy Characteristics'!E:E,MATCH(PolicyLevers!$C545,'Policy Characteristics'!$C:$C,0))</f>
        <v>indst reduce fossil fuel exports</v>
      </c>
      <c r="L545" s="233">
        <f>INDEX('Policy Characteristics'!F:F,MATCH(PolicyLevers!$C545,'Policy Characteristics'!$C:$C,0))</f>
        <v>0</v>
      </c>
      <c r="M545" s="233">
        <f>INDEX('Policy Characteristics'!G:G,MATCH(PolicyLevers!$C545,'Policy Characteristics'!$C:$C,0))</f>
        <v>1</v>
      </c>
      <c r="N545" s="233">
        <f>INDEX('Policy Characteristics'!H:H,MATCH(PolicyLevers!$C545,'Policy Characteristics'!$C:$C,0))</f>
        <v>0.01</v>
      </c>
      <c r="O545" s="210" t="str">
        <f>INDEX('Policy Characteristics'!I:I,MATCH(PolicyLevers!$C545,'Policy Characteristics'!$C:$C,0))</f>
        <v>% reduction in exports</v>
      </c>
      <c r="P545" s="189"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5" s="189">
        <f>INDEX('Policy Characteristics'!K:K,MATCH(PolicyLevers!$C545,'Policy Characteristics'!$C:$C,0))</f>
        <v>0</v>
      </c>
      <c r="R545" s="210" t="str">
        <f>INDEX('Policy Characteristics'!L:L,MATCH(PolicyLevers!$C545,'Policy Characteristics'!$C:$C,0))</f>
        <v>reduce-fuel-exports.html</v>
      </c>
      <c r="S545" s="259" t="str">
        <f>INDEX('Policy Characteristics'!M:M,MATCH(PolicyLevers!$C545,'Policy Characteristics'!$C:$C,0))</f>
        <v>Calculated from model data; see the relevant variable(s) in the InputData folder for source information.</v>
      </c>
      <c r="T545" s="189">
        <f>INDEX('Policy Characteristics'!N:N,MATCH(PolicyLevers!$C545,'Policy Characteristics'!$C:$C,0))</f>
        <v>0</v>
      </c>
    </row>
    <row r="546" spans="1:20">
      <c r="A546" s="186" t="str">
        <f>INDEX('Policy Characteristics'!A:A,MATCH($C546,'Policy Characteristics'!$C:$C,0))</f>
        <v>Industry</v>
      </c>
      <c r="B546" s="210" t="str">
        <f>INDEX('Policy Characteristics'!B:B,MATCH($C546,'Policy Characteristics'!$C:$C,0))</f>
        <v>Reduce Fossil Fuel Exports</v>
      </c>
      <c r="C546" s="210" t="str">
        <f t="shared" si="38"/>
        <v>Percent Reduction in Fossil Fuel Exports</v>
      </c>
      <c r="D546" s="199" t="s">
        <v>56</v>
      </c>
      <c r="E546" s="189"/>
      <c r="F546" s="199" t="s">
        <v>101</v>
      </c>
      <c r="G546" s="189"/>
      <c r="H546" s="225">
        <v>453</v>
      </c>
      <c r="I546" s="189" t="s">
        <v>46</v>
      </c>
      <c r="J546" s="187" t="str">
        <f>INDEX('Policy Characteristics'!D:D,MATCH(PolicyLevers!$C546,'Policy Characteristics'!$C:$C,0))</f>
        <v>Percent Reduction in Fossil Fuel Exports</v>
      </c>
      <c r="K546" s="187" t="str">
        <f>INDEX('Policy Characteristics'!E:E,MATCH(PolicyLevers!$C546,'Policy Characteristics'!$C:$C,0))</f>
        <v>indst reduce fossil fuel exports</v>
      </c>
      <c r="L546" s="233">
        <f>INDEX('Policy Characteristics'!F:F,MATCH(PolicyLevers!$C546,'Policy Characteristics'!$C:$C,0))</f>
        <v>0</v>
      </c>
      <c r="M546" s="233">
        <f>INDEX('Policy Characteristics'!G:G,MATCH(PolicyLevers!$C546,'Policy Characteristics'!$C:$C,0))</f>
        <v>1</v>
      </c>
      <c r="N546" s="233">
        <f>INDEX('Policy Characteristics'!H:H,MATCH(PolicyLevers!$C546,'Policy Characteristics'!$C:$C,0))</f>
        <v>0.01</v>
      </c>
      <c r="O546" s="210" t="str">
        <f>INDEX('Policy Characteristics'!I:I,MATCH(PolicyLevers!$C546,'Policy Characteristics'!$C:$C,0))</f>
        <v>% reduction in exports</v>
      </c>
      <c r="P546" s="201"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6" s="189">
        <f>INDEX('Policy Characteristics'!K:K,MATCH(PolicyLevers!$C546,'Policy Characteristics'!$C:$C,0))</f>
        <v>0</v>
      </c>
      <c r="R546" s="210" t="str">
        <f>INDEX('Policy Characteristics'!L:L,MATCH(PolicyLevers!$C546,'Policy Characteristics'!$C:$C,0))</f>
        <v>reduce-fuel-exports.html</v>
      </c>
      <c r="S546" s="212" t="str">
        <f>INDEX('Policy Characteristics'!M:M,MATCH(PolicyLevers!$C546,'Policy Characteristics'!$C:$C,0))</f>
        <v>Calculated from model data; see the relevant variable(s) in the InputData folder for source information.</v>
      </c>
      <c r="T546" s="189">
        <f>INDEX('Policy Characteristics'!N:N,MATCH(PolicyLevers!$C546,'Policy Characteristics'!$C:$C,0))</f>
        <v>0</v>
      </c>
    </row>
    <row r="547" spans="1:20">
      <c r="A547" s="186" t="str">
        <f>INDEX('Policy Characteristics'!A:A,MATCH($C547,'Policy Characteristics'!$C:$C,0))</f>
        <v>Industry</v>
      </c>
      <c r="B547" s="210" t="str">
        <f>INDEX('Policy Characteristics'!B:B,MATCH($C547,'Policy Characteristics'!$C:$C,0))</f>
        <v>Reduce Fossil Fuel Exports</v>
      </c>
      <c r="C547" s="210" t="str">
        <f t="shared" si="38"/>
        <v>Percent Reduction in Fossil Fuel Exports</v>
      </c>
      <c r="D547" s="199" t="s">
        <v>57</v>
      </c>
      <c r="E547" s="189"/>
      <c r="F547" s="199" t="s">
        <v>102</v>
      </c>
      <c r="G547" s="189"/>
      <c r="H547" s="225">
        <v>454</v>
      </c>
      <c r="I547" s="189" t="s">
        <v>46</v>
      </c>
      <c r="J547" s="187" t="str">
        <f>INDEX('Policy Characteristics'!D:D,MATCH(PolicyLevers!$C547,'Policy Characteristics'!$C:$C,0))</f>
        <v>Percent Reduction in Fossil Fuel Exports</v>
      </c>
      <c r="K547" s="187" t="str">
        <f>INDEX('Policy Characteristics'!E:E,MATCH(PolicyLevers!$C547,'Policy Characteristics'!$C:$C,0))</f>
        <v>indst reduce fossil fuel exports</v>
      </c>
      <c r="L547" s="233">
        <f>INDEX('Policy Characteristics'!F:F,MATCH(PolicyLevers!$C547,'Policy Characteristics'!$C:$C,0))</f>
        <v>0</v>
      </c>
      <c r="M547" s="233">
        <f>INDEX('Policy Characteristics'!G:G,MATCH(PolicyLevers!$C547,'Policy Characteristics'!$C:$C,0))</f>
        <v>1</v>
      </c>
      <c r="N547" s="233">
        <f>INDEX('Policy Characteristics'!H:H,MATCH(PolicyLevers!$C547,'Policy Characteristics'!$C:$C,0))</f>
        <v>0.01</v>
      </c>
      <c r="O547" s="210" t="str">
        <f>INDEX('Policy Characteristics'!I:I,MATCH(PolicyLevers!$C547,'Policy Characteristics'!$C:$C,0))</f>
        <v>% reduction in exports</v>
      </c>
      <c r="P547" s="201"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7" s="189">
        <f>INDEX('Policy Characteristics'!K:K,MATCH(PolicyLevers!$C547,'Policy Characteristics'!$C:$C,0))</f>
        <v>0</v>
      </c>
      <c r="R547" s="210" t="str">
        <f>INDEX('Policy Characteristics'!L:L,MATCH(PolicyLevers!$C547,'Policy Characteristics'!$C:$C,0))</f>
        <v>reduce-fuel-exports.html</v>
      </c>
      <c r="S547" s="212" t="str">
        <f>INDEX('Policy Characteristics'!M:M,MATCH(PolicyLevers!$C547,'Policy Characteristics'!$C:$C,0))</f>
        <v>Calculated from model data; see the relevant variable(s) in the InputData folder for source information.</v>
      </c>
      <c r="T547" s="189">
        <f>INDEX('Policy Characteristics'!N:N,MATCH(PolicyLevers!$C547,'Policy Characteristics'!$C:$C,0))</f>
        <v>0</v>
      </c>
    </row>
    <row r="548" spans="1:20">
      <c r="A548" s="186" t="str">
        <f>INDEX('Policy Characteristics'!A:A,MATCH($C548,'Policy Characteristics'!$C:$C,0))</f>
        <v>Industry</v>
      </c>
      <c r="B548" s="210" t="str">
        <f>INDEX('Policy Characteristics'!B:B,MATCH($C548,'Policy Characteristics'!$C:$C,0))</f>
        <v>Reduce Fossil Fuel Exports</v>
      </c>
      <c r="C548" s="210" t="str">
        <f t="shared" si="38"/>
        <v>Percent Reduction in Fossil Fuel Exports</v>
      </c>
      <c r="D548" s="199" t="s">
        <v>809</v>
      </c>
      <c r="E548" s="189"/>
      <c r="F548" s="199" t="s">
        <v>810</v>
      </c>
      <c r="G548" s="189"/>
      <c r="H548" s="225">
        <v>455</v>
      </c>
      <c r="I548" s="189" t="s">
        <v>46</v>
      </c>
      <c r="J548" s="187" t="str">
        <f>INDEX('Policy Characteristics'!D:D,MATCH(PolicyLevers!$C548,'Policy Characteristics'!$C:$C,0))</f>
        <v>Percent Reduction in Fossil Fuel Exports</v>
      </c>
      <c r="K548" s="187" t="str">
        <f>INDEX('Policy Characteristics'!E:E,MATCH(PolicyLevers!$C548,'Policy Characteristics'!$C:$C,0))</f>
        <v>indst reduce fossil fuel exports</v>
      </c>
      <c r="L548" s="233">
        <f>INDEX('Policy Characteristics'!F:F,MATCH(PolicyLevers!$C548,'Policy Characteristics'!$C:$C,0))</f>
        <v>0</v>
      </c>
      <c r="M548" s="233">
        <f>INDEX('Policy Characteristics'!G:G,MATCH(PolicyLevers!$C548,'Policy Characteristics'!$C:$C,0))</f>
        <v>1</v>
      </c>
      <c r="N548" s="233">
        <f>INDEX('Policy Characteristics'!H:H,MATCH(PolicyLevers!$C548,'Policy Characteristics'!$C:$C,0))</f>
        <v>0.01</v>
      </c>
      <c r="O548" s="210" t="str">
        <f>INDEX('Policy Characteristics'!I:I,MATCH(PolicyLevers!$C548,'Policy Characteristics'!$C:$C,0))</f>
        <v>% reduction in exports</v>
      </c>
      <c r="P548" s="201"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8" s="189">
        <f>INDEX('Policy Characteristics'!K:K,MATCH(PolicyLevers!$C548,'Policy Characteristics'!$C:$C,0))</f>
        <v>0</v>
      </c>
      <c r="R548" s="210" t="str">
        <f>INDEX('Policy Characteristics'!L:L,MATCH(PolicyLevers!$C548,'Policy Characteristics'!$C:$C,0))</f>
        <v>reduce-fuel-exports.html</v>
      </c>
      <c r="S548" s="212" t="str">
        <f>INDEX('Policy Characteristics'!M:M,MATCH(PolicyLevers!$C548,'Policy Characteristics'!$C:$C,0))</f>
        <v>Calculated from model data; see the relevant variable(s) in the InputData folder for source information.</v>
      </c>
      <c r="T548" s="189">
        <f>INDEX('Policy Characteristics'!N:N,MATCH(PolicyLevers!$C548,'Policy Characteristics'!$C:$C,0))</f>
        <v>0</v>
      </c>
    </row>
    <row r="549" spans="1:20">
      <c r="A549" s="186" t="str">
        <f>INDEX('Policy Characteristics'!A:A,MATCH($C549,'Policy Characteristics'!$C:$C,0))</f>
        <v>Industry</v>
      </c>
      <c r="B549" s="210" t="str">
        <f>INDEX('Policy Characteristics'!B:B,MATCH($C549,'Policy Characteristics'!$C:$C,0))</f>
        <v>Reduce Fossil Fuel Exports</v>
      </c>
      <c r="C549" s="210" t="str">
        <f t="shared" si="38"/>
        <v>Percent Reduction in Fossil Fuel Exports</v>
      </c>
      <c r="D549" s="199" t="s">
        <v>466</v>
      </c>
      <c r="E549" s="189"/>
      <c r="F549" s="199" t="s">
        <v>467</v>
      </c>
      <c r="G549" s="189"/>
      <c r="H549" s="225">
        <v>456</v>
      </c>
      <c r="I549" s="199" t="s">
        <v>47</v>
      </c>
      <c r="J549" s="187" t="str">
        <f>INDEX('Policy Characteristics'!D:D,MATCH(PolicyLevers!$C549,'Policy Characteristics'!$C:$C,0))</f>
        <v>Percent Reduction in Fossil Fuel Exports</v>
      </c>
      <c r="K549" s="187" t="str">
        <f>INDEX('Policy Characteristics'!E:E,MATCH(PolicyLevers!$C549,'Policy Characteristics'!$C:$C,0))</f>
        <v>indst reduce fossil fuel exports</v>
      </c>
      <c r="L549" s="233">
        <f>INDEX('Policy Characteristics'!F:F,MATCH(PolicyLevers!$C549,'Policy Characteristics'!$C:$C,0))</f>
        <v>0</v>
      </c>
      <c r="M549" s="233">
        <f>INDEX('Policy Characteristics'!G:G,MATCH(PolicyLevers!$C549,'Policy Characteristics'!$C:$C,0))</f>
        <v>1</v>
      </c>
      <c r="N549" s="233">
        <f>INDEX('Policy Characteristics'!H:H,MATCH(PolicyLevers!$C549,'Policy Characteristics'!$C:$C,0))</f>
        <v>0.01</v>
      </c>
      <c r="O549" s="210" t="str">
        <f>INDEX('Policy Characteristics'!I:I,MATCH(PolicyLevers!$C549,'Policy Characteristics'!$C:$C,0))</f>
        <v>% reduction in exports</v>
      </c>
      <c r="P549" s="189"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9" s="189">
        <f>INDEX('Policy Characteristics'!K:K,MATCH(PolicyLevers!$C549,'Policy Characteristics'!$C:$C,0))</f>
        <v>0</v>
      </c>
      <c r="R549" s="199" t="str">
        <f>INDEX('Policy Characteristics'!L:L,MATCH(PolicyLevers!$C549,'Policy Characteristics'!$C:$C,0))</f>
        <v>reduce-fuel-exports.html</v>
      </c>
      <c r="S549" s="212" t="str">
        <f>INDEX('Policy Characteristics'!M:M,MATCH(PolicyLevers!$C549,'Policy Characteristics'!$C:$C,0))</f>
        <v>Calculated from model data; see the relevant variable(s) in the InputData folder for source information.</v>
      </c>
      <c r="T549" s="189">
        <f>INDEX('Policy Characteristics'!N:N,MATCH(PolicyLevers!$C549,'Policy Characteristics'!$C:$C,0))</f>
        <v>0</v>
      </c>
    </row>
    <row r="550" spans="1:20">
      <c r="A550" s="186" t="str">
        <f>INDEX('Policy Characteristics'!A:A,MATCH($C550,'Policy Characteristics'!$C:$C,0))</f>
        <v>Industry</v>
      </c>
      <c r="B550" s="210" t="str">
        <f>INDEX('Policy Characteristics'!B:B,MATCH($C550,'Policy Characteristics'!$C:$C,0))</f>
        <v>Reduce Fossil Fuel Exports</v>
      </c>
      <c r="C550" s="210" t="str">
        <f t="shared" si="38"/>
        <v>Percent Reduction in Fossil Fuel Exports</v>
      </c>
      <c r="D550" s="199" t="s">
        <v>801</v>
      </c>
      <c r="E550" s="189"/>
      <c r="F550" s="199" t="s">
        <v>805</v>
      </c>
      <c r="G550" s="189"/>
      <c r="H550" s="220">
        <v>457</v>
      </c>
      <c r="I550" s="189" t="s">
        <v>47</v>
      </c>
      <c r="J550" s="187" t="str">
        <f>INDEX('Policy Characteristics'!D:D,MATCH(PolicyLevers!$C550,'Policy Characteristics'!$C:$C,0))</f>
        <v>Percent Reduction in Fossil Fuel Exports</v>
      </c>
      <c r="K550" s="187" t="str">
        <f>INDEX('Policy Characteristics'!E:E,MATCH(PolicyLevers!$C550,'Policy Characteristics'!$C:$C,0))</f>
        <v>indst reduce fossil fuel exports</v>
      </c>
      <c r="L550" s="233">
        <f>INDEX('Policy Characteristics'!F:F,MATCH(PolicyLevers!$C550,'Policy Characteristics'!$C:$C,0))</f>
        <v>0</v>
      </c>
      <c r="M550" s="233">
        <f>INDEX('Policy Characteristics'!G:G,MATCH(PolicyLevers!$C550,'Policy Characteristics'!$C:$C,0))</f>
        <v>1</v>
      </c>
      <c r="N550" s="233">
        <f>INDEX('Policy Characteristics'!H:H,MATCH(PolicyLevers!$C550,'Policy Characteristics'!$C:$C,0))</f>
        <v>0.01</v>
      </c>
      <c r="O550" s="210" t="str">
        <f>INDEX('Policy Characteristics'!I:I,MATCH(PolicyLevers!$C550,'Policy Characteristics'!$C:$C,0))</f>
        <v>% reduction in exports</v>
      </c>
      <c r="P550" s="189"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0" s="189">
        <f>INDEX('Policy Characteristics'!K:K,MATCH(PolicyLevers!$C550,'Policy Characteristics'!$C:$C,0))</f>
        <v>0</v>
      </c>
      <c r="R550" s="210" t="str">
        <f>INDEX('Policy Characteristics'!L:L,MATCH(PolicyLevers!$C550,'Policy Characteristics'!$C:$C,0))</f>
        <v>reduce-fuel-exports.html</v>
      </c>
      <c r="S550" s="212" t="str">
        <f>INDEX('Policy Characteristics'!M:M,MATCH(PolicyLevers!$C550,'Policy Characteristics'!$C:$C,0))</f>
        <v>Calculated from model data; see the relevant variable(s) in the InputData folder for source information.</v>
      </c>
      <c r="T550" s="189">
        <f>INDEX('Policy Characteristics'!N:N,MATCH(PolicyLevers!$C550,'Policy Characteristics'!$C:$C,0))</f>
        <v>0</v>
      </c>
    </row>
    <row r="551" spans="1:20">
      <c r="A551" s="186" t="str">
        <f>INDEX('Policy Characteristics'!A:A,MATCH($C551,'Policy Characteristics'!$C:$C,0))</f>
        <v>Industry</v>
      </c>
      <c r="B551" s="210" t="str">
        <f>INDEX('Policy Characteristics'!B:B,MATCH($C551,'Policy Characteristics'!$C:$C,0))</f>
        <v>Reduce Fossil Fuel Exports</v>
      </c>
      <c r="C551" s="210" t="str">
        <f t="shared" si="38"/>
        <v>Percent Reduction in Fossil Fuel Exports</v>
      </c>
      <c r="D551" s="199" t="s">
        <v>811</v>
      </c>
      <c r="E551" s="189"/>
      <c r="F551" s="199" t="s">
        <v>812</v>
      </c>
      <c r="G551" s="189"/>
      <c r="H551" s="225">
        <v>458</v>
      </c>
      <c r="I551" s="189" t="s">
        <v>46</v>
      </c>
      <c r="J551" s="187" t="str">
        <f>INDEX('Policy Characteristics'!D:D,MATCH(PolicyLevers!$C551,'Policy Characteristics'!$C:$C,0))</f>
        <v>Percent Reduction in Fossil Fuel Exports</v>
      </c>
      <c r="K551" s="187" t="str">
        <f>INDEX('Policy Characteristics'!E:E,MATCH(PolicyLevers!$C551,'Policy Characteristics'!$C:$C,0))</f>
        <v>indst reduce fossil fuel exports</v>
      </c>
      <c r="L551" s="233">
        <f>INDEX('Policy Characteristics'!F:F,MATCH(PolicyLevers!$C551,'Policy Characteristics'!$C:$C,0))</f>
        <v>0</v>
      </c>
      <c r="M551" s="233">
        <f>INDEX('Policy Characteristics'!G:G,MATCH(PolicyLevers!$C551,'Policy Characteristics'!$C:$C,0))</f>
        <v>1</v>
      </c>
      <c r="N551" s="233">
        <f>INDEX('Policy Characteristics'!H:H,MATCH(PolicyLevers!$C551,'Policy Characteristics'!$C:$C,0))</f>
        <v>0.01</v>
      </c>
      <c r="O551" s="210" t="str">
        <f>INDEX('Policy Characteristics'!I:I,MATCH(PolicyLevers!$C551,'Policy Characteristics'!$C:$C,0))</f>
        <v>% reduction in exports</v>
      </c>
      <c r="P551" s="201"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1" s="189">
        <f>INDEX('Policy Characteristics'!K:K,MATCH(PolicyLevers!$C551,'Policy Characteristics'!$C:$C,0))</f>
        <v>0</v>
      </c>
      <c r="R551" s="210" t="str">
        <f>INDEX('Policy Characteristics'!L:L,MATCH(PolicyLevers!$C551,'Policy Characteristics'!$C:$C,0))</f>
        <v>reduce-fuel-exports.html</v>
      </c>
      <c r="S551" s="212" t="str">
        <f>INDEX('Policy Characteristics'!M:M,MATCH(PolicyLevers!$C551,'Policy Characteristics'!$C:$C,0))</f>
        <v>Calculated from model data; see the relevant variable(s) in the InputData folder for source information.</v>
      </c>
      <c r="T551" s="189">
        <f>INDEX('Policy Characteristics'!N:N,MATCH(PolicyLevers!$C551,'Policy Characteristics'!$C:$C,0))</f>
        <v>0</v>
      </c>
    </row>
    <row r="552" spans="1:20">
      <c r="A552" s="186" t="str">
        <f>INDEX('Policy Characteristics'!A:A,MATCH($C552,'Policy Characteristics'!$C:$C,0))</f>
        <v>Industry</v>
      </c>
      <c r="B552" s="210" t="str">
        <f>INDEX('Policy Characteristics'!B:B,MATCH($C552,'Policy Characteristics'!$C:$C,0))</f>
        <v>Reduce Fossil Fuel Exports</v>
      </c>
      <c r="C552" s="210" t="str">
        <f t="shared" si="38"/>
        <v>Percent Reduction in Fossil Fuel Exports</v>
      </c>
      <c r="D552" s="199" t="s">
        <v>802</v>
      </c>
      <c r="E552" s="189"/>
      <c r="F552" s="199" t="s">
        <v>806</v>
      </c>
      <c r="G552" s="189"/>
      <c r="H552" s="220">
        <v>459</v>
      </c>
      <c r="I552" s="189" t="s">
        <v>47</v>
      </c>
      <c r="J552" s="187" t="str">
        <f>INDEX('Policy Characteristics'!D:D,MATCH(PolicyLevers!$C552,'Policy Characteristics'!$C:$C,0))</f>
        <v>Percent Reduction in Fossil Fuel Exports</v>
      </c>
      <c r="K552" s="187" t="str">
        <f>INDEX('Policy Characteristics'!E:E,MATCH(PolicyLevers!$C552,'Policy Characteristics'!$C:$C,0))</f>
        <v>indst reduce fossil fuel exports</v>
      </c>
      <c r="L552" s="233">
        <f>INDEX('Policy Characteristics'!F:F,MATCH(PolicyLevers!$C552,'Policy Characteristics'!$C:$C,0))</f>
        <v>0</v>
      </c>
      <c r="M552" s="233">
        <f>INDEX('Policy Characteristics'!G:G,MATCH(PolicyLevers!$C552,'Policy Characteristics'!$C:$C,0))</f>
        <v>1</v>
      </c>
      <c r="N552" s="233">
        <f>INDEX('Policy Characteristics'!H:H,MATCH(PolicyLevers!$C552,'Policy Characteristics'!$C:$C,0))</f>
        <v>0.01</v>
      </c>
      <c r="O552" s="210" t="str">
        <f>INDEX('Policy Characteristics'!I:I,MATCH(PolicyLevers!$C552,'Policy Characteristics'!$C:$C,0))</f>
        <v>% reduction in exports</v>
      </c>
      <c r="P552" s="201"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2" s="189">
        <f>INDEX('Policy Characteristics'!K:K,MATCH(PolicyLevers!$C552,'Policy Characteristics'!$C:$C,0))</f>
        <v>0</v>
      </c>
      <c r="R552" s="210" t="str">
        <f>INDEX('Policy Characteristics'!L:L,MATCH(PolicyLevers!$C552,'Policy Characteristics'!$C:$C,0))</f>
        <v>reduce-fuel-exports.html</v>
      </c>
      <c r="S552" s="212" t="str">
        <f>INDEX('Policy Characteristics'!M:M,MATCH(PolicyLevers!$C552,'Policy Characteristics'!$C:$C,0))</f>
        <v>Calculated from model data; see the relevant variable(s) in the InputData folder for source information.</v>
      </c>
      <c r="T552" s="189">
        <f>INDEX('Policy Characteristics'!N:N,MATCH(PolicyLevers!$C552,'Policy Characteristics'!$C:$C,0))</f>
        <v>0</v>
      </c>
    </row>
    <row r="553" spans="1:20">
      <c r="A553" s="186" t="str">
        <f>INDEX('Policy Characteristics'!A:A,MATCH($C553,'Policy Characteristics'!$C:$C,0))</f>
        <v>Agriculture, Land Use, and Forestry</v>
      </c>
      <c r="B553" s="205" t="str">
        <f>INDEX('Policy Characteristics'!B:B,MATCH($C553,'Policy Characteristics'!$C:$C,0))</f>
        <v>Afforestation and Reforestation</v>
      </c>
      <c r="C553" s="205" t="s">
        <v>452</v>
      </c>
      <c r="D553" s="189"/>
      <c r="E553" s="189"/>
      <c r="F553" s="189"/>
      <c r="G553" s="189"/>
      <c r="H553" s="225">
        <v>60</v>
      </c>
      <c r="I553" s="189" t="s">
        <v>46</v>
      </c>
      <c r="J553" s="187" t="str">
        <f>INDEX('Policy Characteristics'!D:D,MATCH(PolicyLevers!$C553,'Policy Characteristics'!$C:$C,0))</f>
        <v>Afforestation and Reforestation</v>
      </c>
      <c r="K553" s="187" t="str">
        <f>INDEX('Policy Characteristics'!E:E,MATCH(PolicyLevers!$C553,'Policy Characteristics'!$C:$C,0))</f>
        <v>land afforestation and reforestation</v>
      </c>
      <c r="L553" s="228">
        <f>INDEX('Policy Characteristics'!F:F,MATCH(PolicyLevers!$C553,'Policy Characteristics'!$C:$C,0))</f>
        <v>0</v>
      </c>
      <c r="M553" s="229">
        <f>INDEX('Policy Characteristics'!G:G,MATCH(PolicyLevers!$C553,'Policy Characteristics'!$C:$C,0))</f>
        <v>1</v>
      </c>
      <c r="N553" s="229">
        <f>INDEX('Policy Characteristics'!H:H,MATCH(PolicyLevers!$C553,'Policy Characteristics'!$C:$C,0))</f>
        <v>0.01</v>
      </c>
      <c r="O553" s="189" t="str">
        <f>INDEX('Policy Characteristics'!I:I,MATCH(PolicyLevers!$C553,'Policy Characteristics'!$C:$C,0))</f>
        <v>% of potential achieved</v>
      </c>
      <c r="P553" s="201" t="str">
        <f>INDEX('Policy Characteristics'!J:J,MATCH(PolicyLevers!$C553,'Policy Characteristics'!$C:$C,0))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Q553" s="189" t="str">
        <f>INDEX('Policy Characteristics'!K:K,MATCH(PolicyLevers!$C553,'Policy Characteristics'!$C:$C,0))</f>
        <v>lulucf.html#aff-ref</v>
      </c>
      <c r="R553" s="199" t="str">
        <f>INDEX('Policy Characteristics'!L:L,MATCH(PolicyLevers!$C553,'Policy Characteristics'!$C:$C,0))</f>
        <v>afforestation-and-reforestation.html</v>
      </c>
      <c r="S553" s="212" t="str">
        <f>INDEX('Policy Characteristics'!M:M,MATCH(PolicyLevers!$C553,'Policy Characteristics'!$C:$C,0))</f>
        <v>Calculated from model data; see variable land/PLANAbPiaSY in the InputData folder for source information.</v>
      </c>
      <c r="T553" s="189" t="str">
        <f>INDEX('Policy Characteristics'!N:N,MATCH(PolicyLevers!$C553,'Policy Characteristics'!$C:$C,0))</f>
        <v>Ross W. Gorte, 2009, "U.S. Tree Planting for Carbon Sequestration," Congressional Research Service, https://www.fas.org/sgp/crs/misc/R40562.pdf, p.3, paragraph 1</v>
      </c>
    </row>
    <row r="554" spans="1:20">
      <c r="A554" s="186" t="str">
        <f>INDEX('Policy Characteristics'!A:A,MATCH($C554,'Policy Characteristics'!$C:$C,0))</f>
        <v>Agriculture, Land Use, and Forestry</v>
      </c>
      <c r="B554" s="205" t="str">
        <f>INDEX('Policy Characteristics'!B:B,MATCH($C554,'Policy Characteristics'!$C:$C,0))</f>
        <v>Avoid Deforestation</v>
      </c>
      <c r="C554" s="205" t="s">
        <v>461</v>
      </c>
      <c r="D554" s="189"/>
      <c r="E554" s="189"/>
      <c r="F554" s="189"/>
      <c r="G554" s="189"/>
      <c r="H554" s="220">
        <v>705</v>
      </c>
      <c r="I554" s="199" t="s">
        <v>46</v>
      </c>
      <c r="J554" s="187" t="str">
        <f>INDEX('Policy Characteristics'!D:D,MATCH(PolicyLevers!$C554,'Policy Characteristics'!$C:$C,0))</f>
        <v>Avoid Deforestation</v>
      </c>
      <c r="K554" s="187" t="str">
        <f>INDEX('Policy Characteristics'!E:E,MATCH(PolicyLevers!$C554,'Policy Characteristics'!$C:$C,0))</f>
        <v>land avoid deforestation</v>
      </c>
      <c r="L554" s="264">
        <f>INDEX('Policy Characteristics'!F:F,MATCH(PolicyLevers!$C554,'Policy Characteristics'!$C:$C,0))</f>
        <v>0</v>
      </c>
      <c r="M554" s="255">
        <f>INDEX('Policy Characteristics'!G:G,MATCH(PolicyLevers!$C554,'Policy Characteristics'!$C:$C,0))</f>
        <v>1</v>
      </c>
      <c r="N554" s="255">
        <f>INDEX('Policy Characteristics'!H:H,MATCH(PolicyLevers!$C554,'Policy Characteristics'!$C:$C,0))</f>
        <v>0.01</v>
      </c>
      <c r="O554" s="201" t="str">
        <f>INDEX('Policy Characteristics'!I:I,MATCH(PolicyLevers!$C554,'Policy Characteristics'!$C:$C,0))</f>
        <v>% of potential achieved</v>
      </c>
      <c r="P554" s="212" t="str">
        <f>INDEX('Policy Characteristics'!J:J,MATCH(PolicyLevers!$C554,'Policy Characteristics'!$C:$C,0))</f>
        <v>**Description:**This policy prevents the release of CO2 that accompanies deforestation. //**Guidance for setting values: **  If this policy is fully implemented, the deforestation rate reaches zero acres per year in 2050 (down from an average of 83,600 hectares per year during 2001-'18).</v>
      </c>
      <c r="Q554" s="189" t="str">
        <f>INDEX('Policy Characteristics'!K:K,MATCH(PolicyLevers!$C554,'Policy Characteristics'!$C:$C,0))</f>
        <v>lulucf.html#avoid-def</v>
      </c>
      <c r="R554" s="199" t="str">
        <f>INDEX('Policy Characteristics'!L:L,MATCH(PolicyLevers!$C554,'Policy Characteristics'!$C:$C,0))</f>
        <v>avoid-deforestation.html</v>
      </c>
      <c r="S554" s="212" t="str">
        <f>INDEX('Policy Characteristics'!M:M,MATCH(PolicyLevers!$C554,'Policy Characteristics'!$C:$C,0))</f>
        <v>Calculated from model data; see variable land/PLANAbPiaSY in the InputData folder for source information.</v>
      </c>
      <c r="T554" s="189">
        <f>INDEX('Policy Characteristics'!N:N,MATCH(PolicyLevers!$C554,'Policy Characteristics'!$C:$C,0))</f>
        <v>0</v>
      </c>
    </row>
    <row r="555" spans="1:20">
      <c r="A555" s="186" t="str">
        <f>INDEX('Policy Characteristics'!A:A,MATCH($C555,'Policy Characteristics'!$C:$C,0))</f>
        <v>Agriculture, Land Use, and Forestry</v>
      </c>
      <c r="B555" s="205" t="str">
        <f>INDEX('Policy Characteristics'!B:B,MATCH($C555,'Policy Characteristics'!$C:$C,0))</f>
        <v>Forest Restoration</v>
      </c>
      <c r="C555" s="205" t="s">
        <v>458</v>
      </c>
      <c r="D555" s="189"/>
      <c r="E555" s="189"/>
      <c r="F555" s="189"/>
      <c r="G555" s="189"/>
      <c r="H555" s="220">
        <v>177</v>
      </c>
      <c r="I555" s="199" t="s">
        <v>46</v>
      </c>
      <c r="J555" s="187" t="str">
        <f>INDEX('Policy Characteristics'!D:D,MATCH(PolicyLevers!$C555,'Policy Characteristics'!$C:$C,0))</f>
        <v>Forest Restoration</v>
      </c>
      <c r="K555" s="187" t="str">
        <f>INDEX('Policy Characteristics'!E:E,MATCH(PolicyLevers!$C555,'Policy Characteristics'!$C:$C,0))</f>
        <v>land forest restoration</v>
      </c>
      <c r="L555" s="264">
        <f>INDEX('Policy Characteristics'!F:F,MATCH(PolicyLevers!$C555,'Policy Characteristics'!$C:$C,0))</f>
        <v>0</v>
      </c>
      <c r="M555" s="255">
        <f>INDEX('Policy Characteristics'!G:G,MATCH(PolicyLevers!$C555,'Policy Characteristics'!$C:$C,0))</f>
        <v>1</v>
      </c>
      <c r="N555" s="255">
        <f>INDEX('Policy Characteristics'!H:H,MATCH(PolicyLevers!$C555,'Policy Characteristics'!$C:$C,0))</f>
        <v>0.01</v>
      </c>
      <c r="O555" s="201" t="str">
        <f>INDEX('Policy Characteristics'!I:I,MATCH(PolicyLevers!$C555,'Policy Characteristics'!$C:$C,0))</f>
        <v>% of potential achieved</v>
      </c>
      <c r="P555" s="212" t="str">
        <f>INDEX('Policy Characteristics'!J:J,MATCH(PolicyLevers!$C555,'Policy Characteristics'!$C:$C,0))</f>
        <v xml:space="preserve">**Description:** This policy restores degraded forest, increasing the rate of carbon sequestration of the forest.//**Guidance for setting values: ** If this policy is fully implemented, 1.4 million hectares per year are restored till 2050. // </v>
      </c>
      <c r="Q555" s="189">
        <f>INDEX('Policy Characteristics'!K:K,MATCH(PolicyLevers!$C555,'Policy Characteristics'!$C:$C,0))</f>
        <v>0</v>
      </c>
      <c r="R555" s="199" t="str">
        <f>INDEX('Policy Characteristics'!L:L,MATCH(PolicyLevers!$C555,'Policy Characteristics'!$C:$C,0))</f>
        <v>forest-restoration.html</v>
      </c>
      <c r="S555" s="212" t="str">
        <f>INDEX('Policy Characteristics'!M:M,MATCH(PolicyLevers!$C555,'Policy Characteristics'!$C:$C,0))</f>
        <v>Calculated from model data; see variable land/PLANAbPiaSY in the InputData folder for source information.</v>
      </c>
      <c r="T555" s="189">
        <f>INDEX('Policy Characteristics'!N:N,MATCH(PolicyLevers!$C555,'Policy Characteristics'!$C:$C,0))</f>
        <v>0</v>
      </c>
    </row>
    <row r="556" spans="1:20">
      <c r="A556" s="186" t="str">
        <f>INDEX('Policy Characteristics'!A:A,MATCH($C556,'Policy Characteristics'!$C:$C,0))</f>
        <v>Agriculture, Land Use, and Forestry</v>
      </c>
      <c r="B556" s="205" t="str">
        <f>INDEX('Policy Characteristics'!B:B,MATCH($C556,'Policy Characteristics'!$C:$C,0))</f>
        <v>Forest Set-Asides</v>
      </c>
      <c r="C556" s="205" t="s">
        <v>453</v>
      </c>
      <c r="D556" s="189"/>
      <c r="E556" s="189"/>
      <c r="F556" s="189"/>
      <c r="G556" s="189"/>
      <c r="H556" s="220">
        <v>61</v>
      </c>
      <c r="I556" s="189" t="s">
        <v>47</v>
      </c>
      <c r="J556" s="187" t="str">
        <f>INDEX('Policy Characteristics'!D:D,MATCH(PolicyLevers!$C556,'Policy Characteristics'!$C:$C,0))</f>
        <v>Forest Set-Asides</v>
      </c>
      <c r="K556" s="187" t="str">
        <f>INDEX('Policy Characteristics'!E:E,MATCH(PolicyLevers!$C556,'Policy Characteristics'!$C:$C,0))</f>
        <v>land forest set asides</v>
      </c>
      <c r="L556" s="228">
        <f>INDEX('Policy Characteristics'!F:F,MATCH(PolicyLevers!$C556,'Policy Characteristics'!$C:$C,0))</f>
        <v>0</v>
      </c>
      <c r="M556" s="229">
        <f>INDEX('Policy Characteristics'!G:G,MATCH(PolicyLevers!$C556,'Policy Characteristics'!$C:$C,0))</f>
        <v>1</v>
      </c>
      <c r="N556" s="229">
        <f>INDEX('Policy Characteristics'!H:H,MATCH(PolicyLevers!$C556,'Policy Characteristics'!$C:$C,0))</f>
        <v>0.01</v>
      </c>
      <c r="O556" s="189" t="str">
        <f>INDEX('Policy Characteristics'!I:I,MATCH(PolicyLevers!$C556,'Policy Characteristics'!$C:$C,0))</f>
        <v>% of potential achieved</v>
      </c>
      <c r="P556" s="201" t="str">
        <f>INDEX('Policy Characteristics'!J:J,MATCH(PolicyLevers!$C556,'Policy Characteristics'!$C:$C,0))</f>
        <v xml:space="preserve">**Description:** This policy avoids the release of CO2 from forests by reducing timber harvesting. // </v>
      </c>
      <c r="Q556" s="189" t="str">
        <f>INDEX('Policy Characteristics'!K:K,MATCH(PolicyLevers!$C556,'Policy Characteristics'!$C:$C,0))</f>
        <v>lulucf.html#set-asides</v>
      </c>
      <c r="R556" s="199" t="str">
        <f>INDEX('Policy Characteristics'!L:L,MATCH(PolicyLevers!$C556,'Policy Characteristics'!$C:$C,0))</f>
        <v>forest-set-asides.html</v>
      </c>
      <c r="S556" s="212" t="str">
        <f>INDEX('Policy Characteristics'!M:M,MATCH(PolicyLevers!$C556,'Policy Characteristics'!$C:$C,0))</f>
        <v>Calculated from model data; see variable land/PLANAbPiaSY in the InputData folder for source information.</v>
      </c>
      <c r="T556" s="189">
        <f>INDEX('Policy Characteristics'!N:N,MATCH(PolicyLevers!$C556,'Policy Characteristics'!$C:$C,0))</f>
        <v>0</v>
      </c>
    </row>
    <row r="557" spans="1:20">
      <c r="A557" s="186" t="str">
        <f>INDEX('Policy Characteristics'!A:A,MATCH($C557,'Policy Characteristics'!$C:$C,0))</f>
        <v>Agriculture, Land Use, and Forestry</v>
      </c>
      <c r="B557" s="205" t="str">
        <f>INDEX('Policy Characteristics'!B:B,MATCH($C557,'Policy Characteristics'!$C:$C,0))</f>
        <v>Cropland and Rice Measures</v>
      </c>
      <c r="C557" s="205" t="s">
        <v>1142</v>
      </c>
      <c r="D557" s="189"/>
      <c r="E557" s="189"/>
      <c r="F557" s="189"/>
      <c r="G557" s="189"/>
      <c r="H557" s="225">
        <v>62</v>
      </c>
      <c r="I557" s="189" t="s">
        <v>46</v>
      </c>
      <c r="J557" s="187" t="str">
        <f>INDEX('Policy Characteristics'!D:D,MATCH(PolicyLevers!$C557,'Policy Characteristics'!$C:$C,0))</f>
        <v>Cropland and Rice Measures</v>
      </c>
      <c r="K557" s="187" t="str">
        <f>INDEX('Policy Characteristics'!E:E,MATCH(PolicyLevers!$C557,'Policy Characteristics'!$C:$C,0))</f>
        <v>indst cropland and rice measures</v>
      </c>
      <c r="L557" s="228">
        <f>INDEX('Policy Characteristics'!F:F,MATCH(PolicyLevers!$C557,'Policy Characteristics'!$C:$C,0))</f>
        <v>0</v>
      </c>
      <c r="M557" s="229">
        <f>INDEX('Policy Characteristics'!G:G,MATCH(PolicyLevers!$C557,'Policy Characteristics'!$C:$C,0))</f>
        <v>1</v>
      </c>
      <c r="N557" s="229">
        <f>INDEX('Policy Characteristics'!H:H,MATCH(PolicyLevers!$C557,'Policy Characteristics'!$C:$C,0))</f>
        <v>0.01</v>
      </c>
      <c r="O557" s="189" t="str">
        <f>INDEX('Policy Characteristics'!I:I,MATCH(PolicyLevers!$C557,'Policy Characteristics'!$C:$C,0))</f>
        <v>% of potential achieved</v>
      </c>
      <c r="P557" s="201"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1%.</v>
      </c>
      <c r="Q557" s="189" t="str">
        <f>INDEX('Policy Characteristics'!K:K,MATCH(PolicyLevers!$C557,'Policy Characteristics'!$C:$C,0))</f>
        <v>industry-ag-main.html#cropland</v>
      </c>
      <c r="R557" s="199" t="str">
        <f>INDEX('Policy Characteristics'!L:L,MATCH(PolicyLevers!$C557,'Policy Characteristics'!$C:$C,0))</f>
        <v>cropland-management.html</v>
      </c>
      <c r="S557" s="212" t="str">
        <f>INDEX('Policy Characteristics'!M:M,MATCH(PolicyLevers!$C557,'Policy Characteristics'!$C:$C,0))</f>
        <v>Calculated from model data; see variables indst/PERAC and indst/BPEiC in the InputData folder for source information.</v>
      </c>
      <c r="T557" s="189">
        <f>INDEX('Policy Characteristics'!N:N,MATCH(PolicyLevers!$C557,'Policy Characteristics'!$C:$C,0))</f>
        <v>0</v>
      </c>
    </row>
    <row r="558" spans="1:20">
      <c r="A558" s="186" t="str">
        <f>INDEX('Policy Characteristics'!A:A,MATCH($C558,'Policy Characteristics'!$C:$C,0))</f>
        <v>Agriculture, Land Use, and Forestry</v>
      </c>
      <c r="B558" s="205" t="str">
        <f>INDEX('Policy Characteristics'!B:B,MATCH($C558,'Policy Characteristics'!$C:$C,0))</f>
        <v>Improved Forest Management</v>
      </c>
      <c r="C558" s="205" t="s">
        <v>454</v>
      </c>
      <c r="D558" s="189"/>
      <c r="E558" s="189"/>
      <c r="F558" s="189"/>
      <c r="G558" s="189"/>
      <c r="H558" s="225">
        <v>63</v>
      </c>
      <c r="I558" s="189" t="s">
        <v>46</v>
      </c>
      <c r="J558" s="187" t="str">
        <f>INDEX('Policy Characteristics'!D:D,MATCH(PolicyLevers!$C558,'Policy Characteristics'!$C:$C,0))</f>
        <v>Improved Forest Management</v>
      </c>
      <c r="K558" s="187" t="str">
        <f>INDEX('Policy Characteristics'!E:E,MATCH(PolicyLevers!$C558,'Policy Characteristics'!$C:$C,0))</f>
        <v>land forest management</v>
      </c>
      <c r="L558" s="228">
        <f>INDEX('Policy Characteristics'!F:F,MATCH(PolicyLevers!$C558,'Policy Characteristics'!$C:$C,0))</f>
        <v>0</v>
      </c>
      <c r="M558" s="229">
        <f>INDEX('Policy Characteristics'!G:G,MATCH(PolicyLevers!$C558,'Policy Characteristics'!$C:$C,0))</f>
        <v>1</v>
      </c>
      <c r="N558" s="229">
        <f>INDEX('Policy Characteristics'!H:H,MATCH(PolicyLevers!$C558,'Policy Characteristics'!$C:$C,0))</f>
        <v>0.01</v>
      </c>
      <c r="O558" s="189" t="str">
        <f>INDEX('Policy Characteristics'!I:I,MATCH(PolicyLevers!$C558,'Policy Characteristics'!$C:$C,0))</f>
        <v>% of potential achieved</v>
      </c>
      <c r="P558" s="201" t="str">
        <f>INDEX('Policy Characteristics'!J:J,MATCH(PolicyLevers!$C558,'Policy Characteristics'!$C:$C,0))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Q558" s="189" t="str">
        <f>INDEX('Policy Characteristics'!K:K,MATCH(PolicyLevers!$C558,'Policy Characteristics'!$C:$C,0))</f>
        <v>lulucf.html#forest-mgmt</v>
      </c>
      <c r="R558" s="199" t="str">
        <f>INDEX('Policy Characteristics'!L:L,MATCH(PolicyLevers!$C558,'Policy Characteristics'!$C:$C,0))</f>
        <v>improved-forest-management.html</v>
      </c>
      <c r="S558" s="212" t="str">
        <f>INDEX('Policy Characteristics'!M:M,MATCH(PolicyLevers!$C558,'Policy Characteristics'!$C:$C,0))</f>
        <v>Calculated from model data; see variable land/PLANAbPiaSY in the InputData folder for source information.</v>
      </c>
      <c r="T558" s="189">
        <f>INDEX('Policy Characteristics'!N:N,MATCH(PolicyLevers!$C558,'Policy Characteristics'!$C:$C,0))</f>
        <v>0</v>
      </c>
    </row>
    <row r="559" spans="1:20">
      <c r="A559" s="186" t="str">
        <f>INDEX('Policy Characteristics'!A:A,MATCH($C559,'Policy Characteristics'!$C:$C,0))</f>
        <v>Agriculture, Land Use, and Forestry</v>
      </c>
      <c r="B559" s="205" t="str">
        <f>INDEX('Policy Characteristics'!B:B,MATCH($C559,'Policy Characteristics'!$C:$C,0))</f>
        <v>Livestock Measures</v>
      </c>
      <c r="C559" s="205" t="s">
        <v>1174</v>
      </c>
      <c r="D559" s="189"/>
      <c r="E559" s="189"/>
      <c r="F559" s="189"/>
      <c r="G559" s="189"/>
      <c r="H559" s="225">
        <v>64</v>
      </c>
      <c r="I559" s="189" t="s">
        <v>46</v>
      </c>
      <c r="J559" s="187" t="str">
        <f>INDEX('Policy Characteristics'!D:D,MATCH(PolicyLevers!$C559,'Policy Characteristics'!$C:$C,0))</f>
        <v>Livestock Measures</v>
      </c>
      <c r="K559" s="187" t="str">
        <f>INDEX('Policy Characteristics'!E:E,MATCH(PolicyLevers!$C559,'Policy Characteristics'!$C:$C,0))</f>
        <v>indst livestock measures</v>
      </c>
      <c r="L559" s="228">
        <f>INDEX('Policy Characteristics'!F:F,MATCH(PolicyLevers!$C559,'Policy Characteristics'!$C:$C,0))</f>
        <v>0</v>
      </c>
      <c r="M559" s="229">
        <f>INDEX('Policy Characteristics'!G:G,MATCH(PolicyLevers!$C559,'Policy Characteristics'!$C:$C,0))</f>
        <v>1</v>
      </c>
      <c r="N559" s="229">
        <f>INDEX('Policy Characteristics'!H:H,MATCH(PolicyLevers!$C559,'Policy Characteristics'!$C:$C,0))</f>
        <v>0.01</v>
      </c>
      <c r="O559" s="189" t="str">
        <f>INDEX('Policy Characteristics'!I:I,MATCH(PolicyLevers!$C559,'Policy Characteristics'!$C:$C,0))</f>
        <v>% of potential achieved</v>
      </c>
      <c r="P559" s="201"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7%.</v>
      </c>
      <c r="Q559" s="189" t="str">
        <f>INDEX('Policy Characteristics'!K:K,MATCH(PolicyLevers!$C559,'Policy Characteristics'!$C:$C,0))</f>
        <v>industry-ag-main.html#livestock</v>
      </c>
      <c r="R559" s="199" t="str">
        <f>INDEX('Policy Characteristics'!L:L,MATCH(PolicyLevers!$C559,'Policy Characteristics'!$C:$C,0))</f>
        <v>livestock-measures.html</v>
      </c>
      <c r="S559" s="212" t="str">
        <f>INDEX('Policy Characteristics'!M:M,MATCH(PolicyLevers!$C559,'Policy Characteristics'!$C:$C,0))</f>
        <v>Calculated from model data; see variables indst/PERAC and indst/BPEiC in the InputData folder for source information.</v>
      </c>
      <c r="T559" s="189">
        <f>INDEX('Policy Characteristics'!N:N,MATCH(PolicyLevers!$C559,'Policy Characteristics'!$C:$C,0))</f>
        <v>0</v>
      </c>
    </row>
    <row r="560" spans="1:20">
      <c r="A560" s="186" t="str">
        <f>INDEX('Policy Characteristics'!A:A,MATCH($C560,'Policy Characteristics'!$C:$C,0))</f>
        <v>Agriculture, Land Use, and Forestry</v>
      </c>
      <c r="B560" s="205" t="str">
        <f>INDEX('Policy Characteristics'!B:B,MATCH($C560,'Policy Characteristics'!$C:$C,0))</f>
        <v>Peatland Restoration</v>
      </c>
      <c r="C560" s="205" t="s">
        <v>456</v>
      </c>
      <c r="D560" s="189"/>
      <c r="E560" s="189"/>
      <c r="F560" s="189"/>
      <c r="G560" s="189"/>
      <c r="H560" s="225">
        <v>178</v>
      </c>
      <c r="I560" s="189" t="s">
        <v>47</v>
      </c>
      <c r="J560" s="187" t="str">
        <f>INDEX('Policy Characteristics'!D:D,MATCH(PolicyLevers!$C560,'Policy Characteristics'!$C:$C,0))</f>
        <v>Peatland Restoration</v>
      </c>
      <c r="K560" s="187" t="str">
        <f>INDEX('Policy Characteristics'!E:E,MATCH(PolicyLevers!$C560,'Policy Characteristics'!$C:$C,0))</f>
        <v>land peatland restoration</v>
      </c>
      <c r="L560" s="228">
        <f>INDEX('Policy Characteristics'!F:F,MATCH(PolicyLevers!$C560,'Policy Characteristics'!$C:$C,0))</f>
        <v>0</v>
      </c>
      <c r="M560" s="229">
        <f>INDEX('Policy Characteristics'!G:G,MATCH(PolicyLevers!$C560,'Policy Characteristics'!$C:$C,0))</f>
        <v>0</v>
      </c>
      <c r="N560" s="229">
        <f>INDEX('Policy Characteristics'!H:H,MATCH(PolicyLevers!$C560,'Policy Characteristics'!$C:$C,0))</f>
        <v>0</v>
      </c>
      <c r="O560" s="189">
        <f>INDEX('Policy Characteristics'!I:I,MATCH(PolicyLevers!$C560,'Policy Characteristics'!$C:$C,0))</f>
        <v>0</v>
      </c>
      <c r="P560" s="189" t="str">
        <f>INDEX('Policy Characteristics'!J:J,MATCH(PolicyLevers!$C560,'Policy Characteristics'!$C:$C,0))</f>
        <v>**Description:**0</v>
      </c>
      <c r="Q560" s="189">
        <f>INDEX('Policy Characteristics'!K:K,MATCH(PolicyLevers!$C560,'Policy Characteristics'!$C:$C,0))</f>
        <v>0</v>
      </c>
      <c r="R560" s="199" t="str">
        <f>INDEX('Policy Characteristics'!L:L,MATCH(PolicyLevers!$C560,'Policy Characteristics'!$C:$C,0))</f>
        <v>peatland-restoration.html</v>
      </c>
      <c r="S560" s="230">
        <f>INDEX('Policy Characteristics'!M:M,MATCH(PolicyLevers!$C560,'Policy Characteristics'!$C:$C,0))</f>
        <v>0</v>
      </c>
      <c r="T560" s="189">
        <f>INDEX('Policy Characteristics'!N:N,MATCH(PolicyLevers!$C560,'Policy Characteristics'!$C:$C,0))</f>
        <v>0</v>
      </c>
    </row>
    <row r="561" spans="1:20">
      <c r="A561" s="186" t="str">
        <f>INDEX('Policy Characteristics'!A:A,MATCH($C561,'Policy Characteristics'!$C:$C,0))</f>
        <v>Agriculture, Land Use, and Forestry</v>
      </c>
      <c r="B561" s="205" t="str">
        <f>INDEX('Policy Characteristics'!B:B,MATCH($C561,'Policy Characteristics'!$C:$C,0))</f>
        <v>Shift to Non-Animal Products</v>
      </c>
      <c r="C561" s="205" t="s">
        <v>770</v>
      </c>
      <c r="D561" s="189"/>
      <c r="E561" s="189"/>
      <c r="F561" s="189"/>
      <c r="G561" s="189"/>
      <c r="H561" s="220">
        <v>434</v>
      </c>
      <c r="I561" s="189" t="s">
        <v>46</v>
      </c>
      <c r="J561" s="187" t="str">
        <f>INDEX('Policy Characteristics'!D:D,MATCH(PolicyLevers!$C561,'Policy Characteristics'!$C:$C,0))</f>
        <v>Shift to Non-Animal Products</v>
      </c>
      <c r="K561" s="187" t="str">
        <f>INDEX('Policy Characteristics'!E:E,MATCH(PolicyLevers!$C561,'Policy Characteristics'!$C:$C,0))</f>
        <v>indst shift to nonanimal products</v>
      </c>
      <c r="L561" s="228">
        <f>INDEX('Policy Characteristics'!F:F,MATCH(PolicyLevers!$C561,'Policy Characteristics'!$C:$C,0))</f>
        <v>0</v>
      </c>
      <c r="M561" s="229">
        <f>INDEX('Policy Characteristics'!G:G,MATCH(PolicyLevers!$C561,'Policy Characteristics'!$C:$C,0))</f>
        <v>1</v>
      </c>
      <c r="N561" s="229">
        <f>INDEX('Policy Characteristics'!H:H,MATCH(PolicyLevers!$C561,'Policy Characteristics'!$C:$C,0))</f>
        <v>0.01</v>
      </c>
      <c r="O561" s="189" t="str">
        <f>INDEX('Policy Characteristics'!I:I,MATCH(PolicyLevers!$C561,'Policy Characteristics'!$C:$C,0))</f>
        <v>% reduction in animal products</v>
      </c>
      <c r="P561" s="189" t="str">
        <f>INDEX('Policy Characteristics'!J:J,MATCH(PolicyLevers!$C561,'Policy Characteristics'!$C:$C,0))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Q561" s="189">
        <f>INDEX('Policy Characteristics'!K:K,MATCH(PolicyLevers!$C561,'Policy Characteristics'!$C:$C,0))</f>
        <v>0</v>
      </c>
      <c r="R561" s="199" t="str">
        <f>INDEX('Policy Characteristics'!L:L,MATCH(PolicyLevers!$C561,'Policy Characteristics'!$C:$C,0))</f>
        <v>shift-to-non-animal-products.html</v>
      </c>
      <c r="S561" s="218" t="str">
        <f>INDEX('Policy Characteristics'!M:M,MATCH(PolicyLevers!$C561,'Policy Characteristics'!$C:$C,0))</f>
        <v>https://en.wikipedia.org/wiki/List_of_countries_by_meat_consumption_per_capita (article revision 00:12, 22 Feb 2019)</v>
      </c>
      <c r="T561" s="189">
        <f>INDEX('Policy Characteristics'!N:N,MATCH(PolicyLevers!$C561,'Policy Characteristics'!$C:$C,0))</f>
        <v>0</v>
      </c>
    </row>
    <row r="562" spans="1:20" s="187" customFormat="1">
      <c r="A562" s="186" t="str">
        <f>INDEX('Policy Characteristics'!A:A,MATCH($C562,'Policy Characteristics'!$C:$C,0))</f>
        <v>District Heat and Hydrogen</v>
      </c>
      <c r="B562" s="200" t="str">
        <f>INDEX('Policy Characteristics'!B:B,MATCH($C562,'Policy Characteristics'!$C:$C,0))</f>
        <v>Use CHP for District Heat</v>
      </c>
      <c r="C562" s="200" t="s">
        <v>303</v>
      </c>
      <c r="D562" s="199"/>
      <c r="E562" s="199"/>
      <c r="F562" s="199"/>
      <c r="G562" s="199"/>
      <c r="H562" s="220">
        <v>68</v>
      </c>
      <c r="I562" s="199" t="s">
        <v>47</v>
      </c>
      <c r="J562" s="187" t="str">
        <f>INDEX('Policy Characteristics'!D:D,MATCH(PolicyLevers!$C562,'Policy Characteristics'!$C:$C,0))</f>
        <v>District Heat CHP</v>
      </c>
      <c r="K562" s="187" t="str">
        <f>INDEX('Policy Characteristics'!E:E,MATCH(PolicyLevers!$C562,'Policy Characteristics'!$C:$C,0))</f>
        <v>heat convert heat to CHP</v>
      </c>
      <c r="L562" s="237">
        <f>INDEX('Policy Characteristics'!F:F,MATCH(PolicyLevers!$C562,'Policy Characteristics'!$C:$C,0))</f>
        <v>0</v>
      </c>
      <c r="M562" s="237">
        <f>INDEX('Policy Characteristics'!G:G,MATCH(PolicyLevers!$C562,'Policy Characteristics'!$C:$C,0))</f>
        <v>1</v>
      </c>
      <c r="N562" s="237">
        <f>INDEX('Policy Characteristics'!H:H,MATCH(PolicyLevers!$C562,'Policy Characteristics'!$C:$C,0))</f>
        <v>0.01</v>
      </c>
      <c r="O562" s="199" t="str">
        <f>INDEX('Policy Characteristics'!I:I,MATCH(PolicyLevers!$C562,'Policy Characteristics'!$C:$C,0))</f>
        <v>% non-CHP heat converted</v>
      </c>
      <c r="P562" s="199" t="str">
        <f>INDEX('Policy Characteristics'!J:J,MATCH(PolicyLevers!$C562,'Policy Characteristics'!$C:$C,0))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Q562" s="199" t="str">
        <f>INDEX('Policy Characteristics'!K:K,MATCH(PolicyLevers!$C562,'Policy Characteristics'!$C:$C,0))</f>
        <v>district-heating.html#chp</v>
      </c>
      <c r="R562" s="199" t="str">
        <f>INDEX('Policy Characteristics'!L:L,MATCH(PolicyLevers!$C562,'Policy Characteristics'!$C:$C,0))</f>
        <v>convert-non-chp-heat-production.html</v>
      </c>
      <c r="S562" s="230" t="str">
        <f>INDEX('Policy Characteristics'!M:M,MATCH(PolicyLevers!$C562,'Policy Characteristics'!$C:$C,0))</f>
        <v>Calculated from model data; see the relevant variable(s) in the InputData folder for source information.</v>
      </c>
      <c r="T562" s="199">
        <f>INDEX('Policy Characteristics'!N:N,MATCH(PolicyLevers!$C562,'Policy Characteristics'!$C:$C,0))</f>
        <v>0</v>
      </c>
    </row>
    <row r="563" spans="1:20" s="187" customFormat="1">
      <c r="A563" s="186" t="str">
        <f>INDEX('Policy Characteristics'!A:A,MATCH($C563,'Policy Characteristics'!$C:$C,0))</f>
        <v>District Heat and Hydrogen</v>
      </c>
      <c r="B563" s="200" t="str">
        <f>INDEX('Policy Characteristics'!B:B,MATCH($C563,'Policy Characteristics'!$C:$C,0))</f>
        <v>Produce District Heat with Hydrogen</v>
      </c>
      <c r="C563" s="200" t="s">
        <v>1099</v>
      </c>
      <c r="D563" s="199"/>
      <c r="E563" s="199"/>
      <c r="F563" s="199"/>
      <c r="G563" s="199"/>
      <c r="H563" s="220">
        <v>176</v>
      </c>
      <c r="I563" s="199" t="s">
        <v>47</v>
      </c>
      <c r="J563" s="187" t="str">
        <f>INDEX('Policy Characteristics'!D:D,MATCH(PolicyLevers!$C563,'Policy Characteristics'!$C:$C,0))</f>
        <v>District Heat Fuel Switching</v>
      </c>
      <c r="K563" s="187" t="str">
        <f>INDEX('Policy Characteristics'!E:E,MATCH(PolicyLevers!$C563,'Policy Characteristics'!$C:$C,0))</f>
        <v>heat fuel type shifting</v>
      </c>
      <c r="L563" s="237">
        <f>INDEX('Policy Characteristics'!F:F,MATCH(PolicyLevers!$C563,'Policy Characteristics'!$C:$C,0))</f>
        <v>0</v>
      </c>
      <c r="M563" s="237">
        <f>INDEX('Policy Characteristics'!G:G,MATCH(PolicyLevers!$C563,'Policy Characteristics'!$C:$C,0))</f>
        <v>1</v>
      </c>
      <c r="N563" s="237">
        <f>INDEX('Policy Characteristics'!H:H,MATCH(PolicyLevers!$C563,'Policy Characteristics'!$C:$C,0))</f>
        <v>0.01</v>
      </c>
      <c r="O563" s="189" t="str">
        <f>INDEX('Policy Characteristics'!I:I,MATCH(PolicyLevers!$C563,'Policy Characteristics'!$C:$C,0))</f>
        <v>% of fuel use</v>
      </c>
      <c r="P563" s="199" t="str">
        <f>INDEX('Policy Characteristics'!J:J,MATCH(PolicyLevers!$C563,'Policy Characteristics'!$C:$C,0))</f>
        <v xml:space="preserve">**Description:** This policy causes a percentage of the district heat to be generated by burning hydrogen instead of the fuels used in the BAU case. // </v>
      </c>
      <c r="Q563" s="199" t="str">
        <f>INDEX('Policy Characteristics'!K:K,MATCH(PolicyLevers!$C563,'Policy Characteristics'!$C:$C,0))</f>
        <v>district-heating.html#convert-coal</v>
      </c>
      <c r="R563" s="199" t="str">
        <f>INDEX('Policy Characteristics'!L:L,MATCH(PolicyLevers!$C563,'Policy Characteristics'!$C:$C,0))</f>
        <v>district-heat-fuel-switching.html</v>
      </c>
      <c r="S563" s="230" t="str">
        <f>INDEX('Policy Characteristics'!M:M,MATCH(PolicyLevers!$C563,'Policy Characteristics'!$C:$C,0))</f>
        <v>Calculated from model data; see the relevant variable(s) in the InputData folder for source information.</v>
      </c>
      <c r="T563" s="199">
        <f>INDEX('Policy Characteristics'!N:N,MATCH(PolicyLevers!$C563,'Policy Characteristics'!$C:$C,0))</f>
        <v>0</v>
      </c>
    </row>
    <row r="564" spans="1:20" s="187" customFormat="1">
      <c r="A564" s="186" t="str">
        <f>INDEX('Policy Characteristics'!A:A,MATCH($C564,'Policy Characteristics'!$C:$C,0))</f>
        <v>District Heat and Hydrogen</v>
      </c>
      <c r="B564" s="200" t="str">
        <f>INDEX('Policy Characteristics'!B:B,MATCH($C564,'Policy Characteristics'!$C:$C,0))</f>
        <v>Shift Hydrogen Production to Electrolysis</v>
      </c>
      <c r="C564" s="200" t="s">
        <v>815</v>
      </c>
      <c r="D564" s="199"/>
      <c r="E564" s="199"/>
      <c r="F564" s="199"/>
      <c r="G564" s="199"/>
      <c r="H564" s="225">
        <v>450</v>
      </c>
      <c r="I564" s="199" t="s">
        <v>46</v>
      </c>
      <c r="J564" s="187" t="str">
        <f>INDEX('Policy Characteristics'!D:D,MATCH(PolicyLevers!$C564,'Policy Characteristics'!$C:$C,0))</f>
        <v>Hydrogen Electrolysis</v>
      </c>
      <c r="K564" s="187" t="str">
        <f>INDEX('Policy Characteristics'!E:E,MATCH(PolicyLevers!$C564,'Policy Characteristics'!$C:$C,0))</f>
        <v>hydgn shift production pathways</v>
      </c>
      <c r="L564" s="237">
        <f>INDEX('Policy Characteristics'!F:F,MATCH(PolicyLevers!$C564,'Policy Characteristics'!$C:$C,0))</f>
        <v>0</v>
      </c>
      <c r="M564" s="237">
        <f>INDEX('Policy Characteristics'!G:G,MATCH(PolicyLevers!$C564,'Policy Characteristics'!$C:$C,0))</f>
        <v>1</v>
      </c>
      <c r="N564" s="237">
        <f>INDEX('Policy Characteristics'!H:H,MATCH(PolicyLevers!$C564,'Policy Characteristics'!$C:$C,0))</f>
        <v>0.01</v>
      </c>
      <c r="O564" s="189" t="str">
        <f>INDEX('Policy Characteristics'!I:I,MATCH(PolicyLevers!$C564,'Policy Characteristics'!$C:$C,0))</f>
        <v>% of hydrogen production</v>
      </c>
      <c r="P564" s="239"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4" s="199">
        <f>INDEX('Policy Characteristics'!K:K,MATCH(PolicyLevers!$C564,'Policy Characteristics'!$C:$C,0))</f>
        <v>0</v>
      </c>
      <c r="R564" s="199" t="str">
        <f>INDEX('Policy Characteristics'!L:L,MATCH(PolicyLevers!$C564,'Policy Characteristics'!$C:$C,0))</f>
        <v>switch-hydrogen-production-pathway.html</v>
      </c>
      <c r="S564" s="212" t="str">
        <f>INDEX('Policy Characteristics'!M:M,MATCH(PolicyLevers!$C564,'Policy Characteristics'!$C:$C,0))</f>
        <v>Research Projects by OEC: https://www.ongcindia.com/wps/wcm/connect/en/sustainability/energy-center/research-projects-by-oec/</v>
      </c>
      <c r="T564" s="199">
        <f>INDEX('Policy Characteristics'!N:N,MATCH(PolicyLevers!$C564,'Policy Characteristics'!$C:$C,0))</f>
        <v>0</v>
      </c>
    </row>
    <row r="565" spans="1:20" s="195" customFormat="1" ht="126.95" customHeight="1">
      <c r="A565" s="186" t="str">
        <f>INDEX('Policy Characteristics'!A:A,MATCH($C565,'Policy Characteristics'!$C:$C,0))</f>
        <v>Cross-Sector</v>
      </c>
      <c r="B565" s="205" t="str">
        <f>INDEX('Policy Characteristics'!B:B,MATCH($C565,'Policy Characteristics'!$C:$C,0))</f>
        <v>Carbon Tax</v>
      </c>
      <c r="C565" s="205" t="s">
        <v>737</v>
      </c>
      <c r="D565" s="189" t="s">
        <v>355</v>
      </c>
      <c r="E565" s="189"/>
      <c r="F565" s="189" t="s">
        <v>359</v>
      </c>
      <c r="G565" s="189"/>
      <c r="H565" s="225">
        <v>171</v>
      </c>
      <c r="I565" s="189" t="s">
        <v>46</v>
      </c>
      <c r="J565" s="187" t="str">
        <f>INDEX('Policy Characteristics'!D:D,MATCH(PolicyLevers!$C565,'Policy Characteristics'!$C:$C,0))</f>
        <v>Carbon Tax</v>
      </c>
      <c r="K565" s="187" t="str">
        <f>INDEX('Policy Characteristics'!E:E,MATCH(PolicyLevers!$C565,'Policy Characteristics'!$C:$C,0))</f>
        <v>cross carbon tax</v>
      </c>
      <c r="L565" s="253">
        <f>INDEX('Policy Characteristics'!F:F,MATCH(PolicyLevers!$C565,'Policy Characteristics'!$C:$C,0))</f>
        <v>0</v>
      </c>
      <c r="M565" s="275">
        <f>INDEX('Policy Characteristics'!G:G,MATCH(PolicyLevers!$C565,'Policy Characteristics'!$C:$C,0))</f>
        <v>10000</v>
      </c>
      <c r="N565" s="275">
        <f>INDEX('Policy Characteristics'!H:H,MATCH(PolicyLevers!$C565,'Policy Characteristics'!$C:$C,0))</f>
        <v>250</v>
      </c>
      <c r="O565" s="265" t="str">
        <f>INDEX('Policy Characteristics'!I:I,MATCH(PolicyLevers!$C565,'Policy Characteristics'!$C:$C,0))</f>
        <v>2018 INR / metric ton CO2e</v>
      </c>
      <c r="P565" s="357" t="str">
        <f>INDEX('Policy Characteristics'!J:J,MATCH(PolicyLevers!$C565,'Policy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5" s="189" t="str">
        <f>INDEX('Policy Characteristics'!K:K,MATCH(PolicyLevers!$C565,'Policy Characteristics'!$C:$C,0))</f>
        <v>fuels.html#carbon-tax</v>
      </c>
      <c r="R565" s="199" t="str">
        <f>INDEX('Policy Characteristics'!L:L,MATCH(PolicyLevers!$C565,'Policy Characteristics'!$C:$C,0))</f>
        <v>carbon-tax.html</v>
      </c>
      <c r="S565" s="257" t="str">
        <f>INDEX('Policy Characteristics'!M:M,MATCH(PolicyLevers!$C565,'Policy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5" s="199">
        <f>INDEX('Policy Characteristics'!N:N,MATCH(PolicyLevers!$C565,'Policy Characteristics'!$C:$C,0))</f>
        <v>0</v>
      </c>
    </row>
    <row r="566" spans="1:20" s="195" customFormat="1">
      <c r="A566" s="186" t="str">
        <f>INDEX('Policy Characteristics'!A:A,MATCH($C566,'Policy Characteristics'!$C:$C,0))</f>
        <v>Cross-Sector</v>
      </c>
      <c r="B566" s="210" t="str">
        <f>INDEX('Policy Characteristics'!B:B,MATCH($C566,'Policy Characteristics'!$C:$C,0))</f>
        <v>Carbon Tax</v>
      </c>
      <c r="C566" s="210" t="str">
        <f t="shared" ref="C566" si="39">C$565</f>
        <v>Additional Carbon Tax Rate</v>
      </c>
      <c r="D566" s="189" t="s">
        <v>363</v>
      </c>
      <c r="E566" s="189"/>
      <c r="F566" s="189" t="s">
        <v>364</v>
      </c>
      <c r="G566" s="189"/>
      <c r="H566" s="225">
        <v>172</v>
      </c>
      <c r="I566" s="189" t="s">
        <v>46</v>
      </c>
      <c r="J566" s="187" t="str">
        <f>INDEX('Policy Characteristics'!D:D,MATCH(PolicyLevers!$C566,'Policy Characteristics'!$C:$C,0))</f>
        <v>Carbon Tax</v>
      </c>
      <c r="K566" s="187" t="str">
        <f>INDEX('Policy Characteristics'!E:E,MATCH(PolicyLevers!$C566,'Policy Characteristics'!$C:$C,0))</f>
        <v>cross carbon tax</v>
      </c>
      <c r="L566" s="246">
        <f>INDEX('Policy Characteristics'!F:F,MATCH(PolicyLevers!$C566,'Policy Characteristics'!$C:$C,0))</f>
        <v>0</v>
      </c>
      <c r="M566" s="246">
        <f>INDEX('Policy Characteristics'!G:G,MATCH(PolicyLevers!$C566,'Policy Characteristics'!$C:$C,0))</f>
        <v>10000</v>
      </c>
      <c r="N566" s="246">
        <f>INDEX('Policy Characteristics'!H:H,MATCH(PolicyLevers!$C566,'Policy Characteristics'!$C:$C,0))</f>
        <v>250</v>
      </c>
      <c r="O566" s="221" t="str">
        <f>INDEX('Policy Characteristics'!I:I,MATCH(PolicyLevers!$C566,'Policy Characteristics'!$C:$C,0))</f>
        <v>2018 INR / metric ton CO2e</v>
      </c>
      <c r="P566" s="201" t="str">
        <f>INDEX('Policy Characteristics'!J:J,MATCH(PolicyLevers!$C566,'Policy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6" s="221" t="str">
        <f>INDEX('Policy Characteristics'!K:K,MATCH(PolicyLevers!$C566,'Policy Characteristics'!$C:$C,0))</f>
        <v>fuels.html#carbon-tax</v>
      </c>
      <c r="R566" s="221" t="str">
        <f>INDEX('Policy Characteristics'!L:L,MATCH(PolicyLevers!$C566,'Policy Characteristics'!$C:$C,0))</f>
        <v>carbon-tax.html</v>
      </c>
      <c r="S566" s="257" t="str">
        <f>INDEX('Policy Characteristics'!M:M,MATCH(PolicyLevers!$C566,'Policy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6" s="221">
        <f>INDEX('Policy Characteristics'!N:N,MATCH(PolicyLevers!$C566,'Policy Characteristics'!$C:$C,0))</f>
        <v>0</v>
      </c>
    </row>
    <row r="567" spans="1:20" s="195" customFormat="1">
      <c r="A567" s="186" t="str">
        <f>INDEX('Policy Characteristics'!A:A,MATCH($C567,'Policy Characteristics'!$C:$C,0))</f>
        <v>Cross-Sector</v>
      </c>
      <c r="B567" s="210" t="str">
        <f>INDEX('Policy Characteristics'!B:B,MATCH($C567,'Policy Characteristics'!$C:$C,0))</f>
        <v>Carbon Tax</v>
      </c>
      <c r="C567" s="210" t="str">
        <f t="shared" ref="C567:C570" si="40">C$565</f>
        <v>Additional Carbon Tax Rate</v>
      </c>
      <c r="D567" s="189" t="s">
        <v>357</v>
      </c>
      <c r="E567" s="189"/>
      <c r="F567" s="189" t="s">
        <v>361</v>
      </c>
      <c r="G567" s="189"/>
      <c r="H567" s="225">
        <v>173</v>
      </c>
      <c r="I567" s="189" t="s">
        <v>46</v>
      </c>
      <c r="J567" s="187" t="str">
        <f>INDEX('Policy Characteristics'!D:D,MATCH(PolicyLevers!$C567,'Policy Characteristics'!$C:$C,0))</f>
        <v>Carbon Tax</v>
      </c>
      <c r="K567" s="187" t="str">
        <f>INDEX('Policy Characteristics'!E:E,MATCH(PolicyLevers!$C567,'Policy Characteristics'!$C:$C,0))</f>
        <v>cross carbon tax</v>
      </c>
      <c r="L567" s="246">
        <f>INDEX('Policy Characteristics'!F:F,MATCH(PolicyLevers!$C567,'Policy Characteristics'!$C:$C,0))</f>
        <v>0</v>
      </c>
      <c r="M567" s="246">
        <f>INDEX('Policy Characteristics'!G:G,MATCH(PolicyLevers!$C567,'Policy Characteristics'!$C:$C,0))</f>
        <v>10000</v>
      </c>
      <c r="N567" s="246">
        <f>INDEX('Policy Characteristics'!H:H,MATCH(PolicyLevers!$C567,'Policy Characteristics'!$C:$C,0))</f>
        <v>250</v>
      </c>
      <c r="O567" s="221" t="str">
        <f>INDEX('Policy Characteristics'!I:I,MATCH(PolicyLevers!$C567,'Policy Characteristics'!$C:$C,0))</f>
        <v>2018 INR / metric ton CO2e</v>
      </c>
      <c r="P567" s="201" t="str">
        <f>INDEX('Policy Characteristics'!J:J,MATCH(PolicyLevers!$C567,'Policy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7" s="221" t="str">
        <f>INDEX('Policy Characteristics'!K:K,MATCH(PolicyLevers!$C567,'Policy Characteristics'!$C:$C,0))</f>
        <v>fuels.html#carbon-tax</v>
      </c>
      <c r="R567" s="221" t="str">
        <f>INDEX('Policy Characteristics'!L:L,MATCH(PolicyLevers!$C567,'Policy Characteristics'!$C:$C,0))</f>
        <v>carbon-tax.html</v>
      </c>
      <c r="S567" s="257" t="str">
        <f>INDEX('Policy Characteristics'!M:M,MATCH(PolicyLevers!$C567,'Policy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7" s="221">
        <f>INDEX('Policy Characteristics'!N:N,MATCH(PolicyLevers!$C567,'Policy Characteristics'!$C:$C,0))</f>
        <v>0</v>
      </c>
    </row>
    <row r="568" spans="1:20" s="195" customFormat="1">
      <c r="A568" s="186" t="str">
        <f>INDEX('Policy Characteristics'!A:A,MATCH($C568,'Policy Characteristics'!$C:$C,0))</f>
        <v>Cross-Sector</v>
      </c>
      <c r="B568" s="210" t="str">
        <f>INDEX('Policy Characteristics'!B:B,MATCH($C568,'Policy Characteristics'!$C:$C,0))</f>
        <v>Carbon Tax</v>
      </c>
      <c r="C568" s="210" t="str">
        <f t="shared" si="40"/>
        <v>Additional Carbon Tax Rate</v>
      </c>
      <c r="D568" s="189" t="s">
        <v>358</v>
      </c>
      <c r="E568" s="189"/>
      <c r="F568" s="189" t="s">
        <v>362</v>
      </c>
      <c r="G568" s="189"/>
      <c r="H568" s="225">
        <v>174</v>
      </c>
      <c r="I568" s="189" t="s">
        <v>46</v>
      </c>
      <c r="J568" s="187" t="str">
        <f>INDEX('Policy Characteristics'!D:D,MATCH(PolicyLevers!$C568,'Policy Characteristics'!$C:$C,0))</f>
        <v>Carbon Tax</v>
      </c>
      <c r="K568" s="187" t="str">
        <f>INDEX('Policy Characteristics'!E:E,MATCH(PolicyLevers!$C568,'Policy Characteristics'!$C:$C,0))</f>
        <v>cross carbon tax</v>
      </c>
      <c r="L568" s="246">
        <f>INDEX('Policy Characteristics'!F:F,MATCH(PolicyLevers!$C568,'Policy Characteristics'!$C:$C,0))</f>
        <v>0</v>
      </c>
      <c r="M568" s="246">
        <f>INDEX('Policy Characteristics'!G:G,MATCH(PolicyLevers!$C568,'Policy Characteristics'!$C:$C,0))</f>
        <v>10000</v>
      </c>
      <c r="N568" s="246">
        <f>INDEX('Policy Characteristics'!H:H,MATCH(PolicyLevers!$C568,'Policy Characteristics'!$C:$C,0))</f>
        <v>250</v>
      </c>
      <c r="O568" s="221" t="str">
        <f>INDEX('Policy Characteristics'!I:I,MATCH(PolicyLevers!$C568,'Policy Characteristics'!$C:$C,0))</f>
        <v>2018 INR / metric ton CO2e</v>
      </c>
      <c r="P568" s="201" t="str">
        <f>INDEX('Policy Characteristics'!J:J,MATCH(PolicyLevers!$C568,'Policy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8" s="221" t="str">
        <f>INDEX('Policy Characteristics'!K:K,MATCH(PolicyLevers!$C568,'Policy Characteristics'!$C:$C,0))</f>
        <v>fuels.html#carbon-tax</v>
      </c>
      <c r="R568" s="221" t="str">
        <f>INDEX('Policy Characteristics'!L:L,MATCH(PolicyLevers!$C568,'Policy Characteristics'!$C:$C,0))</f>
        <v>carbon-tax.html</v>
      </c>
      <c r="S568" s="257" t="str">
        <f>INDEX('Policy Characteristics'!M:M,MATCH(PolicyLevers!$C568,'Policy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8" s="221">
        <f>INDEX('Policy Characteristics'!N:N,MATCH(PolicyLevers!$C568,'Policy Characteristics'!$C:$C,0))</f>
        <v>0</v>
      </c>
    </row>
    <row r="569" spans="1:20" s="195" customFormat="1">
      <c r="A569" s="186" t="str">
        <f>INDEX('Policy Characteristics'!A:A,MATCH($C569,'Policy Characteristics'!$C:$C,0))</f>
        <v>Cross-Sector</v>
      </c>
      <c r="B569" s="210" t="str">
        <f>INDEX('Policy Characteristics'!B:B,MATCH($C569,'Policy Characteristics'!$C:$C,0))</f>
        <v>Carbon Tax</v>
      </c>
      <c r="C569" s="210" t="str">
        <f t="shared" si="40"/>
        <v>Additional Carbon Tax Rate</v>
      </c>
      <c r="D569" s="189" t="s">
        <v>356</v>
      </c>
      <c r="E569" s="189"/>
      <c r="F569" s="189" t="s">
        <v>360</v>
      </c>
      <c r="G569" s="189"/>
      <c r="H569" s="225">
        <v>175</v>
      </c>
      <c r="I569" s="189" t="s">
        <v>46</v>
      </c>
      <c r="J569" s="187" t="str">
        <f>INDEX('Policy Characteristics'!D:D,MATCH(PolicyLevers!$C569,'Policy Characteristics'!$C:$C,0))</f>
        <v>Carbon Tax</v>
      </c>
      <c r="K569" s="187" t="str">
        <f>INDEX('Policy Characteristics'!E:E,MATCH(PolicyLevers!$C569,'Policy Characteristics'!$C:$C,0))</f>
        <v>cross carbon tax</v>
      </c>
      <c r="L569" s="246">
        <f>INDEX('Policy Characteristics'!F:F,MATCH(PolicyLevers!$C569,'Policy Characteristics'!$C:$C,0))</f>
        <v>0</v>
      </c>
      <c r="M569" s="246">
        <f>INDEX('Policy Characteristics'!G:G,MATCH(PolicyLevers!$C569,'Policy Characteristics'!$C:$C,0))</f>
        <v>10000</v>
      </c>
      <c r="N569" s="246">
        <f>INDEX('Policy Characteristics'!H:H,MATCH(PolicyLevers!$C569,'Policy Characteristics'!$C:$C,0))</f>
        <v>250</v>
      </c>
      <c r="O569" s="221" t="str">
        <f>INDEX('Policy Characteristics'!I:I,MATCH(PolicyLevers!$C569,'Policy Characteristics'!$C:$C,0))</f>
        <v>2018 INR / metric ton CO2e</v>
      </c>
      <c r="P569" s="201" t="str">
        <f>INDEX('Policy Characteristics'!J:J,MATCH(PolicyLevers!$C569,'Policy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9" s="221" t="str">
        <f>INDEX('Policy Characteristics'!K:K,MATCH(PolicyLevers!$C569,'Policy Characteristics'!$C:$C,0))</f>
        <v>fuels.html#carbon-tax</v>
      </c>
      <c r="R569" s="221" t="str">
        <f>INDEX('Policy Characteristics'!L:L,MATCH(PolicyLevers!$C569,'Policy Characteristics'!$C:$C,0))</f>
        <v>carbon-tax.html</v>
      </c>
      <c r="S569" s="257" t="str">
        <f>INDEX('Policy Characteristics'!M:M,MATCH(PolicyLevers!$C569,'Policy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9" s="221">
        <f>INDEX('Policy Characteristics'!N:N,MATCH(PolicyLevers!$C569,'Policy Characteristics'!$C:$C,0))</f>
        <v>0</v>
      </c>
    </row>
    <row r="570" spans="1:20" s="195" customFormat="1">
      <c r="A570" s="186" t="str">
        <f>INDEX('Policy Characteristics'!A:A,MATCH($C570,'Policy Characteristics'!$C:$C,0))</f>
        <v>Cross-Sector</v>
      </c>
      <c r="B570" s="210" t="str">
        <f>INDEX('Policy Characteristics'!B:B,MATCH($C570,'Policy Characteristics'!$C:$C,0))</f>
        <v>Carbon Tax</v>
      </c>
      <c r="C570" s="210" t="str">
        <f t="shared" si="40"/>
        <v>Additional Carbon Tax Rate</v>
      </c>
      <c r="D570" s="189" t="s">
        <v>834</v>
      </c>
      <c r="E570" s="189"/>
      <c r="F570" s="189" t="s">
        <v>1259</v>
      </c>
      <c r="G570" s="189"/>
      <c r="H570" s="225">
        <v>544</v>
      </c>
      <c r="I570" s="189" t="s">
        <v>46</v>
      </c>
      <c r="J570" s="187" t="str">
        <f>INDEX('Policy Characteristics'!D:D,MATCH(PolicyLevers!$C570,'Policy Characteristics'!$C:$C,0))</f>
        <v>Carbon Tax</v>
      </c>
      <c r="K570" s="187" t="str">
        <f>INDEX('Policy Characteristics'!E:E,MATCH(PolicyLevers!$C570,'Policy Characteristics'!$C:$C,0))</f>
        <v>cross carbon tax</v>
      </c>
      <c r="L570" s="246">
        <f>INDEX('Policy Characteristics'!F:F,MATCH(PolicyLevers!$C570,'Policy Characteristics'!$C:$C,0))</f>
        <v>0</v>
      </c>
      <c r="M570" s="246">
        <f>INDEX('Policy Characteristics'!G:G,MATCH(PolicyLevers!$C570,'Policy Characteristics'!$C:$C,0))</f>
        <v>10000</v>
      </c>
      <c r="N570" s="246">
        <f>INDEX('Policy Characteristics'!H:H,MATCH(PolicyLevers!$C570,'Policy Characteristics'!$C:$C,0))</f>
        <v>250</v>
      </c>
      <c r="O570" s="221" t="str">
        <f>INDEX('Policy Characteristics'!I:I,MATCH(PolicyLevers!$C570,'Policy Characteristics'!$C:$C,0))</f>
        <v>2018 INR / metric ton CO2e</v>
      </c>
      <c r="P570" s="201" t="str">
        <f>INDEX('Policy Characteristics'!J:J,MATCH(PolicyLevers!$C570,'Policy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70" s="221" t="str">
        <f>INDEX('Policy Characteristics'!K:K,MATCH(PolicyLevers!$C570,'Policy Characteristics'!$C:$C,0))</f>
        <v>fuels.html#carbon-tax</v>
      </c>
      <c r="R570" s="221" t="str">
        <f>INDEX('Policy Characteristics'!L:L,MATCH(PolicyLevers!$C570,'Policy Characteristics'!$C:$C,0))</f>
        <v>carbon-tax.html</v>
      </c>
      <c r="S570" s="257" t="str">
        <f>INDEX('Policy Characteristics'!M:M,MATCH(PolicyLevers!$C570,'Policy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70" s="221">
        <f>INDEX('Policy Characteristics'!N:N,MATCH(PolicyLevers!$C570,'Policy Characteristics'!$C:$C,0))</f>
        <v>0</v>
      </c>
    </row>
    <row r="571" spans="1:20" s="195" customFormat="1">
      <c r="A571" s="186" t="str">
        <f>INDEX('Policy Characteristics'!A:A,MATCH($C571,'Policy Characteristics'!$C:$C,0))</f>
        <v>Cross-Sector</v>
      </c>
      <c r="B571" s="205" t="str">
        <f>INDEX('Policy Characteristics'!B:B,MATCH($C571,'Policy Characteristics'!$C:$C,0))</f>
        <v>End Existing Subsidies</v>
      </c>
      <c r="C571" s="205" t="s">
        <v>156</v>
      </c>
      <c r="D571" s="189" t="s">
        <v>55</v>
      </c>
      <c r="E571" s="189"/>
      <c r="F571" s="189" t="s">
        <v>99</v>
      </c>
      <c r="G571" s="189"/>
      <c r="H571" s="225">
        <v>706</v>
      </c>
      <c r="I571" s="199" t="s">
        <v>47</v>
      </c>
      <c r="J571" s="187" t="str">
        <f>INDEX('Policy Characteristics'!D:D,MATCH(PolicyLevers!$C571,'Policy Characteristics'!$C:$C,0))</f>
        <v>End Existing Subsidies</v>
      </c>
      <c r="K571" s="187" t="str">
        <f>INDEX('Policy Characteristics'!E:E,MATCH(PolicyLevers!$C571,'Policy Characteristics'!$C:$C,0))</f>
        <v>cross reduce BAU subsidies</v>
      </c>
      <c r="L571" s="253">
        <f>INDEX('Policy Characteristics'!F:F,MATCH(PolicyLevers!$C571,'Policy Characteristics'!$C:$C,0))</f>
        <v>0</v>
      </c>
      <c r="M571" s="253">
        <f>INDEX('Policy Characteristics'!G:G,MATCH(PolicyLevers!$C571,'Policy Characteristics'!$C:$C,0))</f>
        <v>1</v>
      </c>
      <c r="N571" s="253">
        <f>INDEX('Policy Characteristics'!H:H,MATCH(PolicyLevers!$C571,'Policy Characteristics'!$C:$C,0))</f>
        <v>0.01</v>
      </c>
      <c r="O571" s="189">
        <f>INDEX('Policy Characteristics'!I:I,MATCH(PolicyLevers!$C571,'Policy Characteristics'!$C:$C,0))</f>
        <v>0</v>
      </c>
      <c r="P571" s="199" t="str">
        <f>INDEX('Policy Characteristics'!J:J,MATCH(PolicyLevers!$C571,'Policy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1" s="221">
        <f>INDEX('Policy Characteristics'!K:K,MATCH(PolicyLevers!$C571,'Policy Characteristics'!$C:$C,0))</f>
        <v>0</v>
      </c>
      <c r="R571" s="199">
        <f>INDEX('Policy Characteristics'!L:L,MATCH(PolicyLevers!$C571,'Policy Characteristics'!$C:$C,0))</f>
        <v>0</v>
      </c>
      <c r="S571" s="251">
        <f>INDEX('Policy Characteristics'!M:M,MATCH(PolicyLevers!$C571,'Policy Characteristics'!$C:$C,0))</f>
        <v>0</v>
      </c>
      <c r="T571" s="221">
        <f>INDEX('Policy Characteristics'!N:N,MATCH(PolicyLevers!$C571,'Policy Characteristics'!$C:$C,0))</f>
        <v>0</v>
      </c>
    </row>
    <row r="572" spans="1:20" s="195" customFormat="1">
      <c r="A572" s="186" t="str">
        <f>INDEX('Policy Characteristics'!A:A,MATCH($C572,'Policy Characteristics'!$C:$C,0))</f>
        <v>Cross-Sector</v>
      </c>
      <c r="B572" s="210" t="str">
        <f>INDEX('Policy Characteristics'!B:B,MATCH($C572,'Policy Characteristics'!$C:$C,0))</f>
        <v>End Existing Subsidies</v>
      </c>
      <c r="C572" s="210" t="str">
        <f t="shared" ref="C572:C587" si="41">C$571</f>
        <v>Percent Reduction in BAU Subsidies</v>
      </c>
      <c r="D572" s="199" t="s">
        <v>473</v>
      </c>
      <c r="E572" s="189"/>
      <c r="F572" s="199" t="s">
        <v>470</v>
      </c>
      <c r="G572" s="189"/>
      <c r="H572" s="220">
        <v>69</v>
      </c>
      <c r="I572" s="199" t="s">
        <v>47</v>
      </c>
      <c r="J572" s="187" t="str">
        <f>INDEX('Policy Characteristics'!D:D,MATCH(PolicyLevers!$C572,'Policy Characteristics'!$C:$C,0))</f>
        <v>End Existing Subsidies</v>
      </c>
      <c r="K572" s="187" t="str">
        <f>INDEX('Policy Characteristics'!E:E,MATCH(PolicyLevers!$C572,'Policy Characteristics'!$C:$C,0))</f>
        <v>cross reduce BAU subsidies</v>
      </c>
      <c r="L572" s="237">
        <f>INDEX('Policy Characteristics'!F:F,MATCH(PolicyLevers!$C572,'Policy Characteristics'!$C:$C,0))</f>
        <v>0</v>
      </c>
      <c r="M572" s="237">
        <f>INDEX('Policy Characteristics'!G:G,MATCH(PolicyLevers!$C572,'Policy Characteristics'!$C:$C,0))</f>
        <v>1</v>
      </c>
      <c r="N572" s="237">
        <f>INDEX('Policy Characteristics'!H:H,MATCH(PolicyLevers!$C572,'Policy Characteristics'!$C:$C,0))</f>
        <v>0.01</v>
      </c>
      <c r="O572" s="189">
        <f>INDEX('Policy Characteristics'!I:I,MATCH(PolicyLevers!$C572,'Policy Characteristics'!$C:$C,0))</f>
        <v>0</v>
      </c>
      <c r="P572" s="199" t="str">
        <f>INDEX('Policy Characteristics'!J:J,MATCH(PolicyLevers!$C572,'Policy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2" s="199">
        <f>INDEX('Policy Characteristics'!K:K,MATCH(PolicyLevers!$C572,'Policy Characteristics'!$C:$C,0))</f>
        <v>0</v>
      </c>
      <c r="R572" s="199">
        <f>INDEX('Policy Characteristics'!L:L,MATCH(PolicyLevers!$C572,'Policy Characteristics'!$C:$C,0))</f>
        <v>0</v>
      </c>
      <c r="S572" s="230">
        <f>INDEX('Policy Characteristics'!M:M,MATCH(PolicyLevers!$C572,'Policy Characteristics'!$C:$C,0))</f>
        <v>0</v>
      </c>
      <c r="T572" s="221">
        <f>INDEX('Policy Characteristics'!N:N,MATCH(PolicyLevers!$C572,'Policy Characteristics'!$C:$C,0))</f>
        <v>0</v>
      </c>
    </row>
    <row r="573" spans="1:20" s="195" customFormat="1">
      <c r="A573" s="186" t="str">
        <f>INDEX('Policy Characteristics'!A:A,MATCH($C573,'Policy Characteristics'!$C:$C,0))</f>
        <v>Cross-Sector</v>
      </c>
      <c r="B573" s="210" t="str">
        <f>INDEX('Policy Characteristics'!B:B,MATCH($C573,'Policy Characteristics'!$C:$C,0))</f>
        <v>End Existing Subsidies</v>
      </c>
      <c r="C573" s="210" t="str">
        <f t="shared" si="41"/>
        <v>Percent Reduction in BAU Subsidies</v>
      </c>
      <c r="D573" s="199" t="s">
        <v>49</v>
      </c>
      <c r="E573" s="189"/>
      <c r="F573" s="199" t="s">
        <v>93</v>
      </c>
      <c r="G573" s="189"/>
      <c r="H573" s="225">
        <v>70</v>
      </c>
      <c r="I573" s="199" t="s">
        <v>46</v>
      </c>
      <c r="J573" s="187" t="str">
        <f>INDEX('Policy Characteristics'!D:D,MATCH(PolicyLevers!$C573,'Policy Characteristics'!$C:$C,0))</f>
        <v>End Existing Subsidies</v>
      </c>
      <c r="K573" s="187" t="str">
        <f>INDEX('Policy Characteristics'!E:E,MATCH(PolicyLevers!$C573,'Policy Characteristics'!$C:$C,0))</f>
        <v>cross reduce BAU subsidies</v>
      </c>
      <c r="L573" s="211">
        <f>INDEX('Policy Characteristics'!F:F,MATCH(PolicyLevers!$C573,'Policy Characteristics'!$C:$C,0))</f>
        <v>0</v>
      </c>
      <c r="M573" s="211">
        <f>INDEX('Policy Characteristics'!G:G,MATCH(PolicyLevers!$C573,'Policy Characteristics'!$C:$C,0))</f>
        <v>1</v>
      </c>
      <c r="N573" s="211">
        <f>INDEX('Policy Characteristics'!H:H,MATCH(PolicyLevers!$C573,'Policy Characteristics'!$C:$C,0))</f>
        <v>0.01</v>
      </c>
      <c r="O573" s="221">
        <f>INDEX('Policy Characteristics'!I:I,MATCH(PolicyLevers!$C573,'Policy Characteristics'!$C:$C,0))</f>
        <v>0</v>
      </c>
      <c r="P573" s="239" t="str">
        <f>INDEX('Policy Characteristics'!J:J,MATCH(PolicyLevers!$C573,'Policy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3" s="199">
        <f>INDEX('Policy Characteristics'!K:K,MATCH(PolicyLevers!$C573,'Policy Characteristics'!$C:$C,0))</f>
        <v>0</v>
      </c>
      <c r="R573" s="199">
        <f>INDEX('Policy Characteristics'!L:L,MATCH(PolicyLevers!$C573,'Policy Characteristics'!$C:$C,0))</f>
        <v>0</v>
      </c>
      <c r="S573" s="212">
        <f>INDEX('Policy Characteristics'!M:M,MATCH(PolicyLevers!$C573,'Policy Characteristics'!$C:$C,0))</f>
        <v>0</v>
      </c>
      <c r="T573" s="221">
        <f>INDEX('Policy Characteristics'!N:N,MATCH(PolicyLevers!$C573,'Policy Characteristics'!$C:$C,0))</f>
        <v>0</v>
      </c>
    </row>
    <row r="574" spans="1:20" s="195" customFormat="1">
      <c r="A574" s="186" t="str">
        <f>INDEX('Policy Characteristics'!A:A,MATCH($C574,'Policy Characteristics'!$C:$C,0))</f>
        <v>Cross-Sector</v>
      </c>
      <c r="B574" s="210" t="str">
        <f>INDEX('Policy Characteristics'!B:B,MATCH($C574,'Policy Characteristics'!$C:$C,0))</f>
        <v>End Existing Subsidies</v>
      </c>
      <c r="C574" s="210" t="str">
        <f t="shared" si="41"/>
        <v>Percent Reduction in BAU Subsidies</v>
      </c>
      <c r="D574" s="199" t="s">
        <v>50</v>
      </c>
      <c r="E574" s="189"/>
      <c r="F574" s="199" t="s">
        <v>94</v>
      </c>
      <c r="G574" s="189"/>
      <c r="H574" s="220">
        <v>71</v>
      </c>
      <c r="I574" s="199" t="s">
        <v>47</v>
      </c>
      <c r="J574" s="187" t="str">
        <f>INDEX('Policy Characteristics'!D:D,MATCH(PolicyLevers!$C574,'Policy Characteristics'!$C:$C,0))</f>
        <v>End Existing Subsidies</v>
      </c>
      <c r="K574" s="187" t="str">
        <f>INDEX('Policy Characteristics'!E:E,MATCH(PolicyLevers!$C574,'Policy Characteristics'!$C:$C,0))</f>
        <v>cross reduce BAU subsidies</v>
      </c>
      <c r="L574" s="211">
        <f>INDEX('Policy Characteristics'!F:F,MATCH(PolicyLevers!$C574,'Policy Characteristics'!$C:$C,0))</f>
        <v>0</v>
      </c>
      <c r="M574" s="211">
        <f>INDEX('Policy Characteristics'!G:G,MATCH(PolicyLevers!$C574,'Policy Characteristics'!$C:$C,0))</f>
        <v>1</v>
      </c>
      <c r="N574" s="211">
        <f>INDEX('Policy Characteristics'!H:H,MATCH(PolicyLevers!$C574,'Policy Characteristics'!$C:$C,0))</f>
        <v>0.01</v>
      </c>
      <c r="O574" s="221">
        <f>INDEX('Policy Characteristics'!I:I,MATCH(PolicyLevers!$C574,'Policy Characteristics'!$C:$C,0))</f>
        <v>0</v>
      </c>
      <c r="P574" s="199" t="str">
        <f>INDEX('Policy Characteristics'!J:J,MATCH(PolicyLevers!$C574,'Policy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4" s="199">
        <f>INDEX('Policy Characteristics'!K:K,MATCH(PolicyLevers!$C574,'Policy Characteristics'!$C:$C,0))</f>
        <v>0</v>
      </c>
      <c r="R574" s="199">
        <f>INDEX('Policy Characteristics'!L:L,MATCH(PolicyLevers!$C574,'Policy Characteristics'!$C:$C,0))</f>
        <v>0</v>
      </c>
      <c r="S574" s="230">
        <f>INDEX('Policy Characteristics'!M:M,MATCH(PolicyLevers!$C574,'Policy Characteristics'!$C:$C,0))</f>
        <v>0</v>
      </c>
      <c r="T574" s="221">
        <f>INDEX('Policy Characteristics'!N:N,MATCH(PolicyLevers!$C574,'Policy Characteristics'!$C:$C,0))</f>
        <v>0</v>
      </c>
    </row>
    <row r="575" spans="1:20" s="195" customFormat="1">
      <c r="A575" s="186" t="str">
        <f>INDEX('Policy Characteristics'!A:A,MATCH($C575,'Policy Characteristics'!$C:$C,0))</f>
        <v>Cross-Sector</v>
      </c>
      <c r="B575" s="210" t="str">
        <f>INDEX('Policy Characteristics'!B:B,MATCH($C575,'Policy Characteristics'!$C:$C,0))</f>
        <v>End Existing Subsidies</v>
      </c>
      <c r="C575" s="210" t="str">
        <f t="shared" si="41"/>
        <v>Percent Reduction in BAU Subsidies</v>
      </c>
      <c r="D575" s="199" t="s">
        <v>51</v>
      </c>
      <c r="E575" s="189"/>
      <c r="F575" s="199" t="s">
        <v>95</v>
      </c>
      <c r="G575" s="189"/>
      <c r="H575" s="225">
        <v>72</v>
      </c>
      <c r="I575" s="199" t="s">
        <v>47</v>
      </c>
      <c r="J575" s="187" t="str">
        <f>INDEX('Policy Characteristics'!D:D,MATCH(PolicyLevers!$C575,'Policy Characteristics'!$C:$C,0))</f>
        <v>End Existing Subsidies</v>
      </c>
      <c r="K575" s="187" t="str">
        <f>INDEX('Policy Characteristics'!E:E,MATCH(PolicyLevers!$C575,'Policy Characteristics'!$C:$C,0))</f>
        <v>cross reduce BAU subsidies</v>
      </c>
      <c r="L575" s="211">
        <f>INDEX('Policy Characteristics'!F:F,MATCH(PolicyLevers!$C575,'Policy Characteristics'!$C:$C,0))</f>
        <v>0</v>
      </c>
      <c r="M575" s="211">
        <f>INDEX('Policy Characteristics'!G:G,MATCH(PolicyLevers!$C575,'Policy Characteristics'!$C:$C,0))</f>
        <v>1</v>
      </c>
      <c r="N575" s="211">
        <f>INDEX('Policy Characteristics'!H:H,MATCH(PolicyLevers!$C575,'Policy Characteristics'!$C:$C,0))</f>
        <v>0.01</v>
      </c>
      <c r="O575" s="221">
        <f>INDEX('Policy Characteristics'!I:I,MATCH(PolicyLevers!$C575,'Policy Characteristics'!$C:$C,0))</f>
        <v>0</v>
      </c>
      <c r="P575" s="199" t="str">
        <f>INDEX('Policy Characteristics'!J:J,MATCH(PolicyLevers!$C575,'Policy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5" s="199">
        <f>INDEX('Policy Characteristics'!K:K,MATCH(PolicyLevers!$C575,'Policy Characteristics'!$C:$C,0))</f>
        <v>0</v>
      </c>
      <c r="R575" s="199">
        <f>INDEX('Policy Characteristics'!L:L,MATCH(PolicyLevers!$C575,'Policy Characteristics'!$C:$C,0))</f>
        <v>0</v>
      </c>
      <c r="S575" s="230">
        <f>INDEX('Policy Characteristics'!M:M,MATCH(PolicyLevers!$C575,'Policy Characteristics'!$C:$C,0))</f>
        <v>0</v>
      </c>
      <c r="T575" s="221">
        <f>INDEX('Policy Characteristics'!N:N,MATCH(PolicyLevers!$C575,'Policy Characteristics'!$C:$C,0))</f>
        <v>0</v>
      </c>
    </row>
    <row r="576" spans="1:20" s="195" customFormat="1">
      <c r="A576" s="186" t="str">
        <f>INDEX('Policy Characteristics'!A:A,MATCH($C576,'Policy Characteristics'!$C:$C,0))</f>
        <v>Cross-Sector</v>
      </c>
      <c r="B576" s="210" t="str">
        <f>INDEX('Policy Characteristics'!B:B,MATCH($C576,'Policy Characteristics'!$C:$C,0))</f>
        <v>End Existing Subsidies</v>
      </c>
      <c r="C576" s="210" t="str">
        <f t="shared" si="41"/>
        <v>Percent Reduction in BAU Subsidies</v>
      </c>
      <c r="D576" s="199" t="s">
        <v>52</v>
      </c>
      <c r="E576" s="189"/>
      <c r="F576" s="199" t="s">
        <v>475</v>
      </c>
      <c r="G576" s="189"/>
      <c r="H576" s="225">
        <v>73</v>
      </c>
      <c r="I576" s="199" t="s">
        <v>47</v>
      </c>
      <c r="J576" s="187" t="str">
        <f>INDEX('Policy Characteristics'!D:D,MATCH(PolicyLevers!$C576,'Policy Characteristics'!$C:$C,0))</f>
        <v>End Existing Subsidies</v>
      </c>
      <c r="K576" s="187" t="str">
        <f>INDEX('Policy Characteristics'!E:E,MATCH(PolicyLevers!$C576,'Policy Characteristics'!$C:$C,0))</f>
        <v>cross reduce BAU subsidies</v>
      </c>
      <c r="L576" s="211">
        <f>INDEX('Policy Characteristics'!F:F,MATCH(PolicyLevers!$C576,'Policy Characteristics'!$C:$C,0))</f>
        <v>0</v>
      </c>
      <c r="M576" s="211">
        <f>INDEX('Policy Characteristics'!G:G,MATCH(PolicyLevers!$C576,'Policy Characteristics'!$C:$C,0))</f>
        <v>1</v>
      </c>
      <c r="N576" s="211">
        <f>INDEX('Policy Characteristics'!H:H,MATCH(PolicyLevers!$C576,'Policy Characteristics'!$C:$C,0))</f>
        <v>0.01</v>
      </c>
      <c r="O576" s="221">
        <f>INDEX('Policy Characteristics'!I:I,MATCH(PolicyLevers!$C576,'Policy Characteristics'!$C:$C,0))</f>
        <v>0</v>
      </c>
      <c r="P576" s="199" t="str">
        <f>INDEX('Policy Characteristics'!J:J,MATCH(PolicyLevers!$C576,'Policy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6" s="199">
        <f>INDEX('Policy Characteristics'!K:K,MATCH(PolicyLevers!$C576,'Policy Characteristics'!$C:$C,0))</f>
        <v>0</v>
      </c>
      <c r="R576" s="199">
        <f>INDEX('Policy Characteristics'!L:L,MATCH(PolicyLevers!$C576,'Policy Characteristics'!$C:$C,0))</f>
        <v>0</v>
      </c>
      <c r="S576" s="230">
        <f>INDEX('Policy Characteristics'!M:M,MATCH(PolicyLevers!$C576,'Policy Characteristics'!$C:$C,0))</f>
        <v>0</v>
      </c>
      <c r="T576" s="221">
        <f>INDEX('Policy Characteristics'!N:N,MATCH(PolicyLevers!$C576,'Policy Characteristics'!$C:$C,0))</f>
        <v>0</v>
      </c>
    </row>
    <row r="577" spans="1:20" s="195" customFormat="1">
      <c r="A577" s="186" t="str">
        <f>INDEX('Policy Characteristics'!A:A,MATCH($C577,'Policy Characteristics'!$C:$C,0))</f>
        <v>Cross-Sector</v>
      </c>
      <c r="B577" s="210" t="str">
        <f>INDEX('Policy Characteristics'!B:B,MATCH($C577,'Policy Characteristics'!$C:$C,0))</f>
        <v>End Existing Subsidies</v>
      </c>
      <c r="C577" s="210" t="str">
        <f t="shared" si="41"/>
        <v>Percent Reduction in BAU Subsidies</v>
      </c>
      <c r="D577" s="199" t="s">
        <v>53</v>
      </c>
      <c r="E577" s="189"/>
      <c r="F577" s="199" t="s">
        <v>100</v>
      </c>
      <c r="G577" s="189"/>
      <c r="H577" s="220">
        <v>74</v>
      </c>
      <c r="I577" s="199" t="s">
        <v>47</v>
      </c>
      <c r="J577" s="187" t="str">
        <f>INDEX('Policy Characteristics'!D:D,MATCH(PolicyLevers!$C577,'Policy Characteristics'!$C:$C,0))</f>
        <v>End Existing Subsidies</v>
      </c>
      <c r="K577" s="187" t="str">
        <f>INDEX('Policy Characteristics'!E:E,MATCH(PolicyLevers!$C577,'Policy Characteristics'!$C:$C,0))</f>
        <v>cross reduce BAU subsidies</v>
      </c>
      <c r="L577" s="211">
        <f>INDEX('Policy Characteristics'!F:F,MATCH(PolicyLevers!$C577,'Policy Characteristics'!$C:$C,0))</f>
        <v>0</v>
      </c>
      <c r="M577" s="211">
        <f>INDEX('Policy Characteristics'!G:G,MATCH(PolicyLevers!$C577,'Policy Characteristics'!$C:$C,0))</f>
        <v>1</v>
      </c>
      <c r="N577" s="211">
        <f>INDEX('Policy Characteristics'!H:H,MATCH(PolicyLevers!$C577,'Policy Characteristics'!$C:$C,0))</f>
        <v>0.01</v>
      </c>
      <c r="O577" s="221">
        <f>INDEX('Policy Characteristics'!I:I,MATCH(PolicyLevers!$C577,'Policy Characteristics'!$C:$C,0))</f>
        <v>0</v>
      </c>
      <c r="P577" s="199" t="str">
        <f>INDEX('Policy Characteristics'!J:J,MATCH(PolicyLevers!$C577,'Policy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7" s="199">
        <f>INDEX('Policy Characteristics'!K:K,MATCH(PolicyLevers!$C577,'Policy Characteristics'!$C:$C,0))</f>
        <v>0</v>
      </c>
      <c r="R577" s="199">
        <f>INDEX('Policy Characteristics'!L:L,MATCH(PolicyLevers!$C577,'Policy Characteristics'!$C:$C,0))</f>
        <v>0</v>
      </c>
      <c r="S577" s="230">
        <f>INDEX('Policy Characteristics'!M:M,MATCH(PolicyLevers!$C577,'Policy Characteristics'!$C:$C,0))</f>
        <v>0</v>
      </c>
      <c r="T577" s="221">
        <f>INDEX('Policy Characteristics'!N:N,MATCH(PolicyLevers!$C577,'Policy Characteristics'!$C:$C,0))</f>
        <v>0</v>
      </c>
    </row>
    <row r="578" spans="1:20" s="195" customFormat="1">
      <c r="A578" s="186" t="str">
        <f>INDEX('Policy Characteristics'!A:A,MATCH($C578,'Policy Characteristics'!$C:$C,0))</f>
        <v>Cross-Sector</v>
      </c>
      <c r="B578" s="210" t="str">
        <f>INDEX('Policy Characteristics'!B:B,MATCH($C578,'Policy Characteristics'!$C:$C,0))</f>
        <v>End Existing Subsidies</v>
      </c>
      <c r="C578" s="210" t="str">
        <f t="shared" si="41"/>
        <v>Percent Reduction in BAU Subsidies</v>
      </c>
      <c r="D578" s="199" t="s">
        <v>54</v>
      </c>
      <c r="E578" s="189"/>
      <c r="F578" s="199" t="s">
        <v>98</v>
      </c>
      <c r="G578" s="189"/>
      <c r="H578" s="225">
        <v>707</v>
      </c>
      <c r="I578" s="199" t="s">
        <v>47</v>
      </c>
      <c r="J578" s="187" t="str">
        <f>INDEX('Policy Characteristics'!D:D,MATCH(PolicyLevers!$C578,'Policy Characteristics'!$C:$C,0))</f>
        <v>End Existing Subsidies</v>
      </c>
      <c r="K578" s="187" t="str">
        <f>INDEX('Policy Characteristics'!E:E,MATCH(PolicyLevers!$C578,'Policy Characteristics'!$C:$C,0))</f>
        <v>cross reduce BAU subsidies</v>
      </c>
      <c r="L578" s="253">
        <f>INDEX('Policy Characteristics'!F:F,MATCH(PolicyLevers!$C578,'Policy Characteristics'!$C:$C,0))</f>
        <v>0</v>
      </c>
      <c r="M578" s="253">
        <f>INDEX('Policy Characteristics'!G:G,MATCH(PolicyLevers!$C578,'Policy Characteristics'!$C:$C,0))</f>
        <v>1</v>
      </c>
      <c r="N578" s="253">
        <f>INDEX('Policy Characteristics'!H:H,MATCH(PolicyLevers!$C578,'Policy Characteristics'!$C:$C,0))</f>
        <v>0.01</v>
      </c>
      <c r="O578" s="189">
        <f>INDEX('Policy Characteristics'!I:I,MATCH(PolicyLevers!$C578,'Policy Characteristics'!$C:$C,0))</f>
        <v>0</v>
      </c>
      <c r="P578" s="189" t="str">
        <f>INDEX('Policy Characteristics'!J:J,MATCH(PolicyLevers!$C578,'Policy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8" s="221">
        <f>INDEX('Policy Characteristics'!K:K,MATCH(PolicyLevers!$C578,'Policy Characteristics'!$C:$C,0))</f>
        <v>0</v>
      </c>
      <c r="R578" s="199">
        <f>INDEX('Policy Characteristics'!L:L,MATCH(PolicyLevers!$C578,'Policy Characteristics'!$C:$C,0))</f>
        <v>0</v>
      </c>
      <c r="S578" s="251">
        <f>INDEX('Policy Characteristics'!M:M,MATCH(PolicyLevers!$C578,'Policy Characteristics'!$C:$C,0))</f>
        <v>0</v>
      </c>
      <c r="T578" s="221">
        <f>INDEX('Policy Characteristics'!N:N,MATCH(PolicyLevers!$C578,'Policy Characteristics'!$C:$C,0))</f>
        <v>0</v>
      </c>
    </row>
    <row r="579" spans="1:20" s="195" customFormat="1">
      <c r="A579" s="186" t="str">
        <f>INDEX('Policy Characteristics'!A:A,MATCH($C579,'Policy Characteristics'!$C:$C,0))</f>
        <v>Cross-Sector</v>
      </c>
      <c r="B579" s="210" t="str">
        <f>INDEX('Policy Characteristics'!B:B,MATCH($C579,'Policy Characteristics'!$C:$C,0))</f>
        <v>End Existing Subsidies</v>
      </c>
      <c r="C579" s="210" t="str">
        <f t="shared" si="41"/>
        <v>Percent Reduction in BAU Subsidies</v>
      </c>
      <c r="D579" s="199" t="s">
        <v>56</v>
      </c>
      <c r="E579" s="189"/>
      <c r="F579" s="199" t="s">
        <v>101</v>
      </c>
      <c r="G579" s="189"/>
      <c r="H579" s="220">
        <v>75</v>
      </c>
      <c r="I579" s="199" t="s">
        <v>47</v>
      </c>
      <c r="J579" s="187" t="str">
        <f>INDEX('Policy Characteristics'!D:D,MATCH(PolicyLevers!$C579,'Policy Characteristics'!$C:$C,0))</f>
        <v>End Existing Subsidies</v>
      </c>
      <c r="K579" s="187" t="str">
        <f>INDEX('Policy Characteristics'!E:E,MATCH(PolicyLevers!$C579,'Policy Characteristics'!$C:$C,0))</f>
        <v>cross reduce BAU subsidies</v>
      </c>
      <c r="L579" s="211">
        <f>INDEX('Policy Characteristics'!F:F,MATCH(PolicyLevers!$C579,'Policy Characteristics'!$C:$C,0))</f>
        <v>0</v>
      </c>
      <c r="M579" s="211">
        <f>INDEX('Policy Characteristics'!G:G,MATCH(PolicyLevers!$C579,'Policy Characteristics'!$C:$C,0))</f>
        <v>1</v>
      </c>
      <c r="N579" s="211">
        <f>INDEX('Policy Characteristics'!H:H,MATCH(PolicyLevers!$C579,'Policy Characteristics'!$C:$C,0))</f>
        <v>0.01</v>
      </c>
      <c r="O579" s="221">
        <f>INDEX('Policy Characteristics'!I:I,MATCH(PolicyLevers!$C579,'Policy Characteristics'!$C:$C,0))</f>
        <v>0</v>
      </c>
      <c r="P579" s="199" t="str">
        <f>INDEX('Policy Characteristics'!J:J,MATCH(PolicyLevers!$C579,'Policy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9" s="199">
        <f>INDEX('Policy Characteristics'!K:K,MATCH(PolicyLevers!$C579,'Policy Characteristics'!$C:$C,0))</f>
        <v>0</v>
      </c>
      <c r="R579" s="199">
        <f>INDEX('Policy Characteristics'!L:L,MATCH(PolicyLevers!$C579,'Policy Characteristics'!$C:$C,0))</f>
        <v>0</v>
      </c>
      <c r="S579" s="230">
        <f>INDEX('Policy Characteristics'!M:M,MATCH(PolicyLevers!$C579,'Policy Characteristics'!$C:$C,0))</f>
        <v>0</v>
      </c>
      <c r="T579" s="221">
        <f>INDEX('Policy Characteristics'!N:N,MATCH(PolicyLevers!$C579,'Policy Characteristics'!$C:$C,0))</f>
        <v>0</v>
      </c>
    </row>
    <row r="580" spans="1:20" s="195" customFormat="1">
      <c r="A580" s="186" t="str">
        <f>INDEX('Policy Characteristics'!A:A,MATCH($C580,'Policy Characteristics'!$C:$C,0))</f>
        <v>Cross-Sector</v>
      </c>
      <c r="B580" s="210" t="str">
        <f>INDEX('Policy Characteristics'!B:B,MATCH($C580,'Policy Characteristics'!$C:$C,0))</f>
        <v>End Existing Subsidies</v>
      </c>
      <c r="C580" s="210" t="str">
        <f t="shared" si="41"/>
        <v>Percent Reduction in BAU Subsidies</v>
      </c>
      <c r="D580" s="199" t="s">
        <v>57</v>
      </c>
      <c r="E580" s="189"/>
      <c r="F580" s="199" t="s">
        <v>102</v>
      </c>
      <c r="G580" s="189"/>
      <c r="H580" s="220">
        <v>76</v>
      </c>
      <c r="I580" s="199" t="s">
        <v>47</v>
      </c>
      <c r="J580" s="187" t="str">
        <f>INDEX('Policy Characteristics'!D:D,MATCH(PolicyLevers!$C580,'Policy Characteristics'!$C:$C,0))</f>
        <v>End Existing Subsidies</v>
      </c>
      <c r="K580" s="187" t="str">
        <f>INDEX('Policy Characteristics'!E:E,MATCH(PolicyLevers!$C580,'Policy Characteristics'!$C:$C,0))</f>
        <v>cross reduce BAU subsidies</v>
      </c>
      <c r="L580" s="211">
        <f>INDEX('Policy Characteristics'!F:F,MATCH(PolicyLevers!$C580,'Policy Characteristics'!$C:$C,0))</f>
        <v>0</v>
      </c>
      <c r="M580" s="211">
        <f>INDEX('Policy Characteristics'!G:G,MATCH(PolicyLevers!$C580,'Policy Characteristics'!$C:$C,0))</f>
        <v>1</v>
      </c>
      <c r="N580" s="211">
        <f>INDEX('Policy Characteristics'!H:H,MATCH(PolicyLevers!$C580,'Policy Characteristics'!$C:$C,0))</f>
        <v>0.01</v>
      </c>
      <c r="O580" s="221">
        <f>INDEX('Policy Characteristics'!I:I,MATCH(PolicyLevers!$C580,'Policy Characteristics'!$C:$C,0))</f>
        <v>0</v>
      </c>
      <c r="P580" s="199" t="str">
        <f>INDEX('Policy Characteristics'!J:J,MATCH(PolicyLevers!$C580,'Policy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0" s="199">
        <f>INDEX('Policy Characteristics'!K:K,MATCH(PolicyLevers!$C580,'Policy Characteristics'!$C:$C,0))</f>
        <v>0</v>
      </c>
      <c r="R580" s="199">
        <f>INDEX('Policy Characteristics'!L:L,MATCH(PolicyLevers!$C580,'Policy Characteristics'!$C:$C,0))</f>
        <v>0</v>
      </c>
      <c r="S580" s="230">
        <f>INDEX('Policy Characteristics'!M:M,MATCH(PolicyLevers!$C580,'Policy Characteristics'!$C:$C,0))</f>
        <v>0</v>
      </c>
      <c r="T580" s="221">
        <f>INDEX('Policy Characteristics'!N:N,MATCH(PolicyLevers!$C580,'Policy Characteristics'!$C:$C,0))</f>
        <v>0</v>
      </c>
    </row>
    <row r="581" spans="1:20" s="195" customFormat="1">
      <c r="A581" s="186" t="str">
        <f>INDEX('Policy Characteristics'!A:A,MATCH($C581,'Policy Characteristics'!$C:$C,0))</f>
        <v>Cross-Sector</v>
      </c>
      <c r="B581" s="210" t="str">
        <f>INDEX('Policy Characteristics'!B:B,MATCH($C581,'Policy Characteristics'!$C:$C,0))</f>
        <v>End Existing Subsidies</v>
      </c>
      <c r="C581" s="210" t="str">
        <f t="shared" si="41"/>
        <v>Percent Reduction in BAU Subsidies</v>
      </c>
      <c r="D581" s="199" t="s">
        <v>58</v>
      </c>
      <c r="E581" s="189"/>
      <c r="F581" s="199" t="s">
        <v>103</v>
      </c>
      <c r="G581" s="189"/>
      <c r="H581" s="225">
        <v>708</v>
      </c>
      <c r="I581" s="199" t="s">
        <v>47</v>
      </c>
      <c r="J581" s="187" t="str">
        <f>INDEX('Policy Characteristics'!D:D,MATCH(PolicyLevers!$C581,'Policy Characteristics'!$C:$C,0))</f>
        <v>End Existing Subsidies</v>
      </c>
      <c r="K581" s="187" t="str">
        <f>INDEX('Policy Characteristics'!E:E,MATCH(PolicyLevers!$C581,'Policy Characteristics'!$C:$C,0))</f>
        <v>cross reduce BAU subsidies</v>
      </c>
      <c r="L581" s="211">
        <f>INDEX('Policy Characteristics'!F:F,MATCH(PolicyLevers!$C581,'Policy Characteristics'!$C:$C,0))</f>
        <v>0</v>
      </c>
      <c r="M581" s="211">
        <f>INDEX('Policy Characteristics'!G:G,MATCH(PolicyLevers!$C581,'Policy Characteristics'!$C:$C,0))</f>
        <v>1</v>
      </c>
      <c r="N581" s="211">
        <f>INDEX('Policy Characteristics'!H:H,MATCH(PolicyLevers!$C581,'Policy Characteristics'!$C:$C,0))</f>
        <v>0.01</v>
      </c>
      <c r="O581" s="221">
        <f>INDEX('Policy Characteristics'!I:I,MATCH(PolicyLevers!$C581,'Policy Characteristics'!$C:$C,0))</f>
        <v>0</v>
      </c>
      <c r="P581" s="189" t="str">
        <f>INDEX('Policy Characteristics'!J:J,MATCH(PolicyLevers!$C581,'Policy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1" s="221">
        <f>INDEX('Policy Characteristics'!K:K,MATCH(PolicyLevers!$C581,'Policy Characteristics'!$C:$C,0))</f>
        <v>0</v>
      </c>
      <c r="R581" s="199">
        <f>INDEX('Policy Characteristics'!L:L,MATCH(PolicyLevers!$C581,'Policy Characteristics'!$C:$C,0))</f>
        <v>0</v>
      </c>
      <c r="S581" s="251">
        <f>INDEX('Policy Characteristics'!M:M,MATCH(PolicyLevers!$C581,'Policy Characteristics'!$C:$C,0))</f>
        <v>0</v>
      </c>
      <c r="T581" s="221">
        <f>INDEX('Policy Characteristics'!N:N,MATCH(PolicyLevers!$C581,'Policy Characteristics'!$C:$C,0))</f>
        <v>0</v>
      </c>
    </row>
    <row r="582" spans="1:20" s="195" customFormat="1">
      <c r="A582" s="186" t="str">
        <f>INDEX('Policy Characteristics'!A:A,MATCH($C582,'Policy Characteristics'!$C:$C,0))</f>
        <v>Cross-Sector</v>
      </c>
      <c r="B582" s="210" t="str">
        <f>INDEX('Policy Characteristics'!B:B,MATCH($C582,'Policy Characteristics'!$C:$C,0))</f>
        <v>End Existing Subsidies</v>
      </c>
      <c r="C582" s="210" t="str">
        <f t="shared" si="41"/>
        <v>Percent Reduction in BAU Subsidies</v>
      </c>
      <c r="D582" s="199" t="s">
        <v>59</v>
      </c>
      <c r="E582" s="189"/>
      <c r="F582" s="199" t="s">
        <v>104</v>
      </c>
      <c r="G582" s="189"/>
      <c r="H582" s="225">
        <v>709</v>
      </c>
      <c r="I582" s="199" t="s">
        <v>47</v>
      </c>
      <c r="J582" s="187" t="str">
        <f>INDEX('Policy Characteristics'!D:D,MATCH(PolicyLevers!$C582,'Policy Characteristics'!$C:$C,0))</f>
        <v>End Existing Subsidies</v>
      </c>
      <c r="K582" s="187" t="str">
        <f>INDEX('Policy Characteristics'!E:E,MATCH(PolicyLevers!$C582,'Policy Characteristics'!$C:$C,0))</f>
        <v>cross reduce BAU subsidies</v>
      </c>
      <c r="L582" s="211">
        <f>INDEX('Policy Characteristics'!F:F,MATCH(PolicyLevers!$C582,'Policy Characteristics'!$C:$C,0))</f>
        <v>0</v>
      </c>
      <c r="M582" s="211">
        <f>INDEX('Policy Characteristics'!G:G,MATCH(PolicyLevers!$C582,'Policy Characteristics'!$C:$C,0))</f>
        <v>1</v>
      </c>
      <c r="N582" s="211">
        <f>INDEX('Policy Characteristics'!H:H,MATCH(PolicyLevers!$C582,'Policy Characteristics'!$C:$C,0))</f>
        <v>0.01</v>
      </c>
      <c r="O582" s="221">
        <f>INDEX('Policy Characteristics'!I:I,MATCH(PolicyLevers!$C582,'Policy Characteristics'!$C:$C,0))</f>
        <v>0</v>
      </c>
      <c r="P582" s="189" t="str">
        <f>INDEX('Policy Characteristics'!J:J,MATCH(PolicyLevers!$C582,'Policy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2" s="221">
        <f>INDEX('Policy Characteristics'!K:K,MATCH(PolicyLevers!$C582,'Policy Characteristics'!$C:$C,0))</f>
        <v>0</v>
      </c>
      <c r="R582" s="199">
        <f>INDEX('Policy Characteristics'!L:L,MATCH(PolicyLevers!$C582,'Policy Characteristics'!$C:$C,0))</f>
        <v>0</v>
      </c>
      <c r="S582" s="251">
        <f>INDEX('Policy Characteristics'!M:M,MATCH(PolicyLevers!$C582,'Policy Characteristics'!$C:$C,0))</f>
        <v>0</v>
      </c>
      <c r="T582" s="221">
        <f>INDEX('Policy Characteristics'!N:N,MATCH(PolicyLevers!$C582,'Policy Characteristics'!$C:$C,0))</f>
        <v>0</v>
      </c>
    </row>
    <row r="583" spans="1:20" s="195" customFormat="1">
      <c r="A583" s="186" t="str">
        <f>INDEX('Policy Characteristics'!A:A,MATCH($C583,'Policy Characteristics'!$C:$C,0))</f>
        <v>Cross-Sector</v>
      </c>
      <c r="B583" s="210" t="str">
        <f>INDEX('Policy Characteristics'!B:B,MATCH($C583,'Policy Characteristics'!$C:$C,0))</f>
        <v>End Existing Subsidies</v>
      </c>
      <c r="C583" s="210" t="str">
        <f t="shared" si="41"/>
        <v>Percent Reduction in BAU Subsidies</v>
      </c>
      <c r="D583" s="199" t="s">
        <v>809</v>
      </c>
      <c r="E583" s="189"/>
      <c r="F583" s="199" t="s">
        <v>810</v>
      </c>
      <c r="G583" s="189"/>
      <c r="H583" s="225">
        <v>710</v>
      </c>
      <c r="I583" s="199" t="s">
        <v>47</v>
      </c>
      <c r="J583" s="187" t="str">
        <f>INDEX('Policy Characteristics'!D:D,MATCH(PolicyLevers!$C583,'Policy Characteristics'!$C:$C,0))</f>
        <v>End Existing Subsidies</v>
      </c>
      <c r="K583" s="187" t="str">
        <f>INDEX('Policy Characteristics'!E:E,MATCH(PolicyLevers!$C583,'Policy Characteristics'!$C:$C,0))</f>
        <v>cross reduce BAU subsidies</v>
      </c>
      <c r="L583" s="211">
        <f>INDEX('Policy Characteristics'!F:F,MATCH(PolicyLevers!$C583,'Policy Characteristics'!$C:$C,0))</f>
        <v>0</v>
      </c>
      <c r="M583" s="211">
        <f>INDEX('Policy Characteristics'!G:G,MATCH(PolicyLevers!$C583,'Policy Characteristics'!$C:$C,0))</f>
        <v>1</v>
      </c>
      <c r="N583" s="211">
        <f>INDEX('Policy Characteristics'!H:H,MATCH(PolicyLevers!$C583,'Policy Characteristics'!$C:$C,0))</f>
        <v>0.01</v>
      </c>
      <c r="O583" s="221">
        <f>INDEX('Policy Characteristics'!I:I,MATCH(PolicyLevers!$C583,'Policy Characteristics'!$C:$C,0))</f>
        <v>0</v>
      </c>
      <c r="P583" s="199" t="str">
        <f>INDEX('Policy Characteristics'!J:J,MATCH(PolicyLevers!$C583,'Policy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3" s="199">
        <f>INDEX('Policy Characteristics'!K:K,MATCH(PolicyLevers!$C583,'Policy Characteristics'!$C:$C,0))</f>
        <v>0</v>
      </c>
      <c r="R583" s="199">
        <f>INDEX('Policy Characteristics'!L:L,MATCH(PolicyLevers!$C583,'Policy Characteristics'!$C:$C,0))</f>
        <v>0</v>
      </c>
      <c r="S583" s="230">
        <f>INDEX('Policy Characteristics'!M:M,MATCH(PolicyLevers!$C583,'Policy Characteristics'!$C:$C,0))</f>
        <v>0</v>
      </c>
      <c r="T583" s="221">
        <f>INDEX('Policy Characteristics'!N:N,MATCH(PolicyLevers!$C583,'Policy Characteristics'!$C:$C,0))</f>
        <v>0</v>
      </c>
    </row>
    <row r="584" spans="1:20" s="195" customFormat="1">
      <c r="A584" s="186" t="str">
        <f>INDEX('Policy Characteristics'!A:A,MATCH($C584,'Policy Characteristics'!$C:$C,0))</f>
        <v>Cross-Sector</v>
      </c>
      <c r="B584" s="210" t="str">
        <f>INDEX('Policy Characteristics'!B:B,MATCH($C584,'Policy Characteristics'!$C:$C,0))</f>
        <v>End Existing Subsidies</v>
      </c>
      <c r="C584" s="210" t="str">
        <f t="shared" si="41"/>
        <v>Percent Reduction in BAU Subsidies</v>
      </c>
      <c r="D584" s="199" t="s">
        <v>78</v>
      </c>
      <c r="E584" s="189"/>
      <c r="F584" s="199" t="s">
        <v>105</v>
      </c>
      <c r="G584" s="189"/>
      <c r="H584" s="225">
        <v>711</v>
      </c>
      <c r="I584" s="199" t="s">
        <v>47</v>
      </c>
      <c r="J584" s="187" t="str">
        <f>INDEX('Policy Characteristics'!D:D,MATCH(PolicyLevers!$C584,'Policy Characteristics'!$C:$C,0))</f>
        <v>End Existing Subsidies</v>
      </c>
      <c r="K584" s="187" t="str">
        <f>INDEX('Policy Characteristics'!E:E,MATCH(PolicyLevers!$C584,'Policy Characteristics'!$C:$C,0))</f>
        <v>cross reduce BAU subsidies</v>
      </c>
      <c r="L584" s="211">
        <f>INDEX('Policy Characteristics'!F:F,MATCH(PolicyLevers!$C584,'Policy Characteristics'!$C:$C,0))</f>
        <v>0</v>
      </c>
      <c r="M584" s="211">
        <f>INDEX('Policy Characteristics'!G:G,MATCH(PolicyLevers!$C584,'Policy Characteristics'!$C:$C,0))</f>
        <v>1</v>
      </c>
      <c r="N584" s="211">
        <f>INDEX('Policy Characteristics'!H:H,MATCH(PolicyLevers!$C584,'Policy Characteristics'!$C:$C,0))</f>
        <v>0.01</v>
      </c>
      <c r="O584" s="221">
        <f>INDEX('Policy Characteristics'!I:I,MATCH(PolicyLevers!$C584,'Policy Characteristics'!$C:$C,0))</f>
        <v>0</v>
      </c>
      <c r="P584" s="189" t="str">
        <f>INDEX('Policy Characteristics'!J:J,MATCH(PolicyLevers!$C584,'Policy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4" s="221">
        <f>INDEX('Policy Characteristics'!K:K,MATCH(PolicyLevers!$C584,'Policy Characteristics'!$C:$C,0))</f>
        <v>0</v>
      </c>
      <c r="R584" s="199">
        <f>INDEX('Policy Characteristics'!L:L,MATCH(PolicyLevers!$C584,'Policy Characteristics'!$C:$C,0))</f>
        <v>0</v>
      </c>
      <c r="S584" s="251">
        <f>INDEX('Policy Characteristics'!M:M,MATCH(PolicyLevers!$C584,'Policy Characteristics'!$C:$C,0))</f>
        <v>0</v>
      </c>
      <c r="T584" s="221">
        <f>INDEX('Policy Characteristics'!N:N,MATCH(PolicyLevers!$C584,'Policy Characteristics'!$C:$C,0))</f>
        <v>0</v>
      </c>
    </row>
    <row r="585" spans="1:20" s="195" customFormat="1">
      <c r="A585" s="186" t="str">
        <f>INDEX('Policy Characteristics'!A:A,MATCH($C585,'Policy Characteristics'!$C:$C,0))</f>
        <v>Cross-Sector</v>
      </c>
      <c r="B585" s="210" t="str">
        <f>INDEX('Policy Characteristics'!B:B,MATCH($C585,'Policy Characteristics'!$C:$C,0))</f>
        <v>End Existing Subsidies</v>
      </c>
      <c r="C585" s="210" t="str">
        <f t="shared" si="41"/>
        <v>Percent Reduction in BAU Subsidies</v>
      </c>
      <c r="D585" s="199" t="s">
        <v>459</v>
      </c>
      <c r="E585" s="189"/>
      <c r="F585" s="239" t="s">
        <v>1688</v>
      </c>
      <c r="G585" s="189"/>
      <c r="H585" s="225">
        <v>712</v>
      </c>
      <c r="I585" s="199" t="s">
        <v>47</v>
      </c>
      <c r="J585" s="187" t="str">
        <f>INDEX('Policy Characteristics'!D:D,MATCH(PolicyLevers!$C585,'Policy Characteristics'!$C:$C,0))</f>
        <v>End Existing Subsidies</v>
      </c>
      <c r="K585" s="187" t="str">
        <f>INDEX('Policy Characteristics'!E:E,MATCH(PolicyLevers!$C585,'Policy Characteristics'!$C:$C,0))</f>
        <v>cross reduce BAU subsidies</v>
      </c>
      <c r="L585" s="211">
        <f>INDEX('Policy Characteristics'!F:F,MATCH(PolicyLevers!$C585,'Policy Characteristics'!$C:$C,0))</f>
        <v>0</v>
      </c>
      <c r="M585" s="211">
        <f>INDEX('Policy Characteristics'!G:G,MATCH(PolicyLevers!$C585,'Policy Characteristics'!$C:$C,0))</f>
        <v>1</v>
      </c>
      <c r="N585" s="211">
        <f>INDEX('Policy Characteristics'!H:H,MATCH(PolicyLevers!$C585,'Policy Characteristics'!$C:$C,0))</f>
        <v>0.01</v>
      </c>
      <c r="O585" s="221">
        <f>INDEX('Policy Characteristics'!I:I,MATCH(PolicyLevers!$C585,'Policy Characteristics'!$C:$C,0))</f>
        <v>0</v>
      </c>
      <c r="P585" s="189" t="str">
        <f>INDEX('Policy Characteristics'!J:J,MATCH(PolicyLevers!$C585,'Policy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5" s="221">
        <f>INDEX('Policy Characteristics'!K:K,MATCH(PolicyLevers!$C585,'Policy Characteristics'!$C:$C,0))</f>
        <v>0</v>
      </c>
      <c r="R585" s="199">
        <f>INDEX('Policy Characteristics'!L:L,MATCH(PolicyLevers!$C585,'Policy Characteristics'!$C:$C,0))</f>
        <v>0</v>
      </c>
      <c r="S585" s="251">
        <f>INDEX('Policy Characteristics'!M:M,MATCH(PolicyLevers!$C585,'Policy Characteristics'!$C:$C,0))</f>
        <v>0</v>
      </c>
      <c r="T585" s="221">
        <f>INDEX('Policy Characteristics'!N:N,MATCH(PolicyLevers!$C585,'Policy Characteristics'!$C:$C,0))</f>
        <v>0</v>
      </c>
    </row>
    <row r="586" spans="1:20" s="195" customFormat="1">
      <c r="A586" s="186" t="str">
        <f>INDEX('Policy Characteristics'!A:A,MATCH($C586,'Policy Characteristics'!$C:$C,0))</f>
        <v>Cross-Sector</v>
      </c>
      <c r="B586" s="210" t="str">
        <f>INDEX('Policy Characteristics'!B:B,MATCH($C586,'Policy Characteristics'!$C:$C,0))</f>
        <v>End Existing Subsidies</v>
      </c>
      <c r="C586" s="210" t="str">
        <f t="shared" si="41"/>
        <v>Percent Reduction in BAU Subsidies</v>
      </c>
      <c r="D586" s="199" t="s">
        <v>466</v>
      </c>
      <c r="E586" s="189"/>
      <c r="F586" s="199" t="s">
        <v>467</v>
      </c>
      <c r="G586" s="189"/>
      <c r="H586" s="225">
        <v>713</v>
      </c>
      <c r="I586" s="199" t="s">
        <v>47</v>
      </c>
      <c r="J586" s="187" t="str">
        <f>INDEX('Policy Characteristics'!D:D,MATCH(PolicyLevers!$C586,'Policy Characteristics'!$C:$C,0))</f>
        <v>End Existing Subsidies</v>
      </c>
      <c r="K586" s="187" t="str">
        <f>INDEX('Policy Characteristics'!E:E,MATCH(PolicyLevers!$C586,'Policy Characteristics'!$C:$C,0))</f>
        <v>cross reduce BAU subsidies</v>
      </c>
      <c r="L586" s="211">
        <f>INDEX('Policy Characteristics'!F:F,MATCH(PolicyLevers!$C586,'Policy Characteristics'!$C:$C,0))</f>
        <v>0</v>
      </c>
      <c r="M586" s="211">
        <f>INDEX('Policy Characteristics'!G:G,MATCH(PolicyLevers!$C586,'Policy Characteristics'!$C:$C,0))</f>
        <v>1</v>
      </c>
      <c r="N586" s="211">
        <f>INDEX('Policy Characteristics'!H:H,MATCH(PolicyLevers!$C586,'Policy Characteristics'!$C:$C,0))</f>
        <v>0.01</v>
      </c>
      <c r="O586" s="221">
        <f>INDEX('Policy Characteristics'!I:I,MATCH(PolicyLevers!$C586,'Policy Characteristics'!$C:$C,0))</f>
        <v>0</v>
      </c>
      <c r="P586" s="189" t="str">
        <f>INDEX('Policy Characteristics'!J:J,MATCH(PolicyLevers!$C586,'Policy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6" s="221">
        <f>INDEX('Policy Characteristics'!K:K,MATCH(PolicyLevers!$C586,'Policy Characteristics'!$C:$C,0))</f>
        <v>0</v>
      </c>
      <c r="R586" s="199">
        <f>INDEX('Policy Characteristics'!L:L,MATCH(PolicyLevers!$C586,'Policy Characteristics'!$C:$C,0))</f>
        <v>0</v>
      </c>
      <c r="S586" s="251">
        <f>INDEX('Policy Characteristics'!M:M,MATCH(PolicyLevers!$C586,'Policy Characteristics'!$C:$C,0))</f>
        <v>0</v>
      </c>
      <c r="T586" s="221">
        <f>INDEX('Policy Characteristics'!N:N,MATCH(PolicyLevers!$C586,'Policy Characteristics'!$C:$C,0))</f>
        <v>0</v>
      </c>
    </row>
    <row r="587" spans="1:20" s="195" customFormat="1">
      <c r="A587" s="186" t="str">
        <f>INDEX('Policy Characteristics'!A:A,MATCH($C587,'Policy Characteristics'!$C:$C,0))</f>
        <v>Cross-Sector</v>
      </c>
      <c r="B587" s="210" t="str">
        <f>INDEX('Policy Characteristics'!B:B,MATCH($C587,'Policy Characteristics'!$C:$C,0))</f>
        <v>End Existing Subsidies</v>
      </c>
      <c r="C587" s="210" t="str">
        <f t="shared" si="41"/>
        <v>Percent Reduction in BAU Subsidies</v>
      </c>
      <c r="D587" s="199" t="s">
        <v>801</v>
      </c>
      <c r="E587" s="189"/>
      <c r="F587" s="199" t="s">
        <v>805</v>
      </c>
      <c r="G587" s="189"/>
      <c r="H587" s="225">
        <v>714</v>
      </c>
      <c r="I587" s="199" t="s">
        <v>47</v>
      </c>
      <c r="J587" s="187" t="str">
        <f>INDEX('Policy Characteristics'!D:D,MATCH(PolicyLevers!$C587,'Policy Characteristics'!$C:$C,0))</f>
        <v>End Existing Subsidies</v>
      </c>
      <c r="K587" s="187" t="str">
        <f>INDEX('Policy Characteristics'!E:E,MATCH(PolicyLevers!$C587,'Policy Characteristics'!$C:$C,0))</f>
        <v>cross reduce BAU subsidies</v>
      </c>
      <c r="L587" s="211">
        <f>INDEX('Policy Characteristics'!F:F,MATCH(PolicyLevers!$C587,'Policy Characteristics'!$C:$C,0))</f>
        <v>0</v>
      </c>
      <c r="M587" s="211">
        <f>INDEX('Policy Characteristics'!G:G,MATCH(PolicyLevers!$C587,'Policy Characteristics'!$C:$C,0))</f>
        <v>1</v>
      </c>
      <c r="N587" s="211">
        <f>INDEX('Policy Characteristics'!H:H,MATCH(PolicyLevers!$C587,'Policy Characteristics'!$C:$C,0))</f>
        <v>0.01</v>
      </c>
      <c r="O587" s="221">
        <f>INDEX('Policy Characteristics'!I:I,MATCH(PolicyLevers!$C587,'Policy Characteristics'!$C:$C,0))</f>
        <v>0</v>
      </c>
      <c r="P587" s="189" t="str">
        <f>INDEX('Policy Characteristics'!J:J,MATCH(PolicyLevers!$C587,'Policy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7" s="221">
        <f>INDEX('Policy Characteristics'!K:K,MATCH(PolicyLevers!$C587,'Policy Characteristics'!$C:$C,0))</f>
        <v>0</v>
      </c>
      <c r="R587" s="199">
        <f>INDEX('Policy Characteristics'!L:L,MATCH(PolicyLevers!$C587,'Policy Characteristics'!$C:$C,0))</f>
        <v>0</v>
      </c>
      <c r="S587" s="251">
        <f>INDEX('Policy Characteristics'!M:M,MATCH(PolicyLevers!$C587,'Policy Characteristics'!$C:$C,0))</f>
        <v>0</v>
      </c>
      <c r="T587" s="221">
        <f>INDEX('Policy Characteristics'!N:N,MATCH(PolicyLevers!$C587,'Policy Characteristics'!$C:$C,0))</f>
        <v>0</v>
      </c>
    </row>
    <row r="588" spans="1:20" s="195" customFormat="1">
      <c r="A588" s="186" t="str">
        <f>INDEX('Policy Characteristics'!A:A,MATCH($C588,'Policy Characteristics'!$C:$C,0))</f>
        <v>Cross-Sector</v>
      </c>
      <c r="B588" s="210" t="str">
        <f>INDEX('Policy Characteristics'!B:B,MATCH($C588,'Policy Characteristics'!$C:$C,0))</f>
        <v>End Existing Subsidies</v>
      </c>
      <c r="C588" s="210" t="str">
        <f t="shared" ref="C588" si="42">C$571</f>
        <v>Percent Reduction in BAU Subsidies</v>
      </c>
      <c r="D588" s="199" t="s">
        <v>811</v>
      </c>
      <c r="E588" s="189"/>
      <c r="F588" s="199" t="s">
        <v>812</v>
      </c>
      <c r="G588" s="189"/>
      <c r="H588" s="225">
        <v>715</v>
      </c>
      <c r="I588" s="199" t="s">
        <v>47</v>
      </c>
      <c r="J588" s="187" t="str">
        <f>INDEX('Policy Characteristics'!D:D,MATCH(PolicyLevers!$C588,'Policy Characteristics'!$C:$C,0))</f>
        <v>End Existing Subsidies</v>
      </c>
      <c r="K588" s="187" t="str">
        <f>INDEX('Policy Characteristics'!E:E,MATCH(PolicyLevers!$C588,'Policy Characteristics'!$C:$C,0))</f>
        <v>cross reduce BAU subsidies</v>
      </c>
      <c r="L588" s="211">
        <f>INDEX('Policy Characteristics'!F:F,MATCH(PolicyLevers!$C588,'Policy Characteristics'!$C:$C,0))</f>
        <v>0</v>
      </c>
      <c r="M588" s="211">
        <f>INDEX('Policy Characteristics'!G:G,MATCH(PolicyLevers!$C588,'Policy Characteristics'!$C:$C,0))</f>
        <v>1</v>
      </c>
      <c r="N588" s="211">
        <f>INDEX('Policy Characteristics'!H:H,MATCH(PolicyLevers!$C588,'Policy Characteristics'!$C:$C,0))</f>
        <v>0.01</v>
      </c>
      <c r="O588" s="221">
        <f>INDEX('Policy Characteristics'!I:I,MATCH(PolicyLevers!$C588,'Policy Characteristics'!$C:$C,0))</f>
        <v>0</v>
      </c>
      <c r="P588" s="189" t="str">
        <f>INDEX('Policy Characteristics'!J:J,MATCH(PolicyLevers!$C588,'Policy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8" s="221">
        <f>INDEX('Policy Characteristics'!K:K,MATCH(PolicyLevers!$C588,'Policy Characteristics'!$C:$C,0))</f>
        <v>0</v>
      </c>
      <c r="R588" s="199">
        <f>INDEX('Policy Characteristics'!L:L,MATCH(PolicyLevers!$C588,'Policy Characteristics'!$C:$C,0))</f>
        <v>0</v>
      </c>
      <c r="S588" s="251">
        <f>INDEX('Policy Characteristics'!M:M,MATCH(PolicyLevers!$C588,'Policy Characteristics'!$C:$C,0))</f>
        <v>0</v>
      </c>
      <c r="T588" s="221">
        <f>INDEX('Policy Characteristics'!N:N,MATCH(PolicyLevers!$C588,'Policy Characteristics'!$C:$C,0))</f>
        <v>0</v>
      </c>
    </row>
    <row r="589" spans="1:20" s="195" customFormat="1">
      <c r="A589" s="186" t="str">
        <f>INDEX('Policy Characteristics'!A:A,MATCH($C589,'Policy Characteristics'!$C:$C,0))</f>
        <v>Cross-Sector</v>
      </c>
      <c r="B589" s="210" t="str">
        <f>INDEX('Policy Characteristics'!B:B,MATCH($C589,'Policy Characteristics'!$C:$C,0))</f>
        <v>End Existing Subsidies</v>
      </c>
      <c r="C589" s="210" t="str">
        <f t="shared" ref="C589:C591" si="43">C$571</f>
        <v>Percent Reduction in BAU Subsidies</v>
      </c>
      <c r="D589" s="199" t="s">
        <v>802</v>
      </c>
      <c r="E589" s="189"/>
      <c r="F589" s="199" t="s">
        <v>806</v>
      </c>
      <c r="G589" s="189"/>
      <c r="H589" s="220">
        <v>716</v>
      </c>
      <c r="I589" s="199" t="s">
        <v>46</v>
      </c>
      <c r="J589" s="187" t="str">
        <f>INDEX('Policy Characteristics'!D:D,MATCH(PolicyLevers!$C589,'Policy Characteristics'!$C:$C,0))</f>
        <v>End Existing Subsidies</v>
      </c>
      <c r="K589" s="187" t="str">
        <f>INDEX('Policy Characteristics'!E:E,MATCH(PolicyLevers!$C589,'Policy Characteristics'!$C:$C,0))</f>
        <v>cross reduce BAU subsidies</v>
      </c>
      <c r="L589" s="211">
        <f>INDEX('Policy Characteristics'!F:F,MATCH(PolicyLevers!$C589,'Policy Characteristics'!$C:$C,0))</f>
        <v>0</v>
      </c>
      <c r="M589" s="211">
        <f>INDEX('Policy Characteristics'!G:G,MATCH(PolicyLevers!$C589,'Policy Characteristics'!$C:$C,0))</f>
        <v>1</v>
      </c>
      <c r="N589" s="211">
        <f>INDEX('Policy Characteristics'!H:H,MATCH(PolicyLevers!$C589,'Policy Characteristics'!$C:$C,0))</f>
        <v>0.01</v>
      </c>
      <c r="O589" s="221">
        <f>INDEX('Policy Characteristics'!I:I,MATCH(PolicyLevers!$C589,'Policy Characteristics'!$C:$C,0))</f>
        <v>0</v>
      </c>
      <c r="P589" s="239" t="str">
        <f>INDEX('Policy Characteristics'!J:J,MATCH(PolicyLevers!$C589,'Policy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9" s="221">
        <f>INDEX('Policy Characteristics'!K:K,MATCH(PolicyLevers!$C589,'Policy Characteristics'!$C:$C,0))</f>
        <v>0</v>
      </c>
      <c r="R589" s="199">
        <f>INDEX('Policy Characteristics'!L:L,MATCH(PolicyLevers!$C589,'Policy Characteristics'!$C:$C,0))</f>
        <v>0</v>
      </c>
      <c r="S589" s="276">
        <f>INDEX('Policy Characteristics'!M:M,MATCH(PolicyLevers!$C589,'Policy Characteristics'!$C:$C,0))</f>
        <v>0</v>
      </c>
      <c r="T589" s="221">
        <f>INDEX('Policy Characteristics'!N:N,MATCH(PolicyLevers!$C589,'Policy Characteristics'!$C:$C,0))</f>
        <v>0</v>
      </c>
    </row>
    <row r="590" spans="1:20" s="195" customFormat="1">
      <c r="A590" s="186" t="str">
        <f>INDEX('Policy Characteristics'!A:A,MATCH($C590,'Policy Characteristics'!$C:$C,0))</f>
        <v>Cross-Sector</v>
      </c>
      <c r="B590" s="210" t="str">
        <f>INDEX('Policy Characteristics'!B:B,MATCH($C590,'Policy Characteristics'!$C:$C,0))</f>
        <v>End Existing Subsidies</v>
      </c>
      <c r="C590" s="210" t="str">
        <f t="shared" si="43"/>
        <v>Percent Reduction in BAU Subsidies</v>
      </c>
      <c r="D590" s="199" t="s">
        <v>803</v>
      </c>
      <c r="E590" s="189"/>
      <c r="F590" s="199" t="s">
        <v>807</v>
      </c>
      <c r="G590" s="189"/>
      <c r="H590" s="225">
        <v>717</v>
      </c>
      <c r="I590" s="199" t="s">
        <v>47</v>
      </c>
      <c r="J590" s="187" t="str">
        <f>INDEX('Policy Characteristics'!D:D,MATCH(PolicyLevers!$C590,'Policy Characteristics'!$C:$C,0))</f>
        <v>End Existing Subsidies</v>
      </c>
      <c r="K590" s="187" t="str">
        <f>INDEX('Policy Characteristics'!E:E,MATCH(PolicyLevers!$C590,'Policy Characteristics'!$C:$C,0))</f>
        <v>cross reduce BAU subsidies</v>
      </c>
      <c r="L590" s="222">
        <f>INDEX('Policy Characteristics'!F:F,MATCH(PolicyLevers!$C590,'Policy Characteristics'!$C:$C,0))</f>
        <v>0</v>
      </c>
      <c r="M590" s="222">
        <f>INDEX('Policy Characteristics'!G:G,MATCH(PolicyLevers!$C590,'Policy Characteristics'!$C:$C,0))</f>
        <v>1</v>
      </c>
      <c r="N590" s="222">
        <f>INDEX('Policy Characteristics'!H:H,MATCH(PolicyLevers!$C590,'Policy Characteristics'!$C:$C,0))</f>
        <v>0.01</v>
      </c>
      <c r="O590" s="221">
        <f>INDEX('Policy Characteristics'!I:I,MATCH(PolicyLevers!$C590,'Policy Characteristics'!$C:$C,0))</f>
        <v>0</v>
      </c>
      <c r="P590" s="189" t="str">
        <f>INDEX('Policy Characteristics'!J:J,MATCH(PolicyLevers!$C590,'Policy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0" s="221">
        <f>INDEX('Policy Characteristics'!K:K,MATCH(PolicyLevers!$C590,'Policy Characteristics'!$C:$C,0))</f>
        <v>0</v>
      </c>
      <c r="R590" s="199">
        <f>INDEX('Policy Characteristics'!L:L,MATCH(PolicyLevers!$C590,'Policy Characteristics'!$C:$C,0))</f>
        <v>0</v>
      </c>
      <c r="S590" s="251">
        <f>INDEX('Policy Characteristics'!M:M,MATCH(PolicyLevers!$C590,'Policy Characteristics'!$C:$C,0))</f>
        <v>0</v>
      </c>
      <c r="T590" s="221">
        <f>INDEX('Policy Characteristics'!N:N,MATCH(PolicyLevers!$C590,'Policy Characteristics'!$C:$C,0))</f>
        <v>0</v>
      </c>
    </row>
    <row r="591" spans="1:20" s="195" customFormat="1">
      <c r="A591" s="186" t="str">
        <f>INDEX('Policy Characteristics'!A:A,MATCH($C591,'Policy Characteristics'!$C:$C,0))</f>
        <v>Cross-Sector</v>
      </c>
      <c r="B591" s="210" t="str">
        <f>INDEX('Policy Characteristics'!B:B,MATCH($C591,'Policy Characteristics'!$C:$C,0))</f>
        <v>End Existing Subsidies</v>
      </c>
      <c r="C591" s="210" t="str">
        <f t="shared" si="43"/>
        <v>Percent Reduction in BAU Subsidies</v>
      </c>
      <c r="D591" s="199" t="s">
        <v>804</v>
      </c>
      <c r="E591" s="189"/>
      <c r="F591" s="199" t="s">
        <v>808</v>
      </c>
      <c r="G591" s="189"/>
      <c r="H591" s="225">
        <v>718</v>
      </c>
      <c r="I591" s="199" t="s">
        <v>47</v>
      </c>
      <c r="J591" s="187" t="str">
        <f>INDEX('Policy Characteristics'!D:D,MATCH(PolicyLevers!$C591,'Policy Characteristics'!$C:$C,0))</f>
        <v>End Existing Subsidies</v>
      </c>
      <c r="K591" s="187" t="str">
        <f>INDEX('Policy Characteristics'!E:E,MATCH(PolicyLevers!$C591,'Policy Characteristics'!$C:$C,0))</f>
        <v>cross reduce BAU subsidies</v>
      </c>
      <c r="L591" s="222">
        <f>INDEX('Policy Characteristics'!F:F,MATCH(PolicyLevers!$C591,'Policy Characteristics'!$C:$C,0))</f>
        <v>0</v>
      </c>
      <c r="M591" s="222">
        <f>INDEX('Policy Characteristics'!G:G,MATCH(PolicyLevers!$C591,'Policy Characteristics'!$C:$C,0))</f>
        <v>1</v>
      </c>
      <c r="N591" s="222">
        <f>INDEX('Policy Characteristics'!H:H,MATCH(PolicyLevers!$C591,'Policy Characteristics'!$C:$C,0))</f>
        <v>0.01</v>
      </c>
      <c r="O591" s="221">
        <f>INDEX('Policy Characteristics'!I:I,MATCH(PolicyLevers!$C591,'Policy Characteristics'!$C:$C,0))</f>
        <v>0</v>
      </c>
      <c r="P591" s="189" t="str">
        <f>INDEX('Policy Characteristics'!J:J,MATCH(PolicyLevers!$C591,'Policy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1" s="221">
        <f>INDEX('Policy Characteristics'!K:K,MATCH(PolicyLevers!$C591,'Policy Characteristics'!$C:$C,0))</f>
        <v>0</v>
      </c>
      <c r="R591" s="199">
        <f>INDEX('Policy Characteristics'!L:L,MATCH(PolicyLevers!$C591,'Policy Characteristics'!$C:$C,0))</f>
        <v>0</v>
      </c>
      <c r="S591" s="251">
        <f>INDEX('Policy Characteristics'!M:M,MATCH(PolicyLevers!$C591,'Policy Characteristics'!$C:$C,0))</f>
        <v>0</v>
      </c>
      <c r="T591" s="221">
        <f>INDEX('Policy Characteristics'!N:N,MATCH(PolicyLevers!$C591,'Policy Characteristics'!$C:$C,0))</f>
        <v>0</v>
      </c>
    </row>
    <row r="592" spans="1:20" s="187" customFormat="1">
      <c r="A592" s="186" t="str">
        <f>INDEX('Policy Characteristics'!A:A,MATCH($C592,'Policy Characteristics'!$C:$C,0))</f>
        <v>Cross-Sector</v>
      </c>
      <c r="B592" s="200" t="str">
        <f>INDEX('Policy Characteristics'!B:B,MATCH($C592,'Policy Characteristics'!$C:$C,0))</f>
        <v>Exempt Non-CO2 Emissions from C Tax</v>
      </c>
      <c r="C592" s="200" t="s">
        <v>776</v>
      </c>
      <c r="D592" s="199"/>
      <c r="E592" s="199"/>
      <c r="F592" s="199"/>
      <c r="G592" s="199"/>
      <c r="H592" s="225">
        <v>719</v>
      </c>
      <c r="I592" s="199" t="s">
        <v>47</v>
      </c>
      <c r="J592" s="187" t="str">
        <f>INDEX('Policy Characteristics'!D:D,MATCH(PolicyLevers!$C592,'Policy Characteristics'!$C:$C,0))</f>
        <v>Carbon Tax Exemptions</v>
      </c>
      <c r="K592" s="187" t="str">
        <f>INDEX('Policy Characteristics'!E:E,MATCH(PolicyLevers!$C592,'Policy Characteristics'!$C:$C,0))</f>
        <v>cross toggle whether carbon tax affects non CO2 emissions</v>
      </c>
      <c r="L592" s="206">
        <f>INDEX('Policy Characteristics'!F:F,MATCH(PolicyLevers!$C592,'Policy Characteristics'!$C:$C,0))</f>
        <v>0</v>
      </c>
      <c r="M592" s="206">
        <f>INDEX('Policy Characteristics'!G:G,MATCH(PolicyLevers!$C592,'Policy Characteristics'!$C:$C,0))</f>
        <v>0</v>
      </c>
      <c r="N592" s="206">
        <f>INDEX('Policy Characteristics'!H:H,MATCH(PolicyLevers!$C592,'Policy Characteristics'!$C:$C,0))</f>
        <v>0</v>
      </c>
      <c r="O592" s="199">
        <f>INDEX('Policy Characteristics'!I:I,MATCH(PolicyLevers!$C592,'Policy Characteristics'!$C:$C,0))</f>
        <v>0</v>
      </c>
      <c r="P592" s="199" t="str">
        <f>INDEX('Policy Characteristics'!J:J,MATCH(PolicyLevers!$C592,'Policy Characteristics'!$C:$C,0))</f>
        <v>**Description:**0</v>
      </c>
      <c r="Q592" s="199">
        <f>INDEX('Policy Characteristics'!K:K,MATCH(PolicyLevers!$C592,'Policy Characteristics'!$C:$C,0))</f>
        <v>0</v>
      </c>
      <c r="R592" s="199">
        <f>INDEX('Policy Characteristics'!L:L,MATCH(PolicyLevers!$C592,'Policy Characteristics'!$C:$C,0))</f>
        <v>0</v>
      </c>
      <c r="S592" s="254">
        <f>INDEX('Policy Characteristics'!M:M,MATCH(PolicyLevers!$C592,'Policy Characteristics'!$C:$C,0))</f>
        <v>0</v>
      </c>
      <c r="T592" s="199">
        <f>INDEX('Policy Characteristics'!N:N,MATCH(PolicyLevers!$C592,'Policy Characteristics'!$C:$C,0))</f>
        <v>0</v>
      </c>
    </row>
    <row r="593" spans="1:20" s="187" customFormat="1">
      <c r="A593" s="186" t="str">
        <f>INDEX('Policy Characteristics'!A:A,MATCH($C593,'Policy Characteristics'!$C:$C,0))</f>
        <v>Cross-Sector</v>
      </c>
      <c r="B593" s="200" t="str">
        <f>INDEX('Policy Characteristics'!B:B,MATCH($C593,'Policy Characteristics'!$C:$C,0))</f>
        <v>Exempt Process Emissions from C Tax</v>
      </c>
      <c r="C593" s="200" t="s">
        <v>775</v>
      </c>
      <c r="D593" s="199"/>
      <c r="E593" s="199"/>
      <c r="F593" s="199"/>
      <c r="G593" s="199"/>
      <c r="H593" s="208">
        <v>509</v>
      </c>
      <c r="I593" s="199" t="s">
        <v>46</v>
      </c>
      <c r="J593" s="187" t="str">
        <f>INDEX('Policy Characteristics'!D:D,MATCH(PolicyLevers!$C593,'Policy Characteristics'!$C:$C,0))</f>
        <v>Carbon Tax on Process Emissions</v>
      </c>
      <c r="K593" s="187" t="str">
        <f>INDEX('Policy Characteristics'!E:E,MATCH(PolicyLevers!$C593,'Policy Characteristics'!$C:$C,0))</f>
        <v>cross toggle whether carbon tax affects process emissions</v>
      </c>
      <c r="L593" s="253">
        <f>INDEX('Policy Characteristics'!F:F,MATCH(PolicyLevers!$C593,'Policy Characteristics'!$C:$C,0))</f>
        <v>0</v>
      </c>
      <c r="M593" s="253">
        <f>INDEX('Policy Characteristics'!G:G,MATCH(PolicyLevers!$C593,'Policy Characteristics'!$C:$C,0))</f>
        <v>1</v>
      </c>
      <c r="N593" s="253">
        <f>INDEX('Policy Characteristics'!H:H,MATCH(PolicyLevers!$C593,'Policy Characteristics'!$C:$C,0))</f>
        <v>1</v>
      </c>
      <c r="O593" s="189" t="str">
        <f>INDEX('Policy Characteristics'!I:I,MATCH(PolicyLevers!$C593,'Policy Characteristics'!$C:$C,0))</f>
        <v>on/off</v>
      </c>
      <c r="P593" s="189" t="str">
        <f>INDEX('Policy Characteristics'!J:J,MATCH(PolicyLevers!$C593,'Policy Characteristics'!$C:$C,0))</f>
        <v>**Description:** This policy prevents the carbon tax from being levied on process emissions (non-energy greenhouse gas emissions from industrial and agricultural operations).</v>
      </c>
      <c r="Q593" s="189" t="str">
        <f>INDEX('Policy Characteristics'!K:K,MATCH(PolicyLevers!$C593,'Policy Characteristics'!$C:$C,0))</f>
        <v>fuels.html#carbon-tax</v>
      </c>
      <c r="R593" s="199" t="str">
        <f>INDEX('Policy Characteristics'!L:L,MATCH(PolicyLevers!$C593,'Policy Characteristics'!$C:$C,0))</f>
        <v>carbon-tax.html</v>
      </c>
      <c r="S593" s="254">
        <f>INDEX('Policy Characteristics'!M:M,MATCH(PolicyLevers!$C593,'Policy Characteristics'!$C:$C,0))</f>
        <v>0</v>
      </c>
      <c r="T593" s="199">
        <f>INDEX('Policy Characteristics'!N:N,MATCH(PolicyLevers!$C593,'Policy Characteristics'!$C:$C,0))</f>
        <v>0</v>
      </c>
    </row>
    <row r="594" spans="1:20" s="187" customFormat="1">
      <c r="A594" s="186" t="str">
        <f>INDEX('Policy Characteristics'!A:A,MATCH($C594,'Policy Characteristics'!$C:$C,0))</f>
        <v>Cross-Sector</v>
      </c>
      <c r="B594" s="200" t="str">
        <f>INDEX('Policy Characteristics'!B:B,MATCH($C594,'Policy Characteristics'!$C:$C,0))</f>
        <v>Fixed Energy Prices</v>
      </c>
      <c r="C594" s="200" t="s">
        <v>1072</v>
      </c>
      <c r="D594" s="199" t="s">
        <v>55</v>
      </c>
      <c r="E594" s="199"/>
      <c r="F594" s="199" t="s">
        <v>99</v>
      </c>
      <c r="G594" s="199"/>
      <c r="H594" s="225">
        <v>720</v>
      </c>
      <c r="I594" s="199" t="s">
        <v>47</v>
      </c>
      <c r="J594" s="187" t="str">
        <f>INDEX('Policy Characteristics'!D:D,MATCH(PolicyLevers!$C594,'Policy Characteristics'!$C:$C,0))</f>
        <v>Fixed Energy Prices</v>
      </c>
      <c r="K594" s="187" t="str">
        <f>INDEX('Policy Characteristics'!E:E,MATCH(PolicyLevers!$C594,'Policy Characteristics'!$C:$C,0))</f>
        <v>cross toggle whether policies affect energy prices</v>
      </c>
      <c r="L594" s="253">
        <f>INDEX('Policy Characteristics'!F:F,MATCH(PolicyLevers!$C594,'Policy Characteristics'!$C:$C,0))</f>
        <v>0</v>
      </c>
      <c r="M594" s="253">
        <f>INDEX('Policy Characteristics'!G:G,MATCH(PolicyLevers!$C594,'Policy Characteristics'!$C:$C,0))</f>
        <v>0</v>
      </c>
      <c r="N594" s="253">
        <f>INDEX('Policy Characteristics'!H:H,MATCH(PolicyLevers!$C594,'Policy Characteristics'!$C:$C,0))</f>
        <v>0</v>
      </c>
      <c r="O594" s="199">
        <f>INDEX('Policy Characteristics'!I:I,MATCH(PolicyLevers!$C594,'Policy Characteristics'!$C:$C,0))</f>
        <v>0</v>
      </c>
      <c r="P594" s="199" t="str">
        <f>INDEX('Policy Characteristics'!J:J,MATCH(PolicyLevers!$C594,'Policy Characteristics'!$C:$C,0))</f>
        <v>**Description:**0</v>
      </c>
      <c r="Q594" s="199">
        <f>INDEX('Policy Characteristics'!K:K,MATCH(PolicyLevers!$C594,'Policy Characteristics'!$C:$C,0))</f>
        <v>0</v>
      </c>
      <c r="R594" s="199">
        <f>INDEX('Policy Characteristics'!L:L,MATCH(PolicyLevers!$C594,'Policy Characteristics'!$C:$C,0))</f>
        <v>0</v>
      </c>
      <c r="S594" s="230">
        <f>INDEX('Policy Characteristics'!M:M,MATCH(PolicyLevers!$C594,'Policy Characteristics'!$C:$C,0))</f>
        <v>0</v>
      </c>
      <c r="T594" s="199">
        <f>INDEX('Policy Characteristics'!N:N,MATCH(PolicyLevers!$C594,'Policy Characteristics'!$C:$C,0))</f>
        <v>0</v>
      </c>
    </row>
    <row r="595" spans="1:20" s="187" customFormat="1">
      <c r="A595" s="186" t="str">
        <f>INDEX('Policy Characteristics'!A:A,MATCH($C595,'Policy Characteristics'!$C:$C,0))</f>
        <v>Cross-Sector</v>
      </c>
      <c r="B595" s="210" t="str">
        <f>INDEX('Policy Characteristics'!B:B,MATCH($C595,'Policy Characteristics'!$C:$C,0))</f>
        <v>Fixed Energy Prices</v>
      </c>
      <c r="C595" s="210" t="str">
        <f t="shared" ref="C595:C596" si="44">C$594</f>
        <v>Toggle Whether Policies Affect Energy Prices</v>
      </c>
      <c r="D595" s="199" t="s">
        <v>78</v>
      </c>
      <c r="E595" s="199"/>
      <c r="F595" s="199" t="s">
        <v>105</v>
      </c>
      <c r="G595" s="199"/>
      <c r="H595" s="225">
        <v>721</v>
      </c>
      <c r="I595" s="199" t="s">
        <v>47</v>
      </c>
      <c r="J595" s="187" t="str">
        <f>INDEX('Policy Characteristics'!D:D,MATCH(PolicyLevers!$C595,'Policy Characteristics'!$C:$C,0))</f>
        <v>Fixed Energy Prices</v>
      </c>
      <c r="K595" s="187" t="str">
        <f>INDEX('Policy Characteristics'!E:E,MATCH(PolicyLevers!$C595,'Policy Characteristics'!$C:$C,0))</f>
        <v>cross toggle whether policies affect energy prices</v>
      </c>
      <c r="L595" s="253">
        <f>INDEX('Policy Characteristics'!F:F,MATCH(PolicyLevers!$C595,'Policy Characteristics'!$C:$C,0))</f>
        <v>0</v>
      </c>
      <c r="M595" s="253">
        <f>INDEX('Policy Characteristics'!G:G,MATCH(PolicyLevers!$C595,'Policy Characteristics'!$C:$C,0))</f>
        <v>0</v>
      </c>
      <c r="N595" s="253">
        <f>INDEX('Policy Characteristics'!H:H,MATCH(PolicyLevers!$C595,'Policy Characteristics'!$C:$C,0))</f>
        <v>0</v>
      </c>
      <c r="O595" s="199">
        <f>INDEX('Policy Characteristics'!I:I,MATCH(PolicyLevers!$C595,'Policy Characteristics'!$C:$C,0))</f>
        <v>0</v>
      </c>
      <c r="P595" s="199" t="str">
        <f>INDEX('Policy Characteristics'!J:J,MATCH(PolicyLevers!$C595,'Policy Characteristics'!$C:$C,0))</f>
        <v>**Description:**0</v>
      </c>
      <c r="Q595" s="199">
        <f>INDEX('Policy Characteristics'!K:K,MATCH(PolicyLevers!$C595,'Policy Characteristics'!$C:$C,0))</f>
        <v>0</v>
      </c>
      <c r="R595" s="199">
        <f>INDEX('Policy Characteristics'!L:L,MATCH(PolicyLevers!$C595,'Policy Characteristics'!$C:$C,0))</f>
        <v>0</v>
      </c>
      <c r="S595" s="230">
        <f>INDEX('Policy Characteristics'!M:M,MATCH(PolicyLevers!$C595,'Policy Characteristics'!$C:$C,0))</f>
        <v>0</v>
      </c>
      <c r="T595" s="199">
        <f>INDEX('Policy Characteristics'!N:N,MATCH(PolicyLevers!$C595,'Policy Characteristics'!$C:$C,0))</f>
        <v>0</v>
      </c>
    </row>
    <row r="596" spans="1:20" s="187" customFormat="1">
      <c r="A596" s="186" t="str">
        <f>INDEX('Policy Characteristics'!A:A,MATCH($C596,'Policy Characteristics'!$C:$C,0))</f>
        <v>Cross-Sector</v>
      </c>
      <c r="B596" s="210" t="str">
        <f>INDEX('Policy Characteristics'!B:B,MATCH($C596,'Policy Characteristics'!$C:$C,0))</f>
        <v>Fixed Energy Prices</v>
      </c>
      <c r="C596" s="210" t="str">
        <f t="shared" si="44"/>
        <v>Toggle Whether Policies Affect Energy Prices</v>
      </c>
      <c r="D596" s="199" t="s">
        <v>804</v>
      </c>
      <c r="E596" s="199"/>
      <c r="F596" s="199" t="s">
        <v>808</v>
      </c>
      <c r="G596" s="199"/>
      <c r="H596" s="225">
        <v>722</v>
      </c>
      <c r="I596" s="199" t="s">
        <v>47</v>
      </c>
      <c r="J596" s="187" t="str">
        <f>INDEX('Policy Characteristics'!D:D,MATCH(PolicyLevers!$C596,'Policy Characteristics'!$C:$C,0))</f>
        <v>Fixed Energy Prices</v>
      </c>
      <c r="K596" s="187" t="str">
        <f>INDEX('Policy Characteristics'!E:E,MATCH(PolicyLevers!$C596,'Policy Characteristics'!$C:$C,0))</f>
        <v>cross toggle whether policies affect energy prices</v>
      </c>
      <c r="L596" s="253">
        <f>INDEX('Policy Characteristics'!F:F,MATCH(PolicyLevers!$C596,'Policy Characteristics'!$C:$C,0))</f>
        <v>0</v>
      </c>
      <c r="M596" s="253">
        <f>INDEX('Policy Characteristics'!G:G,MATCH(PolicyLevers!$C596,'Policy Characteristics'!$C:$C,0))</f>
        <v>0</v>
      </c>
      <c r="N596" s="253">
        <f>INDEX('Policy Characteristics'!H:H,MATCH(PolicyLevers!$C596,'Policy Characteristics'!$C:$C,0))</f>
        <v>0</v>
      </c>
      <c r="O596" s="199">
        <f>INDEX('Policy Characteristics'!I:I,MATCH(PolicyLevers!$C596,'Policy Characteristics'!$C:$C,0))</f>
        <v>0</v>
      </c>
      <c r="P596" s="199" t="str">
        <f>INDEX('Policy Characteristics'!J:J,MATCH(PolicyLevers!$C596,'Policy Characteristics'!$C:$C,0))</f>
        <v>**Description:**0</v>
      </c>
      <c r="Q596" s="199">
        <f>INDEX('Policy Characteristics'!K:K,MATCH(PolicyLevers!$C596,'Policy Characteristics'!$C:$C,0))</f>
        <v>0</v>
      </c>
      <c r="R596" s="199">
        <f>INDEX('Policy Characteristics'!L:L,MATCH(PolicyLevers!$C596,'Policy Characteristics'!$C:$C,0))</f>
        <v>0</v>
      </c>
      <c r="S596" s="230">
        <f>INDEX('Policy Characteristics'!M:M,MATCH(PolicyLevers!$C596,'Policy Characteristics'!$C:$C,0))</f>
        <v>0</v>
      </c>
      <c r="T596" s="199">
        <f>INDEX('Policy Characteristics'!N:N,MATCH(PolicyLevers!$C596,'Policy Characteristics'!$C:$C,0))</f>
        <v>0</v>
      </c>
    </row>
    <row r="597" spans="1:20" s="187" customFormat="1">
      <c r="A597" s="186" t="str">
        <f>INDEX('Policy Characteristics'!A:A,MATCH($C597,'Policy Characteristics'!$C:$C,0))</f>
        <v>Cross-Sector</v>
      </c>
      <c r="B597" s="200" t="str">
        <f>INDEX('Policy Characteristics'!B:B,MATCH($C597,'Policy Characteristics'!$C:$C,0))</f>
        <v>Fixed Energy Prices</v>
      </c>
      <c r="C597" s="200" t="s">
        <v>1072</v>
      </c>
      <c r="D597" s="199" t="s">
        <v>473</v>
      </c>
      <c r="E597" s="189"/>
      <c r="F597" s="199" t="s">
        <v>470</v>
      </c>
      <c r="G597" s="199"/>
      <c r="H597" s="208">
        <v>836</v>
      </c>
      <c r="I597" s="199" t="s">
        <v>47</v>
      </c>
      <c r="J597" s="187" t="str">
        <f>INDEX('Policy Characteristics'!D:D,MATCH(PolicyLevers!$C597,'Policy Characteristics'!$C:$C,0))</f>
        <v>Fixed Energy Prices</v>
      </c>
      <c r="K597" s="187" t="str">
        <f>INDEX('Policy Characteristics'!E:E,MATCH(PolicyLevers!$C597,'Policy Characteristics'!$C:$C,0))</f>
        <v>cross toggle whether policies affect energy prices</v>
      </c>
      <c r="L597" s="253">
        <f>INDEX('Policy Characteristics'!F:F,MATCH(PolicyLevers!$C597,'Policy Characteristics'!$C:$C,0))</f>
        <v>0</v>
      </c>
      <c r="M597" s="253">
        <f>INDEX('Policy Characteristics'!G:G,MATCH(PolicyLevers!$C597,'Policy Characteristics'!$C:$C,0))</f>
        <v>0</v>
      </c>
      <c r="N597" s="253">
        <f>INDEX('Policy Characteristics'!H:H,MATCH(PolicyLevers!$C597,'Policy Characteristics'!$C:$C,0))</f>
        <v>0</v>
      </c>
      <c r="O597" s="199">
        <f>INDEX('Policy Characteristics'!I:I,MATCH(PolicyLevers!$C597,'Policy Characteristics'!$C:$C,0))</f>
        <v>0</v>
      </c>
      <c r="P597" s="199" t="str">
        <f>INDEX('Policy Characteristics'!J:J,MATCH(PolicyLevers!$C597,'Policy Characteristics'!$C:$C,0))</f>
        <v>**Description:**0</v>
      </c>
      <c r="Q597" s="199">
        <f>INDEX('Policy Characteristics'!K:K,MATCH(PolicyLevers!$C597,'Policy Characteristics'!$C:$C,0))</f>
        <v>0</v>
      </c>
      <c r="R597" s="199">
        <f>INDEX('Policy Characteristics'!L:L,MATCH(PolicyLevers!$C597,'Policy Characteristics'!$C:$C,0))</f>
        <v>0</v>
      </c>
      <c r="S597" s="230">
        <f>INDEX('Policy Characteristics'!M:M,MATCH(PolicyLevers!$C597,'Policy Characteristics'!$C:$C,0))</f>
        <v>0</v>
      </c>
      <c r="T597" s="199">
        <f>INDEX('Policy Characteristics'!N:N,MATCH(PolicyLevers!$C597,'Policy Characteristics'!$C:$C,0))</f>
        <v>0</v>
      </c>
    </row>
    <row r="598" spans="1:20" s="187" customFormat="1">
      <c r="A598" s="186" t="str">
        <f>INDEX('Policy Characteristics'!A:A,MATCH($C598,'Policy Characteristics'!$C:$C,0))</f>
        <v>Cross-Sector</v>
      </c>
      <c r="B598" s="210" t="str">
        <f>INDEX('Policy Characteristics'!B:B,MATCH($C598,'Policy Characteristics'!$C:$C,0))</f>
        <v>Fixed Energy Prices</v>
      </c>
      <c r="C598" s="210" t="str">
        <f t="shared" ref="C598:C608" si="45">C$597</f>
        <v>Toggle Whether Policies Affect Energy Prices</v>
      </c>
      <c r="D598" s="199" t="s">
        <v>49</v>
      </c>
      <c r="E598" s="189"/>
      <c r="F598" s="199" t="s">
        <v>93</v>
      </c>
      <c r="G598" s="199"/>
      <c r="H598" s="225">
        <v>837</v>
      </c>
      <c r="I598" s="199" t="s">
        <v>47</v>
      </c>
      <c r="J598" s="187" t="str">
        <f>INDEX('Policy Characteristics'!D:D,MATCH(PolicyLevers!$C598,'Policy Characteristics'!$C:$C,0))</f>
        <v>Fixed Energy Prices</v>
      </c>
      <c r="K598" s="187" t="str">
        <f>INDEX('Policy Characteristics'!E:E,MATCH(PolicyLevers!$C598,'Policy Characteristics'!$C:$C,0))</f>
        <v>cross toggle whether policies affect energy prices</v>
      </c>
      <c r="L598" s="253">
        <f>INDEX('Policy Characteristics'!F:F,MATCH(PolicyLevers!$C598,'Policy Characteristics'!$C:$C,0))</f>
        <v>0</v>
      </c>
      <c r="M598" s="253">
        <f>INDEX('Policy Characteristics'!G:G,MATCH(PolicyLevers!$C598,'Policy Characteristics'!$C:$C,0))</f>
        <v>0</v>
      </c>
      <c r="N598" s="253">
        <f>INDEX('Policy Characteristics'!H:H,MATCH(PolicyLevers!$C598,'Policy Characteristics'!$C:$C,0))</f>
        <v>0</v>
      </c>
      <c r="O598" s="199">
        <f>INDEX('Policy Characteristics'!I:I,MATCH(PolicyLevers!$C598,'Policy Characteristics'!$C:$C,0))</f>
        <v>0</v>
      </c>
      <c r="P598" s="199" t="str">
        <f>INDEX('Policy Characteristics'!J:J,MATCH(PolicyLevers!$C598,'Policy Characteristics'!$C:$C,0))</f>
        <v>**Description:**0</v>
      </c>
      <c r="Q598" s="199">
        <f>INDEX('Policy Characteristics'!K:K,MATCH(PolicyLevers!$C598,'Policy Characteristics'!$C:$C,0))</f>
        <v>0</v>
      </c>
      <c r="R598" s="199">
        <f>INDEX('Policy Characteristics'!L:L,MATCH(PolicyLevers!$C598,'Policy Characteristics'!$C:$C,0))</f>
        <v>0</v>
      </c>
      <c r="S598" s="230">
        <f>INDEX('Policy Characteristics'!M:M,MATCH(PolicyLevers!$C598,'Policy Characteristics'!$C:$C,0))</f>
        <v>0</v>
      </c>
      <c r="T598" s="199">
        <f>INDEX('Policy Characteristics'!N:N,MATCH(PolicyLevers!$C598,'Policy Characteristics'!$C:$C,0))</f>
        <v>0</v>
      </c>
    </row>
    <row r="599" spans="1:20" s="187" customFormat="1">
      <c r="A599" s="186" t="str">
        <f>INDEX('Policy Characteristics'!A:A,MATCH($C599,'Policy Characteristics'!$C:$C,0))</f>
        <v>Cross-Sector</v>
      </c>
      <c r="B599" s="210" t="str">
        <f>INDEX('Policy Characteristics'!B:B,MATCH($C599,'Policy Characteristics'!$C:$C,0))</f>
        <v>Fixed Energy Prices</v>
      </c>
      <c r="C599" s="210" t="str">
        <f t="shared" si="45"/>
        <v>Toggle Whether Policies Affect Energy Prices</v>
      </c>
      <c r="D599" s="199" t="s">
        <v>54</v>
      </c>
      <c r="E599" s="189"/>
      <c r="F599" s="199" t="s">
        <v>98</v>
      </c>
      <c r="G599" s="199"/>
      <c r="H599" s="208">
        <v>838</v>
      </c>
      <c r="I599" s="199" t="s">
        <v>47</v>
      </c>
      <c r="J599" s="187" t="str">
        <f>INDEX('Policy Characteristics'!D:D,MATCH(PolicyLevers!$C599,'Policy Characteristics'!$C:$C,0))</f>
        <v>Fixed Energy Prices</v>
      </c>
      <c r="K599" s="187" t="str">
        <f>INDEX('Policy Characteristics'!E:E,MATCH(PolicyLevers!$C599,'Policy Characteristics'!$C:$C,0))</f>
        <v>cross toggle whether policies affect energy prices</v>
      </c>
      <c r="L599" s="253">
        <f>INDEX('Policy Characteristics'!F:F,MATCH(PolicyLevers!$C599,'Policy Characteristics'!$C:$C,0))</f>
        <v>0</v>
      </c>
      <c r="M599" s="253">
        <f>INDEX('Policy Characteristics'!G:G,MATCH(PolicyLevers!$C599,'Policy Characteristics'!$C:$C,0))</f>
        <v>0</v>
      </c>
      <c r="N599" s="253">
        <f>INDEX('Policy Characteristics'!H:H,MATCH(PolicyLevers!$C599,'Policy Characteristics'!$C:$C,0))</f>
        <v>0</v>
      </c>
      <c r="O599" s="199">
        <f>INDEX('Policy Characteristics'!I:I,MATCH(PolicyLevers!$C599,'Policy Characteristics'!$C:$C,0))</f>
        <v>0</v>
      </c>
      <c r="P599" s="199" t="str">
        <f>INDEX('Policy Characteristics'!J:J,MATCH(PolicyLevers!$C599,'Policy Characteristics'!$C:$C,0))</f>
        <v>**Description:**0</v>
      </c>
      <c r="Q599" s="199">
        <f>INDEX('Policy Characteristics'!K:K,MATCH(PolicyLevers!$C599,'Policy Characteristics'!$C:$C,0))</f>
        <v>0</v>
      </c>
      <c r="R599" s="199">
        <f>INDEX('Policy Characteristics'!L:L,MATCH(PolicyLevers!$C599,'Policy Characteristics'!$C:$C,0))</f>
        <v>0</v>
      </c>
      <c r="S599" s="230">
        <f>INDEX('Policy Characteristics'!M:M,MATCH(PolicyLevers!$C599,'Policy Characteristics'!$C:$C,0))</f>
        <v>0</v>
      </c>
      <c r="T599" s="199">
        <f>INDEX('Policy Characteristics'!N:N,MATCH(PolicyLevers!$C599,'Policy Characteristics'!$C:$C,0))</f>
        <v>0</v>
      </c>
    </row>
    <row r="600" spans="1:20" s="187" customFormat="1">
      <c r="A600" s="186" t="str">
        <f>INDEX('Policy Characteristics'!A:A,MATCH($C600,'Policy Characteristics'!$C:$C,0))</f>
        <v>Cross-Sector</v>
      </c>
      <c r="B600" s="210" t="str">
        <f>INDEX('Policy Characteristics'!B:B,MATCH($C600,'Policy Characteristics'!$C:$C,0))</f>
        <v>Fixed Energy Prices</v>
      </c>
      <c r="C600" s="210" t="str">
        <f t="shared" si="45"/>
        <v>Toggle Whether Policies Affect Energy Prices</v>
      </c>
      <c r="D600" s="199" t="s">
        <v>56</v>
      </c>
      <c r="E600" s="189"/>
      <c r="F600" s="199" t="s">
        <v>101</v>
      </c>
      <c r="G600" s="199"/>
      <c r="H600" s="225">
        <v>839</v>
      </c>
      <c r="I600" s="199" t="s">
        <v>47</v>
      </c>
      <c r="J600" s="187" t="str">
        <f>INDEX('Policy Characteristics'!D:D,MATCH(PolicyLevers!$C600,'Policy Characteristics'!$C:$C,0))</f>
        <v>Fixed Energy Prices</v>
      </c>
      <c r="K600" s="187" t="str">
        <f>INDEX('Policy Characteristics'!E:E,MATCH(PolicyLevers!$C600,'Policy Characteristics'!$C:$C,0))</f>
        <v>cross toggle whether policies affect energy prices</v>
      </c>
      <c r="L600" s="253">
        <f>INDEX('Policy Characteristics'!F:F,MATCH(PolicyLevers!$C600,'Policy Characteristics'!$C:$C,0))</f>
        <v>0</v>
      </c>
      <c r="M600" s="253">
        <f>INDEX('Policy Characteristics'!G:G,MATCH(PolicyLevers!$C600,'Policy Characteristics'!$C:$C,0))</f>
        <v>0</v>
      </c>
      <c r="N600" s="253">
        <f>INDEX('Policy Characteristics'!H:H,MATCH(PolicyLevers!$C600,'Policy Characteristics'!$C:$C,0))</f>
        <v>0</v>
      </c>
      <c r="O600" s="199">
        <f>INDEX('Policy Characteristics'!I:I,MATCH(PolicyLevers!$C600,'Policy Characteristics'!$C:$C,0))</f>
        <v>0</v>
      </c>
      <c r="P600" s="199" t="str">
        <f>INDEX('Policy Characteristics'!J:J,MATCH(PolicyLevers!$C600,'Policy Characteristics'!$C:$C,0))</f>
        <v>**Description:**0</v>
      </c>
      <c r="Q600" s="199">
        <f>INDEX('Policy Characteristics'!K:K,MATCH(PolicyLevers!$C600,'Policy Characteristics'!$C:$C,0))</f>
        <v>0</v>
      </c>
      <c r="R600" s="199">
        <f>INDEX('Policy Characteristics'!L:L,MATCH(PolicyLevers!$C600,'Policy Characteristics'!$C:$C,0))</f>
        <v>0</v>
      </c>
      <c r="S600" s="230">
        <f>INDEX('Policy Characteristics'!M:M,MATCH(PolicyLevers!$C600,'Policy Characteristics'!$C:$C,0))</f>
        <v>0</v>
      </c>
      <c r="T600" s="199">
        <f>INDEX('Policy Characteristics'!N:N,MATCH(PolicyLevers!$C600,'Policy Characteristics'!$C:$C,0))</f>
        <v>0</v>
      </c>
    </row>
    <row r="601" spans="1:20" s="187" customFormat="1">
      <c r="A601" s="186" t="str">
        <f>INDEX('Policy Characteristics'!A:A,MATCH($C601,'Policy Characteristics'!$C:$C,0))</f>
        <v>Cross-Sector</v>
      </c>
      <c r="B601" s="210" t="str">
        <f>INDEX('Policy Characteristics'!B:B,MATCH($C601,'Policy Characteristics'!$C:$C,0))</f>
        <v>Fixed Energy Prices</v>
      </c>
      <c r="C601" s="210" t="str">
        <f t="shared" si="45"/>
        <v>Toggle Whether Policies Affect Energy Prices</v>
      </c>
      <c r="D601" s="199" t="s">
        <v>57</v>
      </c>
      <c r="E601" s="189"/>
      <c r="F601" s="199" t="s">
        <v>102</v>
      </c>
      <c r="G601" s="199"/>
      <c r="H601" s="208">
        <v>840</v>
      </c>
      <c r="I601" s="199" t="s">
        <v>47</v>
      </c>
      <c r="J601" s="187" t="str">
        <f>INDEX('Policy Characteristics'!D:D,MATCH(PolicyLevers!$C601,'Policy Characteristics'!$C:$C,0))</f>
        <v>Fixed Energy Prices</v>
      </c>
      <c r="K601" s="187" t="str">
        <f>INDEX('Policy Characteristics'!E:E,MATCH(PolicyLevers!$C601,'Policy Characteristics'!$C:$C,0))</f>
        <v>cross toggle whether policies affect energy prices</v>
      </c>
      <c r="L601" s="253">
        <f>INDEX('Policy Characteristics'!F:F,MATCH(PolicyLevers!$C601,'Policy Characteristics'!$C:$C,0))</f>
        <v>0</v>
      </c>
      <c r="M601" s="253">
        <f>INDEX('Policy Characteristics'!G:G,MATCH(PolicyLevers!$C601,'Policy Characteristics'!$C:$C,0))</f>
        <v>0</v>
      </c>
      <c r="N601" s="253">
        <f>INDEX('Policy Characteristics'!H:H,MATCH(PolicyLevers!$C601,'Policy Characteristics'!$C:$C,0))</f>
        <v>0</v>
      </c>
      <c r="O601" s="199">
        <f>INDEX('Policy Characteristics'!I:I,MATCH(PolicyLevers!$C601,'Policy Characteristics'!$C:$C,0))</f>
        <v>0</v>
      </c>
      <c r="P601" s="199" t="str">
        <f>INDEX('Policy Characteristics'!J:J,MATCH(PolicyLevers!$C601,'Policy Characteristics'!$C:$C,0))</f>
        <v>**Description:**0</v>
      </c>
      <c r="Q601" s="199">
        <f>INDEX('Policy Characteristics'!K:K,MATCH(PolicyLevers!$C601,'Policy Characteristics'!$C:$C,0))</f>
        <v>0</v>
      </c>
      <c r="R601" s="199">
        <f>INDEX('Policy Characteristics'!L:L,MATCH(PolicyLevers!$C601,'Policy Characteristics'!$C:$C,0))</f>
        <v>0</v>
      </c>
      <c r="S601" s="230">
        <f>INDEX('Policy Characteristics'!M:M,MATCH(PolicyLevers!$C601,'Policy Characteristics'!$C:$C,0))</f>
        <v>0</v>
      </c>
      <c r="T601" s="199">
        <f>INDEX('Policy Characteristics'!N:N,MATCH(PolicyLevers!$C601,'Policy Characteristics'!$C:$C,0))</f>
        <v>0</v>
      </c>
    </row>
    <row r="602" spans="1:20" s="187" customFormat="1">
      <c r="A602" s="186" t="str">
        <f>INDEX('Policy Characteristics'!A:A,MATCH($C602,'Policy Characteristics'!$C:$C,0))</f>
        <v>Cross-Sector</v>
      </c>
      <c r="B602" s="210" t="str">
        <f>INDEX('Policy Characteristics'!B:B,MATCH($C602,'Policy Characteristics'!$C:$C,0))</f>
        <v>Fixed Energy Prices</v>
      </c>
      <c r="C602" s="210" t="str">
        <f t="shared" si="45"/>
        <v>Toggle Whether Policies Affect Energy Prices</v>
      </c>
      <c r="D602" s="199" t="s">
        <v>58</v>
      </c>
      <c r="E602" s="189"/>
      <c r="F602" s="199" t="s">
        <v>103</v>
      </c>
      <c r="G602" s="199"/>
      <c r="H602" s="225">
        <v>841</v>
      </c>
      <c r="I602" s="199" t="s">
        <v>47</v>
      </c>
      <c r="J602" s="187" t="str">
        <f>INDEX('Policy Characteristics'!D:D,MATCH(PolicyLevers!$C602,'Policy Characteristics'!$C:$C,0))</f>
        <v>Fixed Energy Prices</v>
      </c>
      <c r="K602" s="187" t="str">
        <f>INDEX('Policy Characteristics'!E:E,MATCH(PolicyLevers!$C602,'Policy Characteristics'!$C:$C,0))</f>
        <v>cross toggle whether policies affect energy prices</v>
      </c>
      <c r="L602" s="253">
        <f>INDEX('Policy Characteristics'!F:F,MATCH(PolicyLevers!$C602,'Policy Characteristics'!$C:$C,0))</f>
        <v>0</v>
      </c>
      <c r="M602" s="253">
        <f>INDEX('Policy Characteristics'!G:G,MATCH(PolicyLevers!$C602,'Policy Characteristics'!$C:$C,0))</f>
        <v>0</v>
      </c>
      <c r="N602" s="253">
        <f>INDEX('Policy Characteristics'!H:H,MATCH(PolicyLevers!$C602,'Policy Characteristics'!$C:$C,0))</f>
        <v>0</v>
      </c>
      <c r="O602" s="199">
        <f>INDEX('Policy Characteristics'!I:I,MATCH(PolicyLevers!$C602,'Policy Characteristics'!$C:$C,0))</f>
        <v>0</v>
      </c>
      <c r="P602" s="199" t="str">
        <f>INDEX('Policy Characteristics'!J:J,MATCH(PolicyLevers!$C602,'Policy Characteristics'!$C:$C,0))</f>
        <v>**Description:**0</v>
      </c>
      <c r="Q602" s="199">
        <f>INDEX('Policy Characteristics'!K:K,MATCH(PolicyLevers!$C602,'Policy Characteristics'!$C:$C,0))</f>
        <v>0</v>
      </c>
      <c r="R602" s="199">
        <f>INDEX('Policy Characteristics'!L:L,MATCH(PolicyLevers!$C602,'Policy Characteristics'!$C:$C,0))</f>
        <v>0</v>
      </c>
      <c r="S602" s="230">
        <f>INDEX('Policy Characteristics'!M:M,MATCH(PolicyLevers!$C602,'Policy Characteristics'!$C:$C,0))</f>
        <v>0</v>
      </c>
      <c r="T602" s="199">
        <f>INDEX('Policy Characteristics'!N:N,MATCH(PolicyLevers!$C602,'Policy Characteristics'!$C:$C,0))</f>
        <v>0</v>
      </c>
    </row>
    <row r="603" spans="1:20" s="187" customFormat="1">
      <c r="A603" s="186" t="str">
        <f>INDEX('Policy Characteristics'!A:A,MATCH($C603,'Policy Characteristics'!$C:$C,0))</f>
        <v>Cross-Sector</v>
      </c>
      <c r="B603" s="210" t="str">
        <f>INDEX('Policy Characteristics'!B:B,MATCH($C603,'Policy Characteristics'!$C:$C,0))</f>
        <v>Fixed Energy Prices</v>
      </c>
      <c r="C603" s="210" t="str">
        <f t="shared" si="45"/>
        <v>Toggle Whether Policies Affect Energy Prices</v>
      </c>
      <c r="D603" s="199" t="s">
        <v>59</v>
      </c>
      <c r="E603" s="189"/>
      <c r="F603" s="199" t="s">
        <v>104</v>
      </c>
      <c r="G603" s="199"/>
      <c r="H603" s="208">
        <v>842</v>
      </c>
      <c r="I603" s="199" t="s">
        <v>47</v>
      </c>
      <c r="J603" s="187" t="str">
        <f>INDEX('Policy Characteristics'!D:D,MATCH(PolicyLevers!$C603,'Policy Characteristics'!$C:$C,0))</f>
        <v>Fixed Energy Prices</v>
      </c>
      <c r="K603" s="187" t="str">
        <f>INDEX('Policy Characteristics'!E:E,MATCH(PolicyLevers!$C603,'Policy Characteristics'!$C:$C,0))</f>
        <v>cross toggle whether policies affect energy prices</v>
      </c>
      <c r="L603" s="253">
        <f>INDEX('Policy Characteristics'!F:F,MATCH(PolicyLevers!$C603,'Policy Characteristics'!$C:$C,0))</f>
        <v>0</v>
      </c>
      <c r="M603" s="253">
        <f>INDEX('Policy Characteristics'!G:G,MATCH(PolicyLevers!$C603,'Policy Characteristics'!$C:$C,0))</f>
        <v>0</v>
      </c>
      <c r="N603" s="253">
        <f>INDEX('Policy Characteristics'!H:H,MATCH(PolicyLevers!$C603,'Policy Characteristics'!$C:$C,0))</f>
        <v>0</v>
      </c>
      <c r="O603" s="199">
        <f>INDEX('Policy Characteristics'!I:I,MATCH(PolicyLevers!$C603,'Policy Characteristics'!$C:$C,0))</f>
        <v>0</v>
      </c>
      <c r="P603" s="199" t="str">
        <f>INDEX('Policy Characteristics'!J:J,MATCH(PolicyLevers!$C603,'Policy Characteristics'!$C:$C,0))</f>
        <v>**Description:**0</v>
      </c>
      <c r="Q603" s="199">
        <f>INDEX('Policy Characteristics'!K:K,MATCH(PolicyLevers!$C603,'Policy Characteristics'!$C:$C,0))</f>
        <v>0</v>
      </c>
      <c r="R603" s="199">
        <f>INDEX('Policy Characteristics'!L:L,MATCH(PolicyLevers!$C603,'Policy Characteristics'!$C:$C,0))</f>
        <v>0</v>
      </c>
      <c r="S603" s="230">
        <f>INDEX('Policy Characteristics'!M:M,MATCH(PolicyLevers!$C603,'Policy Characteristics'!$C:$C,0))</f>
        <v>0</v>
      </c>
      <c r="T603" s="199">
        <f>INDEX('Policy Characteristics'!N:N,MATCH(PolicyLevers!$C603,'Policy Characteristics'!$C:$C,0))</f>
        <v>0</v>
      </c>
    </row>
    <row r="604" spans="1:20" s="187" customFormat="1">
      <c r="A604" s="186" t="str">
        <f>INDEX('Policy Characteristics'!A:A,MATCH($C604,'Policy Characteristics'!$C:$C,0))</f>
        <v>Cross-Sector</v>
      </c>
      <c r="B604" s="210" t="str">
        <f>INDEX('Policy Characteristics'!B:B,MATCH($C604,'Policy Characteristics'!$C:$C,0))</f>
        <v>Fixed Energy Prices</v>
      </c>
      <c r="C604" s="210" t="str">
        <f t="shared" si="45"/>
        <v>Toggle Whether Policies Affect Energy Prices</v>
      </c>
      <c r="D604" s="199" t="s">
        <v>809</v>
      </c>
      <c r="E604" s="189"/>
      <c r="F604" s="199" t="s">
        <v>810</v>
      </c>
      <c r="G604" s="199"/>
      <c r="H604" s="225">
        <v>843</v>
      </c>
      <c r="I604" s="199" t="s">
        <v>47</v>
      </c>
      <c r="J604" s="187" t="str">
        <f>INDEX('Policy Characteristics'!D:D,MATCH(PolicyLevers!$C604,'Policy Characteristics'!$C:$C,0))</f>
        <v>Fixed Energy Prices</v>
      </c>
      <c r="K604" s="187" t="str">
        <f>INDEX('Policy Characteristics'!E:E,MATCH(PolicyLevers!$C604,'Policy Characteristics'!$C:$C,0))</f>
        <v>cross toggle whether policies affect energy prices</v>
      </c>
      <c r="L604" s="253">
        <f>INDEX('Policy Characteristics'!F:F,MATCH(PolicyLevers!$C604,'Policy Characteristics'!$C:$C,0))</f>
        <v>0</v>
      </c>
      <c r="M604" s="253">
        <f>INDEX('Policy Characteristics'!G:G,MATCH(PolicyLevers!$C604,'Policy Characteristics'!$C:$C,0))</f>
        <v>0</v>
      </c>
      <c r="N604" s="253">
        <f>INDEX('Policy Characteristics'!H:H,MATCH(PolicyLevers!$C604,'Policy Characteristics'!$C:$C,0))</f>
        <v>0</v>
      </c>
      <c r="O604" s="199">
        <f>INDEX('Policy Characteristics'!I:I,MATCH(PolicyLevers!$C604,'Policy Characteristics'!$C:$C,0))</f>
        <v>0</v>
      </c>
      <c r="P604" s="199" t="str">
        <f>INDEX('Policy Characteristics'!J:J,MATCH(PolicyLevers!$C604,'Policy Characteristics'!$C:$C,0))</f>
        <v>**Description:**0</v>
      </c>
      <c r="Q604" s="199">
        <f>INDEX('Policy Characteristics'!K:K,MATCH(PolicyLevers!$C604,'Policy Characteristics'!$C:$C,0))</f>
        <v>0</v>
      </c>
      <c r="R604" s="199">
        <f>INDEX('Policy Characteristics'!L:L,MATCH(PolicyLevers!$C604,'Policy Characteristics'!$C:$C,0))</f>
        <v>0</v>
      </c>
      <c r="S604" s="230">
        <f>INDEX('Policy Characteristics'!M:M,MATCH(PolicyLevers!$C604,'Policy Characteristics'!$C:$C,0))</f>
        <v>0</v>
      </c>
      <c r="T604" s="199">
        <f>INDEX('Policy Characteristics'!N:N,MATCH(PolicyLevers!$C604,'Policy Characteristics'!$C:$C,0))</f>
        <v>0</v>
      </c>
    </row>
    <row r="605" spans="1:20" s="187" customFormat="1">
      <c r="A605" s="186" t="str">
        <f>INDEX('Policy Characteristics'!A:A,MATCH($C605,'Policy Characteristics'!$C:$C,0))</f>
        <v>Cross-Sector</v>
      </c>
      <c r="B605" s="210" t="str">
        <f>INDEX('Policy Characteristics'!B:B,MATCH($C605,'Policy Characteristics'!$C:$C,0))</f>
        <v>Fixed Energy Prices</v>
      </c>
      <c r="C605" s="210" t="str">
        <f t="shared" si="45"/>
        <v>Toggle Whether Policies Affect Energy Prices</v>
      </c>
      <c r="D605" s="199" t="s">
        <v>466</v>
      </c>
      <c r="E605" s="189"/>
      <c r="F605" s="199" t="s">
        <v>467</v>
      </c>
      <c r="G605" s="199"/>
      <c r="H605" s="208">
        <v>844</v>
      </c>
      <c r="I605" s="199" t="s">
        <v>47</v>
      </c>
      <c r="J605" s="187" t="str">
        <f>INDEX('Policy Characteristics'!D:D,MATCH(PolicyLevers!$C605,'Policy Characteristics'!$C:$C,0))</f>
        <v>Fixed Energy Prices</v>
      </c>
      <c r="K605" s="187" t="str">
        <f>INDEX('Policy Characteristics'!E:E,MATCH(PolicyLevers!$C605,'Policy Characteristics'!$C:$C,0))</f>
        <v>cross toggle whether policies affect energy prices</v>
      </c>
      <c r="L605" s="253">
        <f>INDEX('Policy Characteristics'!F:F,MATCH(PolicyLevers!$C605,'Policy Characteristics'!$C:$C,0))</f>
        <v>0</v>
      </c>
      <c r="M605" s="253">
        <f>INDEX('Policy Characteristics'!G:G,MATCH(PolicyLevers!$C605,'Policy Characteristics'!$C:$C,0))</f>
        <v>0</v>
      </c>
      <c r="N605" s="253">
        <f>INDEX('Policy Characteristics'!H:H,MATCH(PolicyLevers!$C605,'Policy Characteristics'!$C:$C,0))</f>
        <v>0</v>
      </c>
      <c r="O605" s="199">
        <f>INDEX('Policy Characteristics'!I:I,MATCH(PolicyLevers!$C605,'Policy Characteristics'!$C:$C,0))</f>
        <v>0</v>
      </c>
      <c r="P605" s="199" t="str">
        <f>INDEX('Policy Characteristics'!J:J,MATCH(PolicyLevers!$C605,'Policy Characteristics'!$C:$C,0))</f>
        <v>**Description:**0</v>
      </c>
      <c r="Q605" s="199">
        <f>INDEX('Policy Characteristics'!K:K,MATCH(PolicyLevers!$C605,'Policy Characteristics'!$C:$C,0))</f>
        <v>0</v>
      </c>
      <c r="R605" s="199">
        <f>INDEX('Policy Characteristics'!L:L,MATCH(PolicyLevers!$C605,'Policy Characteristics'!$C:$C,0))</f>
        <v>0</v>
      </c>
      <c r="S605" s="230">
        <f>INDEX('Policy Characteristics'!M:M,MATCH(PolicyLevers!$C605,'Policy Characteristics'!$C:$C,0))</f>
        <v>0</v>
      </c>
      <c r="T605" s="199">
        <f>INDEX('Policy Characteristics'!N:N,MATCH(PolicyLevers!$C605,'Policy Characteristics'!$C:$C,0))</f>
        <v>0</v>
      </c>
    </row>
    <row r="606" spans="1:20" s="187" customFormat="1">
      <c r="A606" s="186" t="str">
        <f>INDEX('Policy Characteristics'!A:A,MATCH($C606,'Policy Characteristics'!$C:$C,0))</f>
        <v>Cross-Sector</v>
      </c>
      <c r="B606" s="210" t="str">
        <f>INDEX('Policy Characteristics'!B:B,MATCH($C606,'Policy Characteristics'!$C:$C,0))</f>
        <v>Fixed Energy Prices</v>
      </c>
      <c r="C606" s="210" t="str">
        <f t="shared" si="45"/>
        <v>Toggle Whether Policies Affect Energy Prices</v>
      </c>
      <c r="D606" s="199" t="s">
        <v>801</v>
      </c>
      <c r="E606" s="189"/>
      <c r="F606" s="199" t="s">
        <v>805</v>
      </c>
      <c r="G606" s="199"/>
      <c r="H606" s="225">
        <v>845</v>
      </c>
      <c r="I606" s="199" t="s">
        <v>47</v>
      </c>
      <c r="J606" s="187" t="str">
        <f>INDEX('Policy Characteristics'!D:D,MATCH(PolicyLevers!$C606,'Policy Characteristics'!$C:$C,0))</f>
        <v>Fixed Energy Prices</v>
      </c>
      <c r="K606" s="187" t="str">
        <f>INDEX('Policy Characteristics'!E:E,MATCH(PolicyLevers!$C606,'Policy Characteristics'!$C:$C,0))</f>
        <v>cross toggle whether policies affect energy prices</v>
      </c>
      <c r="L606" s="253">
        <f>INDEX('Policy Characteristics'!F:F,MATCH(PolicyLevers!$C606,'Policy Characteristics'!$C:$C,0))</f>
        <v>0</v>
      </c>
      <c r="M606" s="253">
        <f>INDEX('Policy Characteristics'!G:G,MATCH(PolicyLevers!$C606,'Policy Characteristics'!$C:$C,0))</f>
        <v>0</v>
      </c>
      <c r="N606" s="253">
        <f>INDEX('Policy Characteristics'!H:H,MATCH(PolicyLevers!$C606,'Policy Characteristics'!$C:$C,0))</f>
        <v>0</v>
      </c>
      <c r="O606" s="199">
        <f>INDEX('Policy Characteristics'!I:I,MATCH(PolicyLevers!$C606,'Policy Characteristics'!$C:$C,0))</f>
        <v>0</v>
      </c>
      <c r="P606" s="199" t="str">
        <f>INDEX('Policy Characteristics'!J:J,MATCH(PolicyLevers!$C606,'Policy Characteristics'!$C:$C,0))</f>
        <v>**Description:**0</v>
      </c>
      <c r="Q606" s="199">
        <f>INDEX('Policy Characteristics'!K:K,MATCH(PolicyLevers!$C606,'Policy Characteristics'!$C:$C,0))</f>
        <v>0</v>
      </c>
      <c r="R606" s="199">
        <f>INDEX('Policy Characteristics'!L:L,MATCH(PolicyLevers!$C606,'Policy Characteristics'!$C:$C,0))</f>
        <v>0</v>
      </c>
      <c r="S606" s="230">
        <f>INDEX('Policy Characteristics'!M:M,MATCH(PolicyLevers!$C606,'Policy Characteristics'!$C:$C,0))</f>
        <v>0</v>
      </c>
      <c r="T606" s="199">
        <f>INDEX('Policy Characteristics'!N:N,MATCH(PolicyLevers!$C606,'Policy Characteristics'!$C:$C,0))</f>
        <v>0</v>
      </c>
    </row>
    <row r="607" spans="1:20" s="187" customFormat="1">
      <c r="A607" s="186" t="str">
        <f>INDEX('Policy Characteristics'!A:A,MATCH($C607,'Policy Characteristics'!$C:$C,0))</f>
        <v>Cross-Sector</v>
      </c>
      <c r="B607" s="210" t="str">
        <f>INDEX('Policy Characteristics'!B:B,MATCH($C607,'Policy Characteristics'!$C:$C,0))</f>
        <v>Fixed Energy Prices</v>
      </c>
      <c r="C607" s="210" t="str">
        <f t="shared" si="45"/>
        <v>Toggle Whether Policies Affect Energy Prices</v>
      </c>
      <c r="D607" s="199" t="s">
        <v>811</v>
      </c>
      <c r="E607" s="189"/>
      <c r="F607" s="199" t="s">
        <v>812</v>
      </c>
      <c r="G607" s="199"/>
      <c r="H607" s="208">
        <v>846</v>
      </c>
      <c r="I607" s="199" t="s">
        <v>47</v>
      </c>
      <c r="J607" s="187" t="str">
        <f>INDEX('Policy Characteristics'!D:D,MATCH(PolicyLevers!$C607,'Policy Characteristics'!$C:$C,0))</f>
        <v>Fixed Energy Prices</v>
      </c>
      <c r="K607" s="187" t="str">
        <f>INDEX('Policy Characteristics'!E:E,MATCH(PolicyLevers!$C607,'Policy Characteristics'!$C:$C,0))</f>
        <v>cross toggle whether policies affect energy prices</v>
      </c>
      <c r="L607" s="253">
        <f>INDEX('Policy Characteristics'!F:F,MATCH(PolicyLevers!$C607,'Policy Characteristics'!$C:$C,0))</f>
        <v>0</v>
      </c>
      <c r="M607" s="253">
        <f>INDEX('Policy Characteristics'!G:G,MATCH(PolicyLevers!$C607,'Policy Characteristics'!$C:$C,0))</f>
        <v>0</v>
      </c>
      <c r="N607" s="253">
        <f>INDEX('Policy Characteristics'!H:H,MATCH(PolicyLevers!$C607,'Policy Characteristics'!$C:$C,0))</f>
        <v>0</v>
      </c>
      <c r="O607" s="199">
        <f>INDEX('Policy Characteristics'!I:I,MATCH(PolicyLevers!$C607,'Policy Characteristics'!$C:$C,0))</f>
        <v>0</v>
      </c>
      <c r="P607" s="199" t="str">
        <f>INDEX('Policy Characteristics'!J:J,MATCH(PolicyLevers!$C607,'Policy Characteristics'!$C:$C,0))</f>
        <v>**Description:**0</v>
      </c>
      <c r="Q607" s="199">
        <f>INDEX('Policy Characteristics'!K:K,MATCH(PolicyLevers!$C607,'Policy Characteristics'!$C:$C,0))</f>
        <v>0</v>
      </c>
      <c r="R607" s="199">
        <f>INDEX('Policy Characteristics'!L:L,MATCH(PolicyLevers!$C607,'Policy Characteristics'!$C:$C,0))</f>
        <v>0</v>
      </c>
      <c r="S607" s="230">
        <f>INDEX('Policy Characteristics'!M:M,MATCH(PolicyLevers!$C607,'Policy Characteristics'!$C:$C,0))</f>
        <v>0</v>
      </c>
      <c r="T607" s="199">
        <f>INDEX('Policy Characteristics'!N:N,MATCH(PolicyLevers!$C607,'Policy Characteristics'!$C:$C,0))</f>
        <v>0</v>
      </c>
    </row>
    <row r="608" spans="1:20" s="187" customFormat="1">
      <c r="A608" s="186" t="str">
        <f>INDEX('Policy Characteristics'!A:A,MATCH($C608,'Policy Characteristics'!$C:$C,0))</f>
        <v>Cross-Sector</v>
      </c>
      <c r="B608" s="210" t="str">
        <f>INDEX('Policy Characteristics'!B:B,MATCH($C608,'Policy Characteristics'!$C:$C,0))</f>
        <v>Fixed Energy Prices</v>
      </c>
      <c r="C608" s="210" t="str">
        <f t="shared" si="45"/>
        <v>Toggle Whether Policies Affect Energy Prices</v>
      </c>
      <c r="D608" s="199" t="s">
        <v>802</v>
      </c>
      <c r="E608" s="189"/>
      <c r="F608" s="199" t="s">
        <v>806</v>
      </c>
      <c r="G608" s="199"/>
      <c r="H608" s="225">
        <v>847</v>
      </c>
      <c r="I608" s="199" t="s">
        <v>47</v>
      </c>
      <c r="J608" s="187" t="str">
        <f>INDEX('Policy Characteristics'!D:D,MATCH(PolicyLevers!$C608,'Policy Characteristics'!$C:$C,0))</f>
        <v>Fixed Energy Prices</v>
      </c>
      <c r="K608" s="187" t="str">
        <f>INDEX('Policy Characteristics'!E:E,MATCH(PolicyLevers!$C608,'Policy Characteristics'!$C:$C,0))</f>
        <v>cross toggle whether policies affect energy prices</v>
      </c>
      <c r="L608" s="253">
        <f>INDEX('Policy Characteristics'!F:F,MATCH(PolicyLevers!$C608,'Policy Characteristics'!$C:$C,0))</f>
        <v>0</v>
      </c>
      <c r="M608" s="253">
        <f>INDEX('Policy Characteristics'!G:G,MATCH(PolicyLevers!$C608,'Policy Characteristics'!$C:$C,0))</f>
        <v>0</v>
      </c>
      <c r="N608" s="253">
        <f>INDEX('Policy Characteristics'!H:H,MATCH(PolicyLevers!$C608,'Policy Characteristics'!$C:$C,0))</f>
        <v>0</v>
      </c>
      <c r="O608" s="199">
        <f>INDEX('Policy Characteristics'!I:I,MATCH(PolicyLevers!$C608,'Policy Characteristics'!$C:$C,0))</f>
        <v>0</v>
      </c>
      <c r="P608" s="199" t="str">
        <f>INDEX('Policy Characteristics'!J:J,MATCH(PolicyLevers!$C608,'Policy Characteristics'!$C:$C,0))</f>
        <v>**Description:**0</v>
      </c>
      <c r="Q608" s="199">
        <f>INDEX('Policy Characteristics'!K:K,MATCH(PolicyLevers!$C608,'Policy Characteristics'!$C:$C,0))</f>
        <v>0</v>
      </c>
      <c r="R608" s="199">
        <f>INDEX('Policy Characteristics'!L:L,MATCH(PolicyLevers!$C608,'Policy Characteristics'!$C:$C,0))</f>
        <v>0</v>
      </c>
      <c r="S608" s="230">
        <f>INDEX('Policy Characteristics'!M:M,MATCH(PolicyLevers!$C608,'Policy Characteristics'!$C:$C,0))</f>
        <v>0</v>
      </c>
      <c r="T608" s="199">
        <f>INDEX('Policy Characteristics'!N:N,MATCH(PolicyLevers!$C608,'Policy Characteristics'!$C:$C,0))</f>
        <v>0</v>
      </c>
    </row>
    <row r="609" spans="1:20" s="187" customFormat="1">
      <c r="A609" s="186" t="str">
        <f>INDEX('Policy Characteristics'!A:A,MATCH($C609,'Policy Characteristics'!$C:$C,0))</f>
        <v>Cross-Sector</v>
      </c>
      <c r="B609" s="200" t="str">
        <f>INDEX('Policy Characteristics'!B:B,MATCH($C609,'Policy Characteristics'!$C:$C,0))</f>
        <v>Fuel Price Deregulation</v>
      </c>
      <c r="C609" s="200" t="s">
        <v>1123</v>
      </c>
      <c r="D609" s="199" t="s">
        <v>473</v>
      </c>
      <c r="E609" s="189"/>
      <c r="F609" s="199" t="s">
        <v>470</v>
      </c>
      <c r="G609" s="199"/>
      <c r="H609" s="225">
        <v>723</v>
      </c>
      <c r="I609" s="199" t="s">
        <v>47</v>
      </c>
      <c r="J609" s="187" t="str">
        <f>INDEX('Policy Characteristics'!D:D,MATCH(PolicyLevers!$C609,'Policy Characteristics'!$C:$C,0))</f>
        <v>Fuel Price Deregulation</v>
      </c>
      <c r="K609" s="187" t="str">
        <f>INDEX('Policy Characteristics'!E:E,MATCH(PolicyLevers!$C609,'Policy Characteristics'!$C:$C,0))</f>
        <v>cross fuel price deregulation</v>
      </c>
      <c r="L609" s="237">
        <f>INDEX('Policy Characteristics'!F:F,MATCH(PolicyLevers!$C609,'Policy Characteristics'!$C:$C,0))</f>
        <v>0</v>
      </c>
      <c r="M609" s="237">
        <f>INDEX('Policy Characteristics'!G:G,MATCH(PolicyLevers!$C609,'Policy Characteristics'!$C:$C,0))</f>
        <v>1</v>
      </c>
      <c r="N609" s="237">
        <f>INDEX('Policy Characteristics'!H:H,MATCH(PolicyLevers!$C609,'Policy Characteristics'!$C:$C,0))</f>
        <v>0.01</v>
      </c>
      <c r="O609" s="189" t="str">
        <f>INDEX('Policy Characteristics'!I:I,MATCH(PolicyLevers!$C609,'Policy Characteristics'!$C:$C,0))</f>
        <v>% of price deregulated</v>
      </c>
      <c r="P609" s="199">
        <f>INDEX('Policy Characteristics'!J:J,MATCH(PolicyLevers!$C609,'Policy Characteristics'!$C:$C,0))</f>
        <v>0</v>
      </c>
      <c r="Q609" s="199" t="str">
        <f>INDEX('Policy Characteristics'!K:K,MATCH(PolicyLevers!$C609,'Policy Characteristics'!$C:$C,0))</f>
        <v>fuels.html#fuel-price-deregulation</v>
      </c>
      <c r="R609" s="199">
        <f>INDEX('Policy Characteristics'!L:L,MATCH(PolicyLevers!$C609,'Policy Characteristics'!$C:$C,0))</f>
        <v>0</v>
      </c>
      <c r="S609" s="230">
        <f>INDEX('Policy Characteristics'!M:M,MATCH(PolicyLevers!$C609,'Policy Characteristics'!$C:$C,0))</f>
        <v>0</v>
      </c>
      <c r="T609" s="199">
        <f>INDEX('Policy Characteristics'!N:N,MATCH(PolicyLevers!$C609,'Policy Characteristics'!$C:$C,0))</f>
        <v>0</v>
      </c>
    </row>
    <row r="610" spans="1:20" s="187" customFormat="1">
      <c r="A610" s="186" t="str">
        <f>INDEX('Policy Characteristics'!A:A,MATCH($C610,'Policy Characteristics'!$C:$C,0))</f>
        <v>Cross-Sector</v>
      </c>
      <c r="B610" s="210" t="str">
        <f>INDEX('Policy Characteristics'!B:B,MATCH($C610,'Policy Characteristics'!$C:$C,0))</f>
        <v>Fuel Price Deregulation</v>
      </c>
      <c r="C610" s="210" t="str">
        <f t="shared" ref="C610:C623" si="46">C$609</f>
        <v>Fuel Price Deregulation</v>
      </c>
      <c r="D610" s="199" t="s">
        <v>49</v>
      </c>
      <c r="E610" s="189"/>
      <c r="F610" s="199" t="s">
        <v>93</v>
      </c>
      <c r="G610" s="199"/>
      <c r="H610" s="225">
        <v>724</v>
      </c>
      <c r="I610" s="199" t="s">
        <v>47</v>
      </c>
      <c r="J610" s="187" t="str">
        <f>INDEX('Policy Characteristics'!D:D,MATCH(PolicyLevers!$C610,'Policy Characteristics'!$C:$C,0))</f>
        <v>Fuel Price Deregulation</v>
      </c>
      <c r="K610" s="187" t="str">
        <f>INDEX('Policy Characteristics'!E:E,MATCH(PolicyLevers!$C610,'Policy Characteristics'!$C:$C,0))</f>
        <v>cross fuel price deregulation</v>
      </c>
      <c r="L610" s="253">
        <f>INDEX('Policy Characteristics'!F:F,MATCH(PolicyLevers!$C610,'Policy Characteristics'!$C:$C,0))</f>
        <v>0</v>
      </c>
      <c r="M610" s="253">
        <f>INDEX('Policy Characteristics'!G:G,MATCH(PolicyLevers!$C610,'Policy Characteristics'!$C:$C,0))</f>
        <v>1</v>
      </c>
      <c r="N610" s="253">
        <f>INDEX('Policy Characteristics'!H:H,MATCH(PolicyLevers!$C610,'Policy Characteristics'!$C:$C,0))</f>
        <v>0.01</v>
      </c>
      <c r="O610" s="199" t="str">
        <f>INDEX('Policy Characteristics'!I:I,MATCH(PolicyLevers!$C610,'Policy Characteristics'!$C:$C,0))</f>
        <v>% of price deregulated</v>
      </c>
      <c r="P610" s="199">
        <f>INDEX('Policy Characteristics'!J:J,MATCH(PolicyLevers!$C610,'Policy Characteristics'!$C:$C,0))</f>
        <v>0</v>
      </c>
      <c r="Q610" s="199" t="str">
        <f>INDEX('Policy Characteristics'!K:K,MATCH(PolicyLevers!$C610,'Policy Characteristics'!$C:$C,0))</f>
        <v>fuels.html#fuel-price-deregulation</v>
      </c>
      <c r="R610" s="199">
        <f>INDEX('Policy Characteristics'!L:L,MATCH(PolicyLevers!$C610,'Policy Characteristics'!$C:$C,0))</f>
        <v>0</v>
      </c>
      <c r="S610" s="230">
        <f>INDEX('Policy Characteristics'!M:M,MATCH(PolicyLevers!$C610,'Policy Characteristics'!$C:$C,0))</f>
        <v>0</v>
      </c>
      <c r="T610" s="199">
        <f>INDEX('Policy Characteristics'!N:N,MATCH(PolicyLevers!$C610,'Policy Characteristics'!$C:$C,0))</f>
        <v>0</v>
      </c>
    </row>
    <row r="611" spans="1:20" s="187" customFormat="1">
      <c r="A611" s="186" t="str">
        <f>INDEX('Policy Characteristics'!A:A,MATCH($C611,'Policy Characteristics'!$C:$C,0))</f>
        <v>Cross-Sector</v>
      </c>
      <c r="B611" s="210" t="str">
        <f>INDEX('Policy Characteristics'!B:B,MATCH($C611,'Policy Characteristics'!$C:$C,0))</f>
        <v>Fuel Price Deregulation</v>
      </c>
      <c r="C611" s="210" t="str">
        <f t="shared" si="46"/>
        <v>Fuel Price Deregulation</v>
      </c>
      <c r="D611" s="199" t="s">
        <v>50</v>
      </c>
      <c r="E611" s="189"/>
      <c r="F611" s="199" t="s">
        <v>94</v>
      </c>
      <c r="G611" s="199"/>
      <c r="H611" s="225">
        <v>725</v>
      </c>
      <c r="I611" s="199" t="s">
        <v>47</v>
      </c>
      <c r="J611" s="187" t="str">
        <f>INDEX('Policy Characteristics'!D:D,MATCH(PolicyLevers!$C611,'Policy Characteristics'!$C:$C,0))</f>
        <v>Fuel Price Deregulation</v>
      </c>
      <c r="K611" s="187" t="str">
        <f>INDEX('Policy Characteristics'!E:E,MATCH(PolicyLevers!$C611,'Policy Characteristics'!$C:$C,0))</f>
        <v>cross fuel price deregulation</v>
      </c>
      <c r="L611" s="253">
        <f>INDEX('Policy Characteristics'!F:F,MATCH(PolicyLevers!$C611,'Policy Characteristics'!$C:$C,0))</f>
        <v>0</v>
      </c>
      <c r="M611" s="253">
        <f>INDEX('Policy Characteristics'!G:G,MATCH(PolicyLevers!$C611,'Policy Characteristics'!$C:$C,0))</f>
        <v>1</v>
      </c>
      <c r="N611" s="253">
        <f>INDEX('Policy Characteristics'!H:H,MATCH(PolicyLevers!$C611,'Policy Characteristics'!$C:$C,0))</f>
        <v>0.01</v>
      </c>
      <c r="O611" s="199" t="str">
        <f>INDEX('Policy Characteristics'!I:I,MATCH(PolicyLevers!$C611,'Policy Characteristics'!$C:$C,0))</f>
        <v>% of price deregulated</v>
      </c>
      <c r="P611" s="199">
        <f>INDEX('Policy Characteristics'!J:J,MATCH(PolicyLevers!$C611,'Policy Characteristics'!$C:$C,0))</f>
        <v>0</v>
      </c>
      <c r="Q611" s="199" t="str">
        <f>INDEX('Policy Characteristics'!K:K,MATCH(PolicyLevers!$C611,'Policy Characteristics'!$C:$C,0))</f>
        <v>fuels.html#fuel-price-deregulation</v>
      </c>
      <c r="R611" s="199">
        <f>INDEX('Policy Characteristics'!L:L,MATCH(PolicyLevers!$C611,'Policy Characteristics'!$C:$C,0))</f>
        <v>0</v>
      </c>
      <c r="S611" s="230">
        <f>INDEX('Policy Characteristics'!M:M,MATCH(PolicyLevers!$C611,'Policy Characteristics'!$C:$C,0))</f>
        <v>0</v>
      </c>
      <c r="T611" s="199">
        <f>INDEX('Policy Characteristics'!N:N,MATCH(PolicyLevers!$C611,'Policy Characteristics'!$C:$C,0))</f>
        <v>0</v>
      </c>
    </row>
    <row r="612" spans="1:20" s="187" customFormat="1">
      <c r="A612" s="186" t="str">
        <f>INDEX('Policy Characteristics'!A:A,MATCH($C612,'Policy Characteristics'!$C:$C,0))</f>
        <v>Cross-Sector</v>
      </c>
      <c r="B612" s="210" t="str">
        <f>INDEX('Policy Characteristics'!B:B,MATCH($C612,'Policy Characteristics'!$C:$C,0))</f>
        <v>Fuel Price Deregulation</v>
      </c>
      <c r="C612" s="210" t="str">
        <f t="shared" si="46"/>
        <v>Fuel Price Deregulation</v>
      </c>
      <c r="D612" s="199" t="s">
        <v>54</v>
      </c>
      <c r="E612" s="189"/>
      <c r="F612" s="199" t="s">
        <v>98</v>
      </c>
      <c r="G612" s="199"/>
      <c r="H612" s="225">
        <v>726</v>
      </c>
      <c r="I612" s="199" t="s">
        <v>47</v>
      </c>
      <c r="J612" s="187" t="str">
        <f>INDEX('Policy Characteristics'!D:D,MATCH(PolicyLevers!$C612,'Policy Characteristics'!$C:$C,0))</f>
        <v>Fuel Price Deregulation</v>
      </c>
      <c r="K612" s="187" t="str">
        <f>INDEX('Policy Characteristics'!E:E,MATCH(PolicyLevers!$C612,'Policy Characteristics'!$C:$C,0))</f>
        <v>cross fuel price deregulation</v>
      </c>
      <c r="L612" s="253">
        <f>INDEX('Policy Characteristics'!F:F,MATCH(PolicyLevers!$C612,'Policy Characteristics'!$C:$C,0))</f>
        <v>0</v>
      </c>
      <c r="M612" s="253">
        <f>INDEX('Policy Characteristics'!G:G,MATCH(PolicyLevers!$C612,'Policy Characteristics'!$C:$C,0))</f>
        <v>1</v>
      </c>
      <c r="N612" s="253">
        <f>INDEX('Policy Characteristics'!H:H,MATCH(PolicyLevers!$C612,'Policy Characteristics'!$C:$C,0))</f>
        <v>0.01</v>
      </c>
      <c r="O612" s="199" t="str">
        <f>INDEX('Policy Characteristics'!I:I,MATCH(PolicyLevers!$C612,'Policy Characteristics'!$C:$C,0))</f>
        <v>% of price deregulated</v>
      </c>
      <c r="P612" s="199">
        <f>INDEX('Policy Characteristics'!J:J,MATCH(PolicyLevers!$C612,'Policy Characteristics'!$C:$C,0))</f>
        <v>0</v>
      </c>
      <c r="Q612" s="199" t="str">
        <f>INDEX('Policy Characteristics'!K:K,MATCH(PolicyLevers!$C612,'Policy Characteristics'!$C:$C,0))</f>
        <v>fuels.html#fuel-price-deregulation</v>
      </c>
      <c r="R612" s="199">
        <f>INDEX('Policy Characteristics'!L:L,MATCH(PolicyLevers!$C612,'Policy Characteristics'!$C:$C,0))</f>
        <v>0</v>
      </c>
      <c r="S612" s="230">
        <f>INDEX('Policy Characteristics'!M:M,MATCH(PolicyLevers!$C612,'Policy Characteristics'!$C:$C,0))</f>
        <v>0</v>
      </c>
      <c r="T612" s="199">
        <f>INDEX('Policy Characteristics'!N:N,MATCH(PolicyLevers!$C612,'Policy Characteristics'!$C:$C,0))</f>
        <v>0</v>
      </c>
    </row>
    <row r="613" spans="1:20" s="187" customFormat="1">
      <c r="A613" s="186" t="str">
        <f>INDEX('Policy Characteristics'!A:A,MATCH($C613,'Policy Characteristics'!$C:$C,0))</f>
        <v>Cross-Sector</v>
      </c>
      <c r="B613" s="210" t="str">
        <f>INDEX('Policy Characteristics'!B:B,MATCH($C613,'Policy Characteristics'!$C:$C,0))</f>
        <v>Fuel Price Deregulation</v>
      </c>
      <c r="C613" s="210" t="str">
        <f t="shared" si="46"/>
        <v>Fuel Price Deregulation</v>
      </c>
      <c r="D613" s="199" t="s">
        <v>56</v>
      </c>
      <c r="E613" s="189"/>
      <c r="F613" s="199" t="s">
        <v>101</v>
      </c>
      <c r="G613" s="199"/>
      <c r="H613" s="225">
        <v>727</v>
      </c>
      <c r="I613" s="199" t="s">
        <v>47</v>
      </c>
      <c r="J613" s="187" t="str">
        <f>INDEX('Policy Characteristics'!D:D,MATCH(PolicyLevers!$C613,'Policy Characteristics'!$C:$C,0))</f>
        <v>Fuel Price Deregulation</v>
      </c>
      <c r="K613" s="187" t="str">
        <f>INDEX('Policy Characteristics'!E:E,MATCH(PolicyLevers!$C613,'Policy Characteristics'!$C:$C,0))</f>
        <v>cross fuel price deregulation</v>
      </c>
      <c r="L613" s="253">
        <f>INDEX('Policy Characteristics'!F:F,MATCH(PolicyLevers!$C613,'Policy Characteristics'!$C:$C,0))</f>
        <v>0</v>
      </c>
      <c r="M613" s="253">
        <f>INDEX('Policy Characteristics'!G:G,MATCH(PolicyLevers!$C613,'Policy Characteristics'!$C:$C,0))</f>
        <v>1</v>
      </c>
      <c r="N613" s="253">
        <f>INDEX('Policy Characteristics'!H:H,MATCH(PolicyLevers!$C613,'Policy Characteristics'!$C:$C,0))</f>
        <v>0.01</v>
      </c>
      <c r="O613" s="199" t="str">
        <f>INDEX('Policy Characteristics'!I:I,MATCH(PolicyLevers!$C613,'Policy Characteristics'!$C:$C,0))</f>
        <v>% of price deregulated</v>
      </c>
      <c r="P613" s="199">
        <f>INDEX('Policy Characteristics'!J:J,MATCH(PolicyLevers!$C613,'Policy Characteristics'!$C:$C,0))</f>
        <v>0</v>
      </c>
      <c r="Q613" s="199" t="str">
        <f>INDEX('Policy Characteristics'!K:K,MATCH(PolicyLevers!$C613,'Policy Characteristics'!$C:$C,0))</f>
        <v>fuels.html#fuel-price-deregulation</v>
      </c>
      <c r="R613" s="199">
        <f>INDEX('Policy Characteristics'!L:L,MATCH(PolicyLevers!$C613,'Policy Characteristics'!$C:$C,0))</f>
        <v>0</v>
      </c>
      <c r="S613" s="230">
        <f>INDEX('Policy Characteristics'!M:M,MATCH(PolicyLevers!$C613,'Policy Characteristics'!$C:$C,0))</f>
        <v>0</v>
      </c>
      <c r="T613" s="199">
        <f>INDEX('Policy Characteristics'!N:N,MATCH(PolicyLevers!$C613,'Policy Characteristics'!$C:$C,0))</f>
        <v>0</v>
      </c>
    </row>
    <row r="614" spans="1:20" s="187" customFormat="1">
      <c r="A614" s="186" t="str">
        <f>INDEX('Policy Characteristics'!A:A,MATCH($C614,'Policy Characteristics'!$C:$C,0))</f>
        <v>Cross-Sector</v>
      </c>
      <c r="B614" s="210" t="str">
        <f>INDEX('Policy Characteristics'!B:B,MATCH($C614,'Policy Characteristics'!$C:$C,0))</f>
        <v>Fuel Price Deregulation</v>
      </c>
      <c r="C614" s="210" t="str">
        <f t="shared" si="46"/>
        <v>Fuel Price Deregulation</v>
      </c>
      <c r="D614" s="199" t="s">
        <v>57</v>
      </c>
      <c r="E614" s="189"/>
      <c r="F614" s="199" t="s">
        <v>102</v>
      </c>
      <c r="G614" s="199"/>
      <c r="H614" s="225">
        <v>728</v>
      </c>
      <c r="I614" s="199" t="s">
        <v>47</v>
      </c>
      <c r="J614" s="187" t="str">
        <f>INDEX('Policy Characteristics'!D:D,MATCH(PolicyLevers!$C614,'Policy Characteristics'!$C:$C,0))</f>
        <v>Fuel Price Deregulation</v>
      </c>
      <c r="K614" s="187" t="str">
        <f>INDEX('Policy Characteristics'!E:E,MATCH(PolicyLevers!$C614,'Policy Characteristics'!$C:$C,0))</f>
        <v>cross fuel price deregulation</v>
      </c>
      <c r="L614" s="253">
        <f>INDEX('Policy Characteristics'!F:F,MATCH(PolicyLevers!$C614,'Policy Characteristics'!$C:$C,0))</f>
        <v>0</v>
      </c>
      <c r="M614" s="253">
        <f>INDEX('Policy Characteristics'!G:G,MATCH(PolicyLevers!$C614,'Policy Characteristics'!$C:$C,0))</f>
        <v>1</v>
      </c>
      <c r="N614" s="253">
        <f>INDEX('Policy Characteristics'!H:H,MATCH(PolicyLevers!$C614,'Policy Characteristics'!$C:$C,0))</f>
        <v>0.01</v>
      </c>
      <c r="O614" s="199" t="str">
        <f>INDEX('Policy Characteristics'!I:I,MATCH(PolicyLevers!$C614,'Policy Characteristics'!$C:$C,0))</f>
        <v>% of price deregulated</v>
      </c>
      <c r="P614" s="199">
        <f>INDEX('Policy Characteristics'!J:J,MATCH(PolicyLevers!$C614,'Policy Characteristics'!$C:$C,0))</f>
        <v>0</v>
      </c>
      <c r="Q614" s="199" t="str">
        <f>INDEX('Policy Characteristics'!K:K,MATCH(PolicyLevers!$C614,'Policy Characteristics'!$C:$C,0))</f>
        <v>fuels.html#fuel-price-deregulation</v>
      </c>
      <c r="R614" s="199">
        <f>INDEX('Policy Characteristics'!L:L,MATCH(PolicyLevers!$C614,'Policy Characteristics'!$C:$C,0))</f>
        <v>0</v>
      </c>
      <c r="S614" s="230">
        <f>INDEX('Policy Characteristics'!M:M,MATCH(PolicyLevers!$C614,'Policy Characteristics'!$C:$C,0))</f>
        <v>0</v>
      </c>
      <c r="T614" s="199">
        <f>INDEX('Policy Characteristics'!N:N,MATCH(PolicyLevers!$C614,'Policy Characteristics'!$C:$C,0))</f>
        <v>0</v>
      </c>
    </row>
    <row r="615" spans="1:20" s="187" customFormat="1">
      <c r="A615" s="186" t="str">
        <f>INDEX('Policy Characteristics'!A:A,MATCH($C615,'Policy Characteristics'!$C:$C,0))</f>
        <v>Cross-Sector</v>
      </c>
      <c r="B615" s="210" t="str">
        <f>INDEX('Policy Characteristics'!B:B,MATCH($C615,'Policy Characteristics'!$C:$C,0))</f>
        <v>Fuel Price Deregulation</v>
      </c>
      <c r="C615" s="210" t="str">
        <f t="shared" si="46"/>
        <v>Fuel Price Deregulation</v>
      </c>
      <c r="D615" s="199" t="s">
        <v>58</v>
      </c>
      <c r="E615" s="189"/>
      <c r="F615" s="199" t="s">
        <v>103</v>
      </c>
      <c r="G615" s="199"/>
      <c r="H615" s="225">
        <v>729</v>
      </c>
      <c r="I615" s="199" t="s">
        <v>47</v>
      </c>
      <c r="J615" s="187" t="str">
        <f>INDEX('Policy Characteristics'!D:D,MATCH(PolicyLevers!$C615,'Policy Characteristics'!$C:$C,0))</f>
        <v>Fuel Price Deregulation</v>
      </c>
      <c r="K615" s="187" t="str">
        <f>INDEX('Policy Characteristics'!E:E,MATCH(PolicyLevers!$C615,'Policy Characteristics'!$C:$C,0))</f>
        <v>cross fuel price deregulation</v>
      </c>
      <c r="L615" s="253">
        <f>INDEX('Policy Characteristics'!F:F,MATCH(PolicyLevers!$C615,'Policy Characteristics'!$C:$C,0))</f>
        <v>0</v>
      </c>
      <c r="M615" s="253">
        <f>INDEX('Policy Characteristics'!G:G,MATCH(PolicyLevers!$C615,'Policy Characteristics'!$C:$C,0))</f>
        <v>1</v>
      </c>
      <c r="N615" s="253">
        <f>INDEX('Policy Characteristics'!H:H,MATCH(PolicyLevers!$C615,'Policy Characteristics'!$C:$C,0))</f>
        <v>0.01</v>
      </c>
      <c r="O615" s="199" t="str">
        <f>INDEX('Policy Characteristics'!I:I,MATCH(PolicyLevers!$C615,'Policy Characteristics'!$C:$C,0))</f>
        <v>% of price deregulated</v>
      </c>
      <c r="P615" s="199">
        <f>INDEX('Policy Characteristics'!J:J,MATCH(PolicyLevers!$C615,'Policy Characteristics'!$C:$C,0))</f>
        <v>0</v>
      </c>
      <c r="Q615" s="199" t="str">
        <f>INDEX('Policy Characteristics'!K:K,MATCH(PolicyLevers!$C615,'Policy Characteristics'!$C:$C,0))</f>
        <v>fuels.html#fuel-price-deregulation</v>
      </c>
      <c r="R615" s="199">
        <f>INDEX('Policy Characteristics'!L:L,MATCH(PolicyLevers!$C615,'Policy Characteristics'!$C:$C,0))</f>
        <v>0</v>
      </c>
      <c r="S615" s="230">
        <f>INDEX('Policy Characteristics'!M:M,MATCH(PolicyLevers!$C615,'Policy Characteristics'!$C:$C,0))</f>
        <v>0</v>
      </c>
      <c r="T615" s="199">
        <f>INDEX('Policy Characteristics'!N:N,MATCH(PolicyLevers!$C615,'Policy Characteristics'!$C:$C,0))</f>
        <v>0</v>
      </c>
    </row>
    <row r="616" spans="1:20" s="187" customFormat="1">
      <c r="A616" s="186" t="str">
        <f>INDEX('Policy Characteristics'!A:A,MATCH($C616,'Policy Characteristics'!$C:$C,0))</f>
        <v>Cross-Sector</v>
      </c>
      <c r="B616" s="210" t="str">
        <f>INDEX('Policy Characteristics'!B:B,MATCH($C616,'Policy Characteristics'!$C:$C,0))</f>
        <v>Fuel Price Deregulation</v>
      </c>
      <c r="C616" s="210" t="str">
        <f t="shared" si="46"/>
        <v>Fuel Price Deregulation</v>
      </c>
      <c r="D616" s="199" t="s">
        <v>59</v>
      </c>
      <c r="E616" s="189"/>
      <c r="F616" s="199" t="s">
        <v>104</v>
      </c>
      <c r="G616" s="199"/>
      <c r="H616" s="225">
        <v>730</v>
      </c>
      <c r="I616" s="199" t="s">
        <v>47</v>
      </c>
      <c r="J616" s="187" t="str">
        <f>INDEX('Policy Characteristics'!D:D,MATCH(PolicyLevers!$C616,'Policy Characteristics'!$C:$C,0))</f>
        <v>Fuel Price Deregulation</v>
      </c>
      <c r="K616" s="187" t="str">
        <f>INDEX('Policy Characteristics'!E:E,MATCH(PolicyLevers!$C616,'Policy Characteristics'!$C:$C,0))</f>
        <v>cross fuel price deregulation</v>
      </c>
      <c r="L616" s="253">
        <f>INDEX('Policy Characteristics'!F:F,MATCH(PolicyLevers!$C616,'Policy Characteristics'!$C:$C,0))</f>
        <v>0</v>
      </c>
      <c r="M616" s="253">
        <f>INDEX('Policy Characteristics'!G:G,MATCH(PolicyLevers!$C616,'Policy Characteristics'!$C:$C,0))</f>
        <v>1</v>
      </c>
      <c r="N616" s="253">
        <f>INDEX('Policy Characteristics'!H:H,MATCH(PolicyLevers!$C616,'Policy Characteristics'!$C:$C,0))</f>
        <v>0.01</v>
      </c>
      <c r="O616" s="199" t="str">
        <f>INDEX('Policy Characteristics'!I:I,MATCH(PolicyLevers!$C616,'Policy Characteristics'!$C:$C,0))</f>
        <v>% of price deregulated</v>
      </c>
      <c r="P616" s="199">
        <f>INDEX('Policy Characteristics'!J:J,MATCH(PolicyLevers!$C616,'Policy Characteristics'!$C:$C,0))</f>
        <v>0</v>
      </c>
      <c r="Q616" s="199" t="str">
        <f>INDEX('Policy Characteristics'!K:K,MATCH(PolicyLevers!$C616,'Policy Characteristics'!$C:$C,0))</f>
        <v>fuels.html#fuel-price-deregulation</v>
      </c>
      <c r="R616" s="199">
        <f>INDEX('Policy Characteristics'!L:L,MATCH(PolicyLevers!$C616,'Policy Characteristics'!$C:$C,0))</f>
        <v>0</v>
      </c>
      <c r="S616" s="230">
        <f>INDEX('Policy Characteristics'!M:M,MATCH(PolicyLevers!$C616,'Policy Characteristics'!$C:$C,0))</f>
        <v>0</v>
      </c>
      <c r="T616" s="199">
        <f>INDEX('Policy Characteristics'!N:N,MATCH(PolicyLevers!$C616,'Policy Characteristics'!$C:$C,0))</f>
        <v>0</v>
      </c>
    </row>
    <row r="617" spans="1:20" s="187" customFormat="1">
      <c r="A617" s="186" t="str">
        <f>INDEX('Policy Characteristics'!A:A,MATCH($C617,'Policy Characteristics'!$C:$C,0))</f>
        <v>Cross-Sector</v>
      </c>
      <c r="B617" s="210" t="str">
        <f>INDEX('Policy Characteristics'!B:B,MATCH($C617,'Policy Characteristics'!$C:$C,0))</f>
        <v>Fuel Price Deregulation</v>
      </c>
      <c r="C617" s="210" t="str">
        <f t="shared" si="46"/>
        <v>Fuel Price Deregulation</v>
      </c>
      <c r="D617" s="199" t="s">
        <v>809</v>
      </c>
      <c r="E617" s="189"/>
      <c r="F617" s="199" t="s">
        <v>810</v>
      </c>
      <c r="G617" s="199"/>
      <c r="H617" s="225">
        <v>731</v>
      </c>
      <c r="I617" s="199" t="s">
        <v>47</v>
      </c>
      <c r="J617" s="187" t="str">
        <f>INDEX('Policy Characteristics'!D:D,MATCH(PolicyLevers!$C617,'Policy Characteristics'!$C:$C,0))</f>
        <v>Fuel Price Deregulation</v>
      </c>
      <c r="K617" s="187" t="str">
        <f>INDEX('Policy Characteristics'!E:E,MATCH(PolicyLevers!$C617,'Policy Characteristics'!$C:$C,0))</f>
        <v>cross fuel price deregulation</v>
      </c>
      <c r="L617" s="253">
        <f>INDEX('Policy Characteristics'!F:F,MATCH(PolicyLevers!$C617,'Policy Characteristics'!$C:$C,0))</f>
        <v>0</v>
      </c>
      <c r="M617" s="253">
        <f>INDEX('Policy Characteristics'!G:G,MATCH(PolicyLevers!$C617,'Policy Characteristics'!$C:$C,0))</f>
        <v>1</v>
      </c>
      <c r="N617" s="253">
        <f>INDEX('Policy Characteristics'!H:H,MATCH(PolicyLevers!$C617,'Policy Characteristics'!$C:$C,0))</f>
        <v>0.01</v>
      </c>
      <c r="O617" s="199" t="str">
        <f>INDEX('Policy Characteristics'!I:I,MATCH(PolicyLevers!$C617,'Policy Characteristics'!$C:$C,0))</f>
        <v>% of price deregulated</v>
      </c>
      <c r="P617" s="199">
        <f>INDEX('Policy Characteristics'!J:J,MATCH(PolicyLevers!$C617,'Policy Characteristics'!$C:$C,0))</f>
        <v>0</v>
      </c>
      <c r="Q617" s="199" t="str">
        <f>INDEX('Policy Characteristics'!K:K,MATCH(PolicyLevers!$C617,'Policy Characteristics'!$C:$C,0))</f>
        <v>fuels.html#fuel-price-deregulation</v>
      </c>
      <c r="R617" s="199">
        <f>INDEX('Policy Characteristics'!L:L,MATCH(PolicyLevers!$C617,'Policy Characteristics'!$C:$C,0))</f>
        <v>0</v>
      </c>
      <c r="S617" s="230">
        <f>INDEX('Policy Characteristics'!M:M,MATCH(PolicyLevers!$C617,'Policy Characteristics'!$C:$C,0))</f>
        <v>0</v>
      </c>
      <c r="T617" s="199">
        <f>INDEX('Policy Characteristics'!N:N,MATCH(PolicyLevers!$C617,'Policy Characteristics'!$C:$C,0))</f>
        <v>0</v>
      </c>
    </row>
    <row r="618" spans="1:20" s="187" customFormat="1">
      <c r="A618" s="186" t="str">
        <f>INDEX('Policy Characteristics'!A:A,MATCH($C618,'Policy Characteristics'!$C:$C,0))</f>
        <v>Cross-Sector</v>
      </c>
      <c r="B618" s="210" t="str">
        <f>INDEX('Policy Characteristics'!B:B,MATCH($C618,'Policy Characteristics'!$C:$C,0))</f>
        <v>Fuel Price Deregulation</v>
      </c>
      <c r="C618" s="210" t="str">
        <f t="shared" si="46"/>
        <v>Fuel Price Deregulation</v>
      </c>
      <c r="D618" s="199" t="s">
        <v>466</v>
      </c>
      <c r="E618" s="189"/>
      <c r="F618" s="199" t="s">
        <v>467</v>
      </c>
      <c r="G618" s="199"/>
      <c r="H618" s="225">
        <v>732</v>
      </c>
      <c r="I618" s="199" t="s">
        <v>47</v>
      </c>
      <c r="J618" s="187" t="str">
        <f>INDEX('Policy Characteristics'!D:D,MATCH(PolicyLevers!$C618,'Policy Characteristics'!$C:$C,0))</f>
        <v>Fuel Price Deregulation</v>
      </c>
      <c r="K618" s="187" t="str">
        <f>INDEX('Policy Characteristics'!E:E,MATCH(PolicyLevers!$C618,'Policy Characteristics'!$C:$C,0))</f>
        <v>cross fuel price deregulation</v>
      </c>
      <c r="L618" s="253">
        <f>INDEX('Policy Characteristics'!F:F,MATCH(PolicyLevers!$C618,'Policy Characteristics'!$C:$C,0))</f>
        <v>0</v>
      </c>
      <c r="M618" s="253">
        <f>INDEX('Policy Characteristics'!G:G,MATCH(PolicyLevers!$C618,'Policy Characteristics'!$C:$C,0))</f>
        <v>1</v>
      </c>
      <c r="N618" s="253">
        <f>INDEX('Policy Characteristics'!H:H,MATCH(PolicyLevers!$C618,'Policy Characteristics'!$C:$C,0))</f>
        <v>0.01</v>
      </c>
      <c r="O618" s="199" t="str">
        <f>INDEX('Policy Characteristics'!I:I,MATCH(PolicyLevers!$C618,'Policy Characteristics'!$C:$C,0))</f>
        <v>% of price deregulated</v>
      </c>
      <c r="P618" s="199">
        <f>INDEX('Policy Characteristics'!J:J,MATCH(PolicyLevers!$C618,'Policy Characteristics'!$C:$C,0))</f>
        <v>0</v>
      </c>
      <c r="Q618" s="199" t="str">
        <f>INDEX('Policy Characteristics'!K:K,MATCH(PolicyLevers!$C618,'Policy Characteristics'!$C:$C,0))</f>
        <v>fuels.html#fuel-price-deregulation</v>
      </c>
      <c r="R618" s="199">
        <f>INDEX('Policy Characteristics'!L:L,MATCH(PolicyLevers!$C618,'Policy Characteristics'!$C:$C,0))</f>
        <v>0</v>
      </c>
      <c r="S618" s="230">
        <f>INDEX('Policy Characteristics'!M:M,MATCH(PolicyLevers!$C618,'Policy Characteristics'!$C:$C,0))</f>
        <v>0</v>
      </c>
      <c r="T618" s="199">
        <f>INDEX('Policy Characteristics'!N:N,MATCH(PolicyLevers!$C618,'Policy Characteristics'!$C:$C,0))</f>
        <v>0</v>
      </c>
    </row>
    <row r="619" spans="1:20" s="187" customFormat="1">
      <c r="A619" s="186" t="str">
        <f>INDEX('Policy Characteristics'!A:A,MATCH($C619,'Policy Characteristics'!$C:$C,0))</f>
        <v>Cross-Sector</v>
      </c>
      <c r="B619" s="210" t="str">
        <f>INDEX('Policy Characteristics'!B:B,MATCH($C619,'Policy Characteristics'!$C:$C,0))</f>
        <v>Fuel Price Deregulation</v>
      </c>
      <c r="C619" s="210" t="str">
        <f t="shared" si="46"/>
        <v>Fuel Price Deregulation</v>
      </c>
      <c r="D619" s="199" t="s">
        <v>801</v>
      </c>
      <c r="E619" s="189"/>
      <c r="F619" s="199" t="s">
        <v>805</v>
      </c>
      <c r="G619" s="199"/>
      <c r="H619" s="225">
        <v>733</v>
      </c>
      <c r="I619" s="199" t="s">
        <v>47</v>
      </c>
      <c r="J619" s="187" t="str">
        <f>INDEX('Policy Characteristics'!D:D,MATCH(PolicyLevers!$C619,'Policy Characteristics'!$C:$C,0))</f>
        <v>Fuel Price Deregulation</v>
      </c>
      <c r="K619" s="187" t="str">
        <f>INDEX('Policy Characteristics'!E:E,MATCH(PolicyLevers!$C619,'Policy Characteristics'!$C:$C,0))</f>
        <v>cross fuel price deregulation</v>
      </c>
      <c r="L619" s="253">
        <f>INDEX('Policy Characteristics'!F:F,MATCH(PolicyLevers!$C619,'Policy Characteristics'!$C:$C,0))</f>
        <v>0</v>
      </c>
      <c r="M619" s="253">
        <f>INDEX('Policy Characteristics'!G:G,MATCH(PolicyLevers!$C619,'Policy Characteristics'!$C:$C,0))</f>
        <v>1</v>
      </c>
      <c r="N619" s="253">
        <f>INDEX('Policy Characteristics'!H:H,MATCH(PolicyLevers!$C619,'Policy Characteristics'!$C:$C,0))</f>
        <v>0.01</v>
      </c>
      <c r="O619" s="199" t="str">
        <f>INDEX('Policy Characteristics'!I:I,MATCH(PolicyLevers!$C619,'Policy Characteristics'!$C:$C,0))</f>
        <v>% of price deregulated</v>
      </c>
      <c r="P619" s="199">
        <f>INDEX('Policy Characteristics'!J:J,MATCH(PolicyLevers!$C619,'Policy Characteristics'!$C:$C,0))</f>
        <v>0</v>
      </c>
      <c r="Q619" s="199" t="str">
        <f>INDEX('Policy Characteristics'!K:K,MATCH(PolicyLevers!$C619,'Policy Characteristics'!$C:$C,0))</f>
        <v>fuels.html#fuel-price-deregulation</v>
      </c>
      <c r="R619" s="199">
        <f>INDEX('Policy Characteristics'!L:L,MATCH(PolicyLevers!$C619,'Policy Characteristics'!$C:$C,0))</f>
        <v>0</v>
      </c>
      <c r="S619" s="230">
        <f>INDEX('Policy Characteristics'!M:M,MATCH(PolicyLevers!$C619,'Policy Characteristics'!$C:$C,0))</f>
        <v>0</v>
      </c>
      <c r="T619" s="199">
        <f>INDEX('Policy Characteristics'!N:N,MATCH(PolicyLevers!$C619,'Policy Characteristics'!$C:$C,0))</f>
        <v>0</v>
      </c>
    </row>
    <row r="620" spans="1:20" s="187" customFormat="1">
      <c r="A620" s="186" t="str">
        <f>INDEX('Policy Characteristics'!A:A,MATCH($C620,'Policy Characteristics'!$C:$C,0))</f>
        <v>Cross-Sector</v>
      </c>
      <c r="B620" s="210" t="str">
        <f>INDEX('Policy Characteristics'!B:B,MATCH($C620,'Policy Characteristics'!$C:$C,0))</f>
        <v>Fuel Price Deregulation</v>
      </c>
      <c r="C620" s="210" t="str">
        <f t="shared" si="46"/>
        <v>Fuel Price Deregulation</v>
      </c>
      <c r="D620" s="199" t="s">
        <v>811</v>
      </c>
      <c r="E620" s="189"/>
      <c r="F620" s="199" t="s">
        <v>812</v>
      </c>
      <c r="G620" s="199"/>
      <c r="H620" s="225">
        <v>734</v>
      </c>
      <c r="I620" s="199" t="s">
        <v>47</v>
      </c>
      <c r="J620" s="187" t="str">
        <f>INDEX('Policy Characteristics'!D:D,MATCH(PolicyLevers!$C620,'Policy Characteristics'!$C:$C,0))</f>
        <v>Fuel Price Deregulation</v>
      </c>
      <c r="K620" s="187" t="str">
        <f>INDEX('Policy Characteristics'!E:E,MATCH(PolicyLevers!$C620,'Policy Characteristics'!$C:$C,0))</f>
        <v>cross fuel price deregulation</v>
      </c>
      <c r="L620" s="253">
        <f>INDEX('Policy Characteristics'!F:F,MATCH(PolicyLevers!$C620,'Policy Characteristics'!$C:$C,0))</f>
        <v>0</v>
      </c>
      <c r="M620" s="253">
        <f>INDEX('Policy Characteristics'!G:G,MATCH(PolicyLevers!$C620,'Policy Characteristics'!$C:$C,0))</f>
        <v>1</v>
      </c>
      <c r="N620" s="253">
        <f>INDEX('Policy Characteristics'!H:H,MATCH(PolicyLevers!$C620,'Policy Characteristics'!$C:$C,0))</f>
        <v>0.01</v>
      </c>
      <c r="O620" s="199" t="str">
        <f>INDEX('Policy Characteristics'!I:I,MATCH(PolicyLevers!$C620,'Policy Characteristics'!$C:$C,0))</f>
        <v>% of price deregulated</v>
      </c>
      <c r="P620" s="199">
        <f>INDEX('Policy Characteristics'!J:J,MATCH(PolicyLevers!$C620,'Policy Characteristics'!$C:$C,0))</f>
        <v>0</v>
      </c>
      <c r="Q620" s="199" t="str">
        <f>INDEX('Policy Characteristics'!K:K,MATCH(PolicyLevers!$C620,'Policy Characteristics'!$C:$C,0))</f>
        <v>fuels.html#fuel-price-deregulation</v>
      </c>
      <c r="R620" s="199">
        <f>INDEX('Policy Characteristics'!L:L,MATCH(PolicyLevers!$C620,'Policy Characteristics'!$C:$C,0))</f>
        <v>0</v>
      </c>
      <c r="S620" s="230">
        <f>INDEX('Policy Characteristics'!M:M,MATCH(PolicyLevers!$C620,'Policy Characteristics'!$C:$C,0))</f>
        <v>0</v>
      </c>
      <c r="T620" s="199">
        <f>INDEX('Policy Characteristics'!N:N,MATCH(PolicyLevers!$C620,'Policy Characteristics'!$C:$C,0))</f>
        <v>0</v>
      </c>
    </row>
    <row r="621" spans="1:20" s="187" customFormat="1">
      <c r="A621" s="186" t="str">
        <f>INDEX('Policy Characteristics'!A:A,MATCH($C621,'Policy Characteristics'!$C:$C,0))</f>
        <v>Cross-Sector</v>
      </c>
      <c r="B621" s="210" t="str">
        <f>INDEX('Policy Characteristics'!B:B,MATCH($C621,'Policy Characteristics'!$C:$C,0))</f>
        <v>Fuel Price Deregulation</v>
      </c>
      <c r="C621" s="210" t="str">
        <f t="shared" si="46"/>
        <v>Fuel Price Deregulation</v>
      </c>
      <c r="D621" s="199" t="s">
        <v>802</v>
      </c>
      <c r="E621" s="189"/>
      <c r="F621" s="199" t="s">
        <v>806</v>
      </c>
      <c r="G621" s="199"/>
      <c r="H621" s="225">
        <v>735</v>
      </c>
      <c r="I621" s="199" t="s">
        <v>47</v>
      </c>
      <c r="J621" s="187" t="str">
        <f>INDEX('Policy Characteristics'!D:D,MATCH(PolicyLevers!$C621,'Policy Characteristics'!$C:$C,0))</f>
        <v>Fuel Price Deregulation</v>
      </c>
      <c r="K621" s="187" t="str">
        <f>INDEX('Policy Characteristics'!E:E,MATCH(PolicyLevers!$C621,'Policy Characteristics'!$C:$C,0))</f>
        <v>cross fuel price deregulation</v>
      </c>
      <c r="L621" s="253">
        <f>INDEX('Policy Characteristics'!F:F,MATCH(PolicyLevers!$C621,'Policy Characteristics'!$C:$C,0))</f>
        <v>0</v>
      </c>
      <c r="M621" s="253">
        <f>INDEX('Policy Characteristics'!G:G,MATCH(PolicyLevers!$C621,'Policy Characteristics'!$C:$C,0))</f>
        <v>1</v>
      </c>
      <c r="N621" s="253">
        <f>INDEX('Policy Characteristics'!H:H,MATCH(PolicyLevers!$C621,'Policy Characteristics'!$C:$C,0))</f>
        <v>0.01</v>
      </c>
      <c r="O621" s="199" t="str">
        <f>INDEX('Policy Characteristics'!I:I,MATCH(PolicyLevers!$C621,'Policy Characteristics'!$C:$C,0))</f>
        <v>% of price deregulated</v>
      </c>
      <c r="P621" s="199">
        <f>INDEX('Policy Characteristics'!J:J,MATCH(PolicyLevers!$C621,'Policy Characteristics'!$C:$C,0))</f>
        <v>0</v>
      </c>
      <c r="Q621" s="199" t="str">
        <f>INDEX('Policy Characteristics'!K:K,MATCH(PolicyLevers!$C621,'Policy Characteristics'!$C:$C,0))</f>
        <v>fuels.html#fuel-price-deregulation</v>
      </c>
      <c r="R621" s="199">
        <f>INDEX('Policy Characteristics'!L:L,MATCH(PolicyLevers!$C621,'Policy Characteristics'!$C:$C,0))</f>
        <v>0</v>
      </c>
      <c r="S621" s="230">
        <f>INDEX('Policy Characteristics'!M:M,MATCH(PolicyLevers!$C621,'Policy Characteristics'!$C:$C,0))</f>
        <v>0</v>
      </c>
      <c r="T621" s="199">
        <f>INDEX('Policy Characteristics'!N:N,MATCH(PolicyLevers!$C621,'Policy Characteristics'!$C:$C,0))</f>
        <v>0</v>
      </c>
    </row>
    <row r="622" spans="1:20" s="187" customFormat="1">
      <c r="A622" s="186" t="str">
        <f>INDEX('Policy Characteristics'!A:A,MATCH($C622,'Policy Characteristics'!$C:$C,0))</f>
        <v>Cross-Sector</v>
      </c>
      <c r="B622" s="210" t="str">
        <f>INDEX('Policy Characteristics'!B:B,MATCH($C622,'Policy Characteristics'!$C:$C,0))</f>
        <v>Fuel Price Deregulation</v>
      </c>
      <c r="C622" s="210" t="str">
        <f t="shared" si="46"/>
        <v>Fuel Price Deregulation</v>
      </c>
      <c r="D622" s="199" t="s">
        <v>803</v>
      </c>
      <c r="E622" s="189"/>
      <c r="F622" s="199" t="s">
        <v>807</v>
      </c>
      <c r="G622" s="199"/>
      <c r="H622" s="225">
        <v>736</v>
      </c>
      <c r="I622" s="199" t="s">
        <v>47</v>
      </c>
      <c r="J622" s="187" t="str">
        <f>INDEX('Policy Characteristics'!D:D,MATCH(PolicyLevers!$C622,'Policy Characteristics'!$C:$C,0))</f>
        <v>Fuel Price Deregulation</v>
      </c>
      <c r="K622" s="187" t="str">
        <f>INDEX('Policy Characteristics'!E:E,MATCH(PolicyLevers!$C622,'Policy Characteristics'!$C:$C,0))</f>
        <v>cross fuel price deregulation</v>
      </c>
      <c r="L622" s="253">
        <f>INDEX('Policy Characteristics'!F:F,MATCH(PolicyLevers!$C622,'Policy Characteristics'!$C:$C,0))</f>
        <v>0</v>
      </c>
      <c r="M622" s="253">
        <f>INDEX('Policy Characteristics'!G:G,MATCH(PolicyLevers!$C622,'Policy Characteristics'!$C:$C,0))</f>
        <v>1</v>
      </c>
      <c r="N622" s="253">
        <f>INDEX('Policy Characteristics'!H:H,MATCH(PolicyLevers!$C622,'Policy Characteristics'!$C:$C,0))</f>
        <v>0.01</v>
      </c>
      <c r="O622" s="199" t="str">
        <f>INDEX('Policy Characteristics'!I:I,MATCH(PolicyLevers!$C622,'Policy Characteristics'!$C:$C,0))</f>
        <v>% of price deregulated</v>
      </c>
      <c r="P622" s="199">
        <f>INDEX('Policy Characteristics'!J:J,MATCH(PolicyLevers!$C622,'Policy Characteristics'!$C:$C,0))</f>
        <v>0</v>
      </c>
      <c r="Q622" s="199" t="str">
        <f>INDEX('Policy Characteristics'!K:K,MATCH(PolicyLevers!$C622,'Policy Characteristics'!$C:$C,0))</f>
        <v>fuels.html#fuel-price-deregulation</v>
      </c>
      <c r="R622" s="199">
        <f>INDEX('Policy Characteristics'!L:L,MATCH(PolicyLevers!$C622,'Policy Characteristics'!$C:$C,0))</f>
        <v>0</v>
      </c>
      <c r="S622" s="230">
        <f>INDEX('Policy Characteristics'!M:M,MATCH(PolicyLevers!$C622,'Policy Characteristics'!$C:$C,0))</f>
        <v>0</v>
      </c>
      <c r="T622" s="199">
        <f>INDEX('Policy Characteristics'!N:N,MATCH(PolicyLevers!$C622,'Policy Characteristics'!$C:$C,0))</f>
        <v>0</v>
      </c>
    </row>
    <row r="623" spans="1:20" s="187" customFormat="1">
      <c r="A623" s="186" t="str">
        <f>INDEX('Policy Characteristics'!A:A,MATCH($C623,'Policy Characteristics'!$C:$C,0))</f>
        <v>Cross-Sector</v>
      </c>
      <c r="B623" s="210" t="str">
        <f>INDEX('Policy Characteristics'!B:B,MATCH($C623,'Policy Characteristics'!$C:$C,0))</f>
        <v>Fuel Price Deregulation</v>
      </c>
      <c r="C623" s="210" t="str">
        <f t="shared" si="46"/>
        <v>Fuel Price Deregulation</v>
      </c>
      <c r="D623" s="199" t="s">
        <v>804</v>
      </c>
      <c r="E623" s="189"/>
      <c r="F623" s="199" t="s">
        <v>808</v>
      </c>
      <c r="G623" s="199"/>
      <c r="H623" s="225">
        <v>737</v>
      </c>
      <c r="I623" s="199" t="s">
        <v>47</v>
      </c>
      <c r="J623" s="187" t="str">
        <f>INDEX('Policy Characteristics'!D:D,MATCH(PolicyLevers!$C623,'Policy Characteristics'!$C:$C,0))</f>
        <v>Fuel Price Deregulation</v>
      </c>
      <c r="K623" s="187" t="str">
        <f>INDEX('Policy Characteristics'!E:E,MATCH(PolicyLevers!$C623,'Policy Characteristics'!$C:$C,0))</f>
        <v>cross fuel price deregulation</v>
      </c>
      <c r="L623" s="253">
        <f>INDEX('Policy Characteristics'!F:F,MATCH(PolicyLevers!$C623,'Policy Characteristics'!$C:$C,0))</f>
        <v>0</v>
      </c>
      <c r="M623" s="253">
        <f>INDEX('Policy Characteristics'!G:G,MATCH(PolicyLevers!$C623,'Policy Characteristics'!$C:$C,0))</f>
        <v>1</v>
      </c>
      <c r="N623" s="253">
        <f>INDEX('Policy Characteristics'!H:H,MATCH(PolicyLevers!$C623,'Policy Characteristics'!$C:$C,0))</f>
        <v>0.01</v>
      </c>
      <c r="O623" s="199" t="str">
        <f>INDEX('Policy Characteristics'!I:I,MATCH(PolicyLevers!$C623,'Policy Characteristics'!$C:$C,0))</f>
        <v>% of price deregulated</v>
      </c>
      <c r="P623" s="199">
        <f>INDEX('Policy Characteristics'!J:J,MATCH(PolicyLevers!$C623,'Policy Characteristics'!$C:$C,0))</f>
        <v>0</v>
      </c>
      <c r="Q623" s="199" t="str">
        <f>INDEX('Policy Characteristics'!K:K,MATCH(PolicyLevers!$C623,'Policy Characteristics'!$C:$C,0))</f>
        <v>fuels.html#fuel-price-deregulation</v>
      </c>
      <c r="R623" s="199">
        <f>INDEX('Policy Characteristics'!L:L,MATCH(PolicyLevers!$C623,'Policy Characteristics'!$C:$C,0))</f>
        <v>0</v>
      </c>
      <c r="S623" s="230">
        <f>INDEX('Policy Characteristics'!M:M,MATCH(PolicyLevers!$C623,'Policy Characteristics'!$C:$C,0))</f>
        <v>0</v>
      </c>
      <c r="T623" s="199">
        <f>INDEX('Policy Characteristics'!N:N,MATCH(PolicyLevers!$C623,'Policy Characteristics'!$C:$C,0))</f>
        <v>0</v>
      </c>
    </row>
    <row r="624" spans="1:20" s="195" customFormat="1">
      <c r="A624" s="186" t="str">
        <f>INDEX('Policy Characteristics'!A:A,MATCH($C624,'Policy Characteristics'!$C:$C,0))</f>
        <v>Cross-Sector</v>
      </c>
      <c r="B624" s="205" t="str">
        <f>INDEX('Policy Characteristics'!B:B,MATCH($C624,'Policy Characteristics'!$C:$C,0))</f>
        <v>Fuel Taxes</v>
      </c>
      <c r="C624" s="205" t="s">
        <v>304</v>
      </c>
      <c r="D624" s="189" t="s">
        <v>55</v>
      </c>
      <c r="E624" s="189"/>
      <c r="F624" s="189" t="s">
        <v>99</v>
      </c>
      <c r="G624" s="189"/>
      <c r="H624" s="225">
        <v>78</v>
      </c>
      <c r="I624" s="189" t="s">
        <v>46</v>
      </c>
      <c r="J624" s="187" t="str">
        <f>INDEX('Policy Characteristics'!D:D,MATCH(PolicyLevers!$C624,'Policy Characteristics'!$C:$C,0))</f>
        <v>Fuel Taxes</v>
      </c>
      <c r="K624" s="187" t="str">
        <f>INDEX('Policy Characteristics'!E:E,MATCH(PolicyLevers!$C624,'Policy Characteristics'!$C:$C,0))</f>
        <v>cross fuel tax</v>
      </c>
      <c r="L624" s="228">
        <f>INDEX('Policy Characteristics'!F:F,MATCH(PolicyLevers!$C624,'Policy Characteristics'!$C:$C,0))</f>
        <v>0</v>
      </c>
      <c r="M624" s="228">
        <f>INDEX('Policy Characteristics'!G:G,MATCH(PolicyLevers!$C624,'Policy Characteristics'!$C:$C,0))</f>
        <v>0.2</v>
      </c>
      <c r="N624" s="277">
        <f>INDEX('Policy Characteristics'!H:H,MATCH(PolicyLevers!$C624,'Policy Characteristics'!$C:$C,0))</f>
        <v>5.0000000000000001E-3</v>
      </c>
      <c r="O624" s="189" t="str">
        <f>INDEX('Policy Characteristics'!I:I,MATCH(PolicyLevers!$C624,'Policy Characteristics'!$C:$C,0))</f>
        <v>% of BAU price</v>
      </c>
      <c r="P624" s="201"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4" s="199" t="str">
        <f>INDEX('Policy Characteristics'!K:K,MATCH(PolicyLevers!$C624,'Policy Characteristics'!$C:$C,0))</f>
        <v>fuels.html#fuel-taxes</v>
      </c>
      <c r="R624" s="199" t="str">
        <f>INDEX('Policy Characteristics'!L:L,MATCH(PolicyLevers!$C624,'Policy Characteristics'!$C:$C,0))</f>
        <v>fuel-taxes.html</v>
      </c>
      <c r="S624" s="231" t="str">
        <f>INDEX('Policy Characteristics'!M:M,MATCH(PolicyLevers!$C624,'Policy Characteristics'!$C:$C,0))</f>
        <v>Calculated from model data; see variable fuels/BSoFPtiT in the InputData folder for source information.</v>
      </c>
      <c r="T624" s="221">
        <f>INDEX('Policy Characteristics'!N:N,MATCH(PolicyLevers!$C624,'Policy Characteristics'!$C:$C,0))</f>
        <v>0</v>
      </c>
    </row>
    <row r="625" spans="1:20" s="195" customFormat="1">
      <c r="A625" s="186" t="str">
        <f>INDEX('Policy Characteristics'!A:A,MATCH($C625,'Policy Characteristics'!$C:$C,0))</f>
        <v>Cross-Sector</v>
      </c>
      <c r="B625" s="226" t="str">
        <f>INDEX('Policy Characteristics'!B:B,MATCH($C625,'Policy Characteristics'!$C:$C,0))</f>
        <v>Fuel Taxes</v>
      </c>
      <c r="C625" s="226" t="str">
        <f t="shared" ref="C625:C637" si="47">C$624</f>
        <v>Additional Fuel Tax Rate by Fuel</v>
      </c>
      <c r="D625" s="199" t="s">
        <v>473</v>
      </c>
      <c r="E625" s="199"/>
      <c r="F625" s="199" t="s">
        <v>470</v>
      </c>
      <c r="G625" s="221"/>
      <c r="H625" s="225">
        <v>79</v>
      </c>
      <c r="I625" s="199" t="s">
        <v>46</v>
      </c>
      <c r="J625" s="187" t="str">
        <f>INDEX('Policy Characteristics'!D:D,MATCH(PolicyLevers!$C625,'Policy Characteristics'!$C:$C,0))</f>
        <v>Fuel Taxes</v>
      </c>
      <c r="K625" s="187" t="str">
        <f>INDEX('Policy Characteristics'!E:E,MATCH(PolicyLevers!$C625,'Policy Characteristics'!$C:$C,0))</f>
        <v>cross fuel tax</v>
      </c>
      <c r="L625" s="222">
        <f>INDEX('Policy Characteristics'!F:F,MATCH(PolicyLevers!$C625,'Policy Characteristics'!$C:$C,0))</f>
        <v>0</v>
      </c>
      <c r="M625" s="222">
        <f>INDEX('Policy Characteristics'!G:G,MATCH(PolicyLevers!$C625,'Policy Characteristics'!$C:$C,0))</f>
        <v>0.2</v>
      </c>
      <c r="N625" s="278">
        <f>INDEX('Policy Characteristics'!H:H,MATCH(PolicyLevers!$C625,'Policy Characteristics'!$C:$C,0))</f>
        <v>5.0000000000000001E-3</v>
      </c>
      <c r="O625" s="223" t="str">
        <f>INDEX('Policy Characteristics'!I:I,MATCH(PolicyLevers!$C625,'Policy Characteristics'!$C:$C,0))</f>
        <v>% of BAU price</v>
      </c>
      <c r="P625" s="201"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5" s="199" t="str">
        <f>INDEX('Policy Characteristics'!K:K,MATCH(PolicyLevers!$C625,'Policy Characteristics'!$C:$C,0))</f>
        <v>fuels.html#fuel-taxes</v>
      </c>
      <c r="R625" s="199" t="str">
        <f>INDEX('Policy Characteristics'!L:L,MATCH(PolicyLevers!$C625,'Policy Characteristics'!$C:$C,0))</f>
        <v>fuel-taxes.html</v>
      </c>
      <c r="S625" s="251" t="str">
        <f>INDEX('Policy Characteristics'!M:M,MATCH(PolicyLevers!$C625,'Policy Characteristics'!$C:$C,0))</f>
        <v>Calculated from model data; see variable fuels/BSoFPtiT in the InputData folder for source information.</v>
      </c>
      <c r="T625" s="221">
        <f>INDEX('Policy Characteristics'!N:N,MATCH(PolicyLevers!$C625,'Policy Characteristics'!$C:$C,0))</f>
        <v>0</v>
      </c>
    </row>
    <row r="626" spans="1:20" s="195" customFormat="1">
      <c r="A626" s="186" t="str">
        <f>INDEX('Policy Characteristics'!A:A,MATCH($C626,'Policy Characteristics'!$C:$C,0))</f>
        <v>Cross-Sector</v>
      </c>
      <c r="B626" s="226" t="str">
        <f>INDEX('Policy Characteristics'!B:B,MATCH($C626,'Policy Characteristics'!$C:$C,0))</f>
        <v>Fuel Taxes</v>
      </c>
      <c r="C626" s="226" t="str">
        <f t="shared" si="47"/>
        <v>Additional Fuel Tax Rate by Fuel</v>
      </c>
      <c r="D626" s="199" t="s">
        <v>49</v>
      </c>
      <c r="E626" s="199"/>
      <c r="F626" s="199" t="s">
        <v>93</v>
      </c>
      <c r="G626" s="221"/>
      <c r="H626" s="225">
        <v>80</v>
      </c>
      <c r="I626" s="199" t="s">
        <v>46</v>
      </c>
      <c r="J626" s="187" t="str">
        <f>INDEX('Policy Characteristics'!D:D,MATCH(PolicyLevers!$C626,'Policy Characteristics'!$C:$C,0))</f>
        <v>Fuel Taxes</v>
      </c>
      <c r="K626" s="187" t="str">
        <f>INDEX('Policy Characteristics'!E:E,MATCH(PolicyLevers!$C626,'Policy Characteristics'!$C:$C,0))</f>
        <v>cross fuel tax</v>
      </c>
      <c r="L626" s="222">
        <f>INDEX('Policy Characteristics'!F:F,MATCH(PolicyLevers!$C626,'Policy Characteristics'!$C:$C,0))</f>
        <v>0</v>
      </c>
      <c r="M626" s="222">
        <f>INDEX('Policy Characteristics'!G:G,MATCH(PolicyLevers!$C626,'Policy Characteristics'!$C:$C,0))</f>
        <v>0.2</v>
      </c>
      <c r="N626" s="278">
        <f>INDEX('Policy Characteristics'!H:H,MATCH(PolicyLevers!$C626,'Policy Characteristics'!$C:$C,0))</f>
        <v>5.0000000000000001E-3</v>
      </c>
      <c r="O626" s="223" t="str">
        <f>INDEX('Policy Characteristics'!I:I,MATCH(PolicyLevers!$C626,'Policy Characteristics'!$C:$C,0))</f>
        <v>% of BAU price</v>
      </c>
      <c r="P626" s="201"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6" s="199" t="str">
        <f>INDEX('Policy Characteristics'!K:K,MATCH(PolicyLevers!$C626,'Policy Characteristics'!$C:$C,0))</f>
        <v>fuels.html#fuel-taxes</v>
      </c>
      <c r="R626" s="199" t="str">
        <f>INDEX('Policy Characteristics'!L:L,MATCH(PolicyLevers!$C626,'Policy Characteristics'!$C:$C,0))</f>
        <v>fuel-taxes.html</v>
      </c>
      <c r="S626" s="251" t="str">
        <f>INDEX('Policy Characteristics'!M:M,MATCH(PolicyLevers!$C626,'Policy Characteristics'!$C:$C,0))</f>
        <v>Calculated from model data; see variable fuels/BSoFPtiT in the InputData folder for source information.</v>
      </c>
      <c r="T626" s="221">
        <f>INDEX('Policy Characteristics'!N:N,MATCH(PolicyLevers!$C626,'Policy Characteristics'!$C:$C,0))</f>
        <v>0</v>
      </c>
    </row>
    <row r="627" spans="1:20" s="195" customFormat="1">
      <c r="A627" s="186" t="str">
        <f>INDEX('Policy Characteristics'!A:A,MATCH($C627,'Policy Characteristics'!$C:$C,0))</f>
        <v>Cross-Sector</v>
      </c>
      <c r="B627" s="226" t="str">
        <f>INDEX('Policy Characteristics'!B:B,MATCH($C627,'Policy Characteristics'!$C:$C,0))</f>
        <v>Fuel Taxes</v>
      </c>
      <c r="C627" s="226" t="str">
        <f t="shared" si="47"/>
        <v>Additional Fuel Tax Rate by Fuel</v>
      </c>
      <c r="D627" s="199" t="s">
        <v>50</v>
      </c>
      <c r="E627" s="199"/>
      <c r="F627" s="199" t="s">
        <v>94</v>
      </c>
      <c r="G627" s="221"/>
      <c r="H627" s="225">
        <v>738</v>
      </c>
      <c r="I627" s="199" t="s">
        <v>47</v>
      </c>
      <c r="J627" s="187" t="str">
        <f>INDEX('Policy Characteristics'!D:D,MATCH(PolicyLevers!$C627,'Policy Characteristics'!$C:$C,0))</f>
        <v>Fuel Taxes</v>
      </c>
      <c r="K627" s="187" t="str">
        <f>INDEX('Policy Characteristics'!E:E,MATCH(PolicyLevers!$C627,'Policy Characteristics'!$C:$C,0))</f>
        <v>cross fuel tax</v>
      </c>
      <c r="L627" s="222">
        <f>INDEX('Policy Characteristics'!F:F,MATCH(PolicyLevers!$C627,'Policy Characteristics'!$C:$C,0))</f>
        <v>0</v>
      </c>
      <c r="M627" s="222">
        <f>INDEX('Policy Characteristics'!G:G,MATCH(PolicyLevers!$C627,'Policy Characteristics'!$C:$C,0))</f>
        <v>0.2</v>
      </c>
      <c r="N627" s="278">
        <f>INDEX('Policy Characteristics'!H:H,MATCH(PolicyLevers!$C627,'Policy Characteristics'!$C:$C,0))</f>
        <v>5.0000000000000001E-3</v>
      </c>
      <c r="O627" s="223" t="str">
        <f>INDEX('Policy Characteristics'!I:I,MATCH(PolicyLevers!$C627,'Policy Characteristics'!$C:$C,0))</f>
        <v>% of BAU price</v>
      </c>
      <c r="P627" s="189"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7" s="221" t="str">
        <f>INDEX('Policy Characteristics'!K:K,MATCH(PolicyLevers!$C627,'Policy Characteristics'!$C:$C,0))</f>
        <v>fuels.html#fuel-taxes</v>
      </c>
      <c r="R627" s="199" t="str">
        <f>INDEX('Policy Characteristics'!L:L,MATCH(PolicyLevers!$C627,'Policy Characteristics'!$C:$C,0))</f>
        <v>fuel-taxes.html</v>
      </c>
      <c r="S627" s="251" t="str">
        <f>INDEX('Policy Characteristics'!M:M,MATCH(PolicyLevers!$C627,'Policy Characteristics'!$C:$C,0))</f>
        <v>Calculated from model data; see variable fuels/BSoFPtiT in the InputData folder for source information.</v>
      </c>
      <c r="T627" s="221">
        <f>INDEX('Policy Characteristics'!N:N,MATCH(PolicyLevers!$C627,'Policy Characteristics'!$C:$C,0))</f>
        <v>0</v>
      </c>
    </row>
    <row r="628" spans="1:20" s="195" customFormat="1">
      <c r="A628" s="186" t="str">
        <f>INDEX('Policy Characteristics'!A:A,MATCH($C628,'Policy Characteristics'!$C:$C,0))</f>
        <v>Cross-Sector</v>
      </c>
      <c r="B628" s="226" t="str">
        <f>INDEX('Policy Characteristics'!B:B,MATCH($C628,'Policy Characteristics'!$C:$C,0))</f>
        <v>Fuel Taxes</v>
      </c>
      <c r="C628" s="226" t="str">
        <f t="shared" si="47"/>
        <v>Additional Fuel Tax Rate by Fuel</v>
      </c>
      <c r="D628" s="199" t="s">
        <v>54</v>
      </c>
      <c r="E628" s="199"/>
      <c r="F628" s="199" t="s">
        <v>98</v>
      </c>
      <c r="G628" s="221"/>
      <c r="H628" s="225">
        <v>739</v>
      </c>
      <c r="I628" s="199" t="s">
        <v>47</v>
      </c>
      <c r="J628" s="187" t="str">
        <f>INDEX('Policy Characteristics'!D:D,MATCH(PolicyLevers!$C628,'Policy Characteristics'!$C:$C,0))</f>
        <v>Fuel Taxes</v>
      </c>
      <c r="K628" s="187" t="str">
        <f>INDEX('Policy Characteristics'!E:E,MATCH(PolicyLevers!$C628,'Policy Characteristics'!$C:$C,0))</f>
        <v>cross fuel tax</v>
      </c>
      <c r="L628" s="222">
        <f>INDEX('Policy Characteristics'!F:F,MATCH(PolicyLevers!$C628,'Policy Characteristics'!$C:$C,0))</f>
        <v>0</v>
      </c>
      <c r="M628" s="222">
        <f>INDEX('Policy Characteristics'!G:G,MATCH(PolicyLevers!$C628,'Policy Characteristics'!$C:$C,0))</f>
        <v>0.2</v>
      </c>
      <c r="N628" s="278">
        <f>INDEX('Policy Characteristics'!H:H,MATCH(PolicyLevers!$C628,'Policy Characteristics'!$C:$C,0))</f>
        <v>5.0000000000000001E-3</v>
      </c>
      <c r="O628" s="223" t="str">
        <f>INDEX('Policy Characteristics'!I:I,MATCH(PolicyLevers!$C628,'Policy Characteristics'!$C:$C,0))</f>
        <v>% of BAU price</v>
      </c>
      <c r="P628" s="189"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8" s="221" t="str">
        <f>INDEX('Policy Characteristics'!K:K,MATCH(PolicyLevers!$C628,'Policy Characteristics'!$C:$C,0))</f>
        <v>fuels.html#fuel-taxes</v>
      </c>
      <c r="R628" s="199" t="str">
        <f>INDEX('Policy Characteristics'!L:L,MATCH(PolicyLevers!$C628,'Policy Characteristics'!$C:$C,0))</f>
        <v>fuel-taxes.html</v>
      </c>
      <c r="S628" s="251" t="str">
        <f>INDEX('Policy Characteristics'!M:M,MATCH(PolicyLevers!$C628,'Policy Characteristics'!$C:$C,0))</f>
        <v>Calculated from model data; see variable fuels/BSoFPtiT in the InputData folder for source information.</v>
      </c>
      <c r="T628" s="221">
        <f>INDEX('Policy Characteristics'!N:N,MATCH(PolicyLevers!$C628,'Policy Characteristics'!$C:$C,0))</f>
        <v>0</v>
      </c>
    </row>
    <row r="629" spans="1:20" s="195" customFormat="1">
      <c r="A629" s="186" t="str">
        <f>INDEX('Policy Characteristics'!A:A,MATCH($C629,'Policy Characteristics'!$C:$C,0))</f>
        <v>Cross-Sector</v>
      </c>
      <c r="B629" s="226" t="str">
        <f>INDEX('Policy Characteristics'!B:B,MATCH($C629,'Policy Characteristics'!$C:$C,0))</f>
        <v>Fuel Taxes</v>
      </c>
      <c r="C629" s="226" t="str">
        <f t="shared" si="47"/>
        <v>Additional Fuel Tax Rate by Fuel</v>
      </c>
      <c r="D629" s="199" t="s">
        <v>56</v>
      </c>
      <c r="E629" s="199"/>
      <c r="F629" s="199" t="s">
        <v>101</v>
      </c>
      <c r="G629" s="221"/>
      <c r="H629" s="225">
        <v>81</v>
      </c>
      <c r="I629" s="199" t="s">
        <v>46</v>
      </c>
      <c r="J629" s="187" t="str">
        <f>INDEX('Policy Characteristics'!D:D,MATCH(PolicyLevers!$C629,'Policy Characteristics'!$C:$C,0))</f>
        <v>Fuel Taxes</v>
      </c>
      <c r="K629" s="187" t="str">
        <f>INDEX('Policy Characteristics'!E:E,MATCH(PolicyLevers!$C629,'Policy Characteristics'!$C:$C,0))</f>
        <v>cross fuel tax</v>
      </c>
      <c r="L629" s="222">
        <f>INDEX('Policy Characteristics'!F:F,MATCH(PolicyLevers!$C629,'Policy Characteristics'!$C:$C,0))</f>
        <v>0</v>
      </c>
      <c r="M629" s="222">
        <f>INDEX('Policy Characteristics'!G:G,MATCH(PolicyLevers!$C629,'Policy Characteristics'!$C:$C,0))</f>
        <v>0.2</v>
      </c>
      <c r="N629" s="278">
        <f>INDEX('Policy Characteristics'!H:H,MATCH(PolicyLevers!$C629,'Policy Characteristics'!$C:$C,0))</f>
        <v>5.0000000000000001E-3</v>
      </c>
      <c r="O629" s="223" t="str">
        <f>INDEX('Policy Characteristics'!I:I,MATCH(PolicyLevers!$C629,'Policy Characteristics'!$C:$C,0))</f>
        <v>% of BAU price</v>
      </c>
      <c r="P629" s="201"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9" s="199" t="str">
        <f>INDEX('Policy Characteristics'!K:K,MATCH(PolicyLevers!$C629,'Policy Characteristics'!$C:$C,0))</f>
        <v>fuels.html#fuel-taxes</v>
      </c>
      <c r="R629" s="199" t="str">
        <f>INDEX('Policy Characteristics'!L:L,MATCH(PolicyLevers!$C629,'Policy Characteristics'!$C:$C,0))</f>
        <v>fuel-taxes.html</v>
      </c>
      <c r="S629" s="251" t="str">
        <f>INDEX('Policy Characteristics'!M:M,MATCH(PolicyLevers!$C629,'Policy Characteristics'!$C:$C,0))</f>
        <v>Calculated from model data; see variable fuels/BSoFPtiT in the InputData folder for source information.</v>
      </c>
      <c r="T629" s="221">
        <f>INDEX('Policy Characteristics'!N:N,MATCH(PolicyLevers!$C629,'Policy Characteristics'!$C:$C,0))</f>
        <v>0</v>
      </c>
    </row>
    <row r="630" spans="1:20" s="195" customFormat="1">
      <c r="A630" s="186" t="str">
        <f>INDEX('Policy Characteristics'!A:A,MATCH($C630,'Policy Characteristics'!$C:$C,0))</f>
        <v>Cross-Sector</v>
      </c>
      <c r="B630" s="226" t="str">
        <f>INDEX('Policy Characteristics'!B:B,MATCH($C630,'Policy Characteristics'!$C:$C,0))</f>
        <v>Fuel Taxes</v>
      </c>
      <c r="C630" s="226" t="str">
        <f t="shared" si="47"/>
        <v>Additional Fuel Tax Rate by Fuel</v>
      </c>
      <c r="D630" s="199" t="s">
        <v>57</v>
      </c>
      <c r="E630" s="199"/>
      <c r="F630" s="199" t="s">
        <v>102</v>
      </c>
      <c r="G630" s="221"/>
      <c r="H630" s="225">
        <v>82</v>
      </c>
      <c r="I630" s="199" t="s">
        <v>46</v>
      </c>
      <c r="J630" s="187" t="str">
        <f>INDEX('Policy Characteristics'!D:D,MATCH(PolicyLevers!$C630,'Policy Characteristics'!$C:$C,0))</f>
        <v>Fuel Taxes</v>
      </c>
      <c r="K630" s="187" t="str">
        <f>INDEX('Policy Characteristics'!E:E,MATCH(PolicyLevers!$C630,'Policy Characteristics'!$C:$C,0))</f>
        <v>cross fuel tax</v>
      </c>
      <c r="L630" s="222">
        <f>INDEX('Policy Characteristics'!F:F,MATCH(PolicyLevers!$C630,'Policy Characteristics'!$C:$C,0))</f>
        <v>0</v>
      </c>
      <c r="M630" s="222">
        <f>INDEX('Policy Characteristics'!G:G,MATCH(PolicyLevers!$C630,'Policy Characteristics'!$C:$C,0))</f>
        <v>0.2</v>
      </c>
      <c r="N630" s="278">
        <f>INDEX('Policy Characteristics'!H:H,MATCH(PolicyLevers!$C630,'Policy Characteristics'!$C:$C,0))</f>
        <v>5.0000000000000001E-3</v>
      </c>
      <c r="O630" s="223" t="str">
        <f>INDEX('Policy Characteristics'!I:I,MATCH(PolicyLevers!$C630,'Policy Characteristics'!$C:$C,0))</f>
        <v>% of BAU price</v>
      </c>
      <c r="P630" s="201"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0" s="199" t="str">
        <f>INDEX('Policy Characteristics'!K:K,MATCH(PolicyLevers!$C630,'Policy Characteristics'!$C:$C,0))</f>
        <v>fuels.html#fuel-taxes</v>
      </c>
      <c r="R630" s="199" t="str">
        <f>INDEX('Policy Characteristics'!L:L,MATCH(PolicyLevers!$C630,'Policy Characteristics'!$C:$C,0))</f>
        <v>fuel-taxes.html</v>
      </c>
      <c r="S630" s="251" t="str">
        <f>INDEX('Policy Characteristics'!M:M,MATCH(PolicyLevers!$C630,'Policy Characteristics'!$C:$C,0))</f>
        <v>Calculated from model data; see variable fuels/BSoFPtiT in the InputData folder for source information.</v>
      </c>
      <c r="T630" s="221">
        <f>INDEX('Policy Characteristics'!N:N,MATCH(PolicyLevers!$C630,'Policy Characteristics'!$C:$C,0))</f>
        <v>0</v>
      </c>
    </row>
    <row r="631" spans="1:20" s="195" customFormat="1">
      <c r="A631" s="186" t="str">
        <f>INDEX('Policy Characteristics'!A:A,MATCH($C631,'Policy Characteristics'!$C:$C,0))</f>
        <v>Cross-Sector</v>
      </c>
      <c r="B631" s="226" t="str">
        <f>INDEX('Policy Characteristics'!B:B,MATCH($C631,'Policy Characteristics'!$C:$C,0))</f>
        <v>Fuel Taxes</v>
      </c>
      <c r="C631" s="226" t="str">
        <f t="shared" si="47"/>
        <v>Additional Fuel Tax Rate by Fuel</v>
      </c>
      <c r="D631" s="199" t="s">
        <v>58</v>
      </c>
      <c r="E631" s="199"/>
      <c r="F631" s="199" t="s">
        <v>103</v>
      </c>
      <c r="G631" s="221"/>
      <c r="H631" s="225">
        <v>740</v>
      </c>
      <c r="I631" s="199" t="s">
        <v>47</v>
      </c>
      <c r="J631" s="187" t="str">
        <f>INDEX('Policy Characteristics'!D:D,MATCH(PolicyLevers!$C631,'Policy Characteristics'!$C:$C,0))</f>
        <v>Fuel Taxes</v>
      </c>
      <c r="K631" s="187" t="str">
        <f>INDEX('Policy Characteristics'!E:E,MATCH(PolicyLevers!$C631,'Policy Characteristics'!$C:$C,0))</f>
        <v>cross fuel tax</v>
      </c>
      <c r="L631" s="222">
        <f>INDEX('Policy Characteristics'!F:F,MATCH(PolicyLevers!$C631,'Policy Characteristics'!$C:$C,0))</f>
        <v>0</v>
      </c>
      <c r="M631" s="222">
        <f>INDEX('Policy Characteristics'!G:G,MATCH(PolicyLevers!$C631,'Policy Characteristics'!$C:$C,0))</f>
        <v>0.2</v>
      </c>
      <c r="N631" s="278">
        <f>INDEX('Policy Characteristics'!H:H,MATCH(PolicyLevers!$C631,'Policy Characteristics'!$C:$C,0))</f>
        <v>5.0000000000000001E-3</v>
      </c>
      <c r="O631" s="223" t="str">
        <f>INDEX('Policy Characteristics'!I:I,MATCH(PolicyLevers!$C631,'Policy Characteristics'!$C:$C,0))</f>
        <v>% of BAU price</v>
      </c>
      <c r="P631" s="189"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1" s="221" t="str">
        <f>INDEX('Policy Characteristics'!K:K,MATCH(PolicyLevers!$C631,'Policy Characteristics'!$C:$C,0))</f>
        <v>fuels.html#fuel-taxes</v>
      </c>
      <c r="R631" s="199" t="str">
        <f>INDEX('Policy Characteristics'!L:L,MATCH(PolicyLevers!$C631,'Policy Characteristics'!$C:$C,0))</f>
        <v>fuel-taxes.html</v>
      </c>
      <c r="S631" s="251" t="str">
        <f>INDEX('Policy Characteristics'!M:M,MATCH(PolicyLevers!$C631,'Policy Characteristics'!$C:$C,0))</f>
        <v>Calculated from model data; see variable fuels/BSoFPtiT in the InputData folder for source information.</v>
      </c>
      <c r="T631" s="221">
        <f>INDEX('Policy Characteristics'!N:N,MATCH(PolicyLevers!$C631,'Policy Characteristics'!$C:$C,0))</f>
        <v>0</v>
      </c>
    </row>
    <row r="632" spans="1:20" s="195" customFormat="1">
      <c r="A632" s="186" t="str">
        <f>INDEX('Policy Characteristics'!A:A,MATCH($C632,'Policy Characteristics'!$C:$C,0))</f>
        <v>Cross-Sector</v>
      </c>
      <c r="B632" s="226" t="str">
        <f>INDEX('Policy Characteristics'!B:B,MATCH($C632,'Policy Characteristics'!$C:$C,0))</f>
        <v>Fuel Taxes</v>
      </c>
      <c r="C632" s="226" t="str">
        <f t="shared" si="47"/>
        <v>Additional Fuel Tax Rate by Fuel</v>
      </c>
      <c r="D632" s="199" t="s">
        <v>59</v>
      </c>
      <c r="E632" s="199"/>
      <c r="F632" s="199" t="s">
        <v>104</v>
      </c>
      <c r="G632" s="221"/>
      <c r="H632" s="225">
        <v>741</v>
      </c>
      <c r="I632" s="199" t="s">
        <v>47</v>
      </c>
      <c r="J632" s="187" t="str">
        <f>INDEX('Policy Characteristics'!D:D,MATCH(PolicyLevers!$C632,'Policy Characteristics'!$C:$C,0))</f>
        <v>Fuel Taxes</v>
      </c>
      <c r="K632" s="187" t="str">
        <f>INDEX('Policy Characteristics'!E:E,MATCH(PolicyLevers!$C632,'Policy Characteristics'!$C:$C,0))</f>
        <v>cross fuel tax</v>
      </c>
      <c r="L632" s="222">
        <f>INDEX('Policy Characteristics'!F:F,MATCH(PolicyLevers!$C632,'Policy Characteristics'!$C:$C,0))</f>
        <v>0</v>
      </c>
      <c r="M632" s="222">
        <f>INDEX('Policy Characteristics'!G:G,MATCH(PolicyLevers!$C632,'Policy Characteristics'!$C:$C,0))</f>
        <v>0.2</v>
      </c>
      <c r="N632" s="278">
        <f>INDEX('Policy Characteristics'!H:H,MATCH(PolicyLevers!$C632,'Policy Characteristics'!$C:$C,0))</f>
        <v>5.0000000000000001E-3</v>
      </c>
      <c r="O632" s="223" t="str">
        <f>INDEX('Policy Characteristics'!I:I,MATCH(PolicyLevers!$C632,'Policy Characteristics'!$C:$C,0))</f>
        <v>% of BAU price</v>
      </c>
      <c r="P632" s="189"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2" s="221" t="str">
        <f>INDEX('Policy Characteristics'!K:K,MATCH(PolicyLevers!$C632,'Policy Characteristics'!$C:$C,0))</f>
        <v>fuels.html#fuel-taxes</v>
      </c>
      <c r="R632" s="199" t="str">
        <f>INDEX('Policy Characteristics'!L:L,MATCH(PolicyLevers!$C632,'Policy Characteristics'!$C:$C,0))</f>
        <v>fuel-taxes.html</v>
      </c>
      <c r="S632" s="251" t="str">
        <f>INDEX('Policy Characteristics'!M:M,MATCH(PolicyLevers!$C632,'Policy Characteristics'!$C:$C,0))</f>
        <v>Calculated from model data; see variable fuels/BSoFPtiT in the InputData folder for source information.</v>
      </c>
      <c r="T632" s="221">
        <f>INDEX('Policy Characteristics'!N:N,MATCH(PolicyLevers!$C632,'Policy Characteristics'!$C:$C,0))</f>
        <v>0</v>
      </c>
    </row>
    <row r="633" spans="1:20">
      <c r="A633" s="186" t="str">
        <f>INDEX('Policy Characteristics'!A:A,MATCH($C633,'Policy Characteristics'!$C:$C,0))</f>
        <v>Cross-Sector</v>
      </c>
      <c r="B633" s="226" t="str">
        <f>INDEX('Policy Characteristics'!B:B,MATCH($C633,'Policy Characteristics'!$C:$C,0))</f>
        <v>Fuel Taxes</v>
      </c>
      <c r="C633" s="226" t="str">
        <f t="shared" si="47"/>
        <v>Additional Fuel Tax Rate by Fuel</v>
      </c>
      <c r="D633" s="199" t="s">
        <v>809</v>
      </c>
      <c r="E633" s="199"/>
      <c r="F633" s="199" t="s">
        <v>810</v>
      </c>
      <c r="G633" s="221"/>
      <c r="H633" s="220">
        <v>742</v>
      </c>
      <c r="I633" s="199" t="s">
        <v>46</v>
      </c>
      <c r="J633" s="187" t="str">
        <f>INDEX('Policy Characteristics'!D:D,MATCH(PolicyLevers!$C633,'Policy Characteristics'!$C:$C,0))</f>
        <v>Fuel Taxes</v>
      </c>
      <c r="K633" s="187" t="str">
        <f>INDEX('Policy Characteristics'!E:E,MATCH(PolicyLevers!$C633,'Policy Characteristics'!$C:$C,0))</f>
        <v>cross fuel tax</v>
      </c>
      <c r="L633" s="222">
        <f>INDEX('Policy Characteristics'!F:F,MATCH(PolicyLevers!$C633,'Policy Characteristics'!$C:$C,0))</f>
        <v>0</v>
      </c>
      <c r="M633" s="222">
        <f>INDEX('Policy Characteristics'!G:G,MATCH(PolicyLevers!$C633,'Policy Characteristics'!$C:$C,0))</f>
        <v>0.2</v>
      </c>
      <c r="N633" s="278">
        <f>INDEX('Policy Characteristics'!H:H,MATCH(PolicyLevers!$C633,'Policy Characteristics'!$C:$C,0))</f>
        <v>5.0000000000000001E-3</v>
      </c>
      <c r="O633" s="223" t="str">
        <f>INDEX('Policy Characteristics'!I:I,MATCH(PolicyLevers!$C633,'Policy Characteristics'!$C:$C,0))</f>
        <v>% of BAU price</v>
      </c>
      <c r="P633" s="201"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3" s="199" t="str">
        <f>INDEX('Policy Characteristics'!K:K,MATCH(PolicyLevers!$C633,'Policy Characteristics'!$C:$C,0))</f>
        <v>fuels.html#fuel-taxes</v>
      </c>
      <c r="R633" s="199" t="str">
        <f>INDEX('Policy Characteristics'!L:L,MATCH(PolicyLevers!$C633,'Policy Characteristics'!$C:$C,0))</f>
        <v>fuel-taxes.html</v>
      </c>
      <c r="S633" s="251" t="str">
        <f>INDEX('Policy Characteristics'!M:M,MATCH(PolicyLevers!$C633,'Policy Characteristics'!$C:$C,0))</f>
        <v>Calculated from model data; see variable fuels/BSoFPtiT in the InputData folder for source information.</v>
      </c>
      <c r="T633" s="189">
        <f>INDEX('Policy Characteristics'!N:N,MATCH(PolicyLevers!$C633,'Policy Characteristics'!$C:$C,0))</f>
        <v>0</v>
      </c>
    </row>
    <row r="634" spans="1:20">
      <c r="A634" s="186" t="str">
        <f>INDEX('Policy Characteristics'!A:A,MATCH($C634,'Policy Characteristics'!$C:$C,0))</f>
        <v>Cross-Sector</v>
      </c>
      <c r="B634" s="226" t="str">
        <f>INDEX('Policy Characteristics'!B:B,MATCH($C634,'Policy Characteristics'!$C:$C,0))</f>
        <v>Fuel Taxes</v>
      </c>
      <c r="C634" s="226" t="str">
        <f t="shared" si="47"/>
        <v>Additional Fuel Tax Rate by Fuel</v>
      </c>
      <c r="D634" s="199" t="s">
        <v>78</v>
      </c>
      <c r="E634" s="199"/>
      <c r="F634" s="199" t="s">
        <v>105</v>
      </c>
      <c r="G634" s="221"/>
      <c r="H634" s="225">
        <v>743</v>
      </c>
      <c r="I634" s="199" t="s">
        <v>47</v>
      </c>
      <c r="J634" s="187" t="str">
        <f>INDEX('Policy Characteristics'!D:D,MATCH(PolicyLevers!$C634,'Policy Characteristics'!$C:$C,0))</f>
        <v>Fuel Taxes</v>
      </c>
      <c r="K634" s="187" t="str">
        <f>INDEX('Policy Characteristics'!E:E,MATCH(PolicyLevers!$C634,'Policy Characteristics'!$C:$C,0))</f>
        <v>cross fuel tax</v>
      </c>
      <c r="L634" s="222">
        <f>INDEX('Policy Characteristics'!F:F,MATCH(PolicyLevers!$C634,'Policy Characteristics'!$C:$C,0))</f>
        <v>0</v>
      </c>
      <c r="M634" s="222">
        <f>INDEX('Policy Characteristics'!G:G,MATCH(PolicyLevers!$C634,'Policy Characteristics'!$C:$C,0))</f>
        <v>0.2</v>
      </c>
      <c r="N634" s="278">
        <f>INDEX('Policy Characteristics'!H:H,MATCH(PolicyLevers!$C634,'Policy Characteristics'!$C:$C,0))</f>
        <v>5.0000000000000001E-3</v>
      </c>
      <c r="O634" s="223" t="str">
        <f>INDEX('Policy Characteristics'!I:I,MATCH(PolicyLevers!$C634,'Policy Characteristics'!$C:$C,0))</f>
        <v>% of BAU price</v>
      </c>
      <c r="P634" s="189"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4" s="189" t="str">
        <f>INDEX('Policy Characteristics'!K:K,MATCH(PolicyLevers!$C634,'Policy Characteristics'!$C:$C,0))</f>
        <v>fuels.html#fuel-taxes</v>
      </c>
      <c r="R634" s="199" t="str">
        <f>INDEX('Policy Characteristics'!L:L,MATCH(PolicyLevers!$C634,'Policy Characteristics'!$C:$C,0))</f>
        <v>fuel-taxes.html</v>
      </c>
      <c r="S634" s="230" t="str">
        <f>INDEX('Policy Characteristics'!M:M,MATCH(PolicyLevers!$C634,'Policy Characteristics'!$C:$C,0))</f>
        <v>Calculated from model data; see variable fuels/BSoFPtiT in the InputData folder for source information.</v>
      </c>
      <c r="T634" s="189">
        <f>INDEX('Policy Characteristics'!N:N,MATCH(PolicyLevers!$C634,'Policy Characteristics'!$C:$C,0))</f>
        <v>0</v>
      </c>
    </row>
    <row r="635" spans="1:20">
      <c r="A635" s="186" t="str">
        <f>INDEX('Policy Characteristics'!A:A,MATCH($C635,'Policy Characteristics'!$C:$C,0))</f>
        <v>Cross-Sector</v>
      </c>
      <c r="B635" s="226" t="str">
        <f>INDEX('Policy Characteristics'!B:B,MATCH($C635,'Policy Characteristics'!$C:$C,0))</f>
        <v>Fuel Taxes</v>
      </c>
      <c r="C635" s="226" t="str">
        <f t="shared" si="47"/>
        <v>Additional Fuel Tax Rate by Fuel</v>
      </c>
      <c r="D635" s="199" t="s">
        <v>466</v>
      </c>
      <c r="E635" s="199"/>
      <c r="F635" s="199" t="s">
        <v>467</v>
      </c>
      <c r="G635" s="221"/>
      <c r="H635" s="220">
        <v>744</v>
      </c>
      <c r="I635" s="199" t="s">
        <v>46</v>
      </c>
      <c r="J635" s="187" t="str">
        <f>INDEX('Policy Characteristics'!D:D,MATCH(PolicyLevers!$C635,'Policy Characteristics'!$C:$C,0))</f>
        <v>Fuel Taxes</v>
      </c>
      <c r="K635" s="187" t="str">
        <f>INDEX('Policy Characteristics'!E:E,MATCH(PolicyLevers!$C635,'Policy Characteristics'!$C:$C,0))</f>
        <v>cross fuel tax</v>
      </c>
      <c r="L635" s="222">
        <f>INDEX('Policy Characteristics'!F:F,MATCH(PolicyLevers!$C635,'Policy Characteristics'!$C:$C,0))</f>
        <v>0</v>
      </c>
      <c r="M635" s="222">
        <f>INDEX('Policy Characteristics'!G:G,MATCH(PolicyLevers!$C635,'Policy Characteristics'!$C:$C,0))</f>
        <v>0.2</v>
      </c>
      <c r="N635" s="278">
        <f>INDEX('Policy Characteristics'!H:H,MATCH(PolicyLevers!$C635,'Policy Characteristics'!$C:$C,0))</f>
        <v>5.0000000000000001E-3</v>
      </c>
      <c r="O635" s="223" t="str">
        <f>INDEX('Policy Characteristics'!I:I,MATCH(PolicyLevers!$C635,'Policy Characteristics'!$C:$C,0))</f>
        <v>% of BAU price</v>
      </c>
      <c r="P635" s="201"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5" s="189" t="str">
        <f>INDEX('Policy Characteristics'!K:K,MATCH(PolicyLevers!$C635,'Policy Characteristics'!$C:$C,0))</f>
        <v>fuels.html#fuel-taxes</v>
      </c>
      <c r="R635" s="199" t="str">
        <f>INDEX('Policy Characteristics'!L:L,MATCH(PolicyLevers!$C635,'Policy Characteristics'!$C:$C,0))</f>
        <v>fuel-taxes.html</v>
      </c>
      <c r="S635" s="251" t="str">
        <f>INDEX('Policy Characteristics'!M:M,MATCH(PolicyLevers!$C635,'Policy Characteristics'!$C:$C,0))</f>
        <v>Calculated from model data; see variable fuels/BSoFPtiT in the InputData folder for source information.</v>
      </c>
      <c r="T635" s="189">
        <f>INDEX('Policy Characteristics'!N:N,MATCH(PolicyLevers!$C635,'Policy Characteristics'!$C:$C,0))</f>
        <v>0</v>
      </c>
    </row>
    <row r="636" spans="1:20">
      <c r="A636" s="186" t="str">
        <f>INDEX('Policy Characteristics'!A:A,MATCH($C636,'Policy Characteristics'!$C:$C,0))</f>
        <v>Cross-Sector</v>
      </c>
      <c r="B636" s="226" t="str">
        <f>INDEX('Policy Characteristics'!B:B,MATCH($C636,'Policy Characteristics'!$C:$C,0))</f>
        <v>Fuel Taxes</v>
      </c>
      <c r="C636" s="226" t="str">
        <f t="shared" si="47"/>
        <v>Additional Fuel Tax Rate by Fuel</v>
      </c>
      <c r="D636" s="199" t="s">
        <v>801</v>
      </c>
      <c r="E636" s="199"/>
      <c r="F636" s="199" t="s">
        <v>805</v>
      </c>
      <c r="G636" s="221"/>
      <c r="H636" s="220">
        <v>745</v>
      </c>
      <c r="I636" s="199" t="s">
        <v>46</v>
      </c>
      <c r="J636" s="187" t="str">
        <f>INDEX('Policy Characteristics'!D:D,MATCH(PolicyLevers!$C636,'Policy Characteristics'!$C:$C,0))</f>
        <v>Fuel Taxes</v>
      </c>
      <c r="K636" s="187" t="str">
        <f>INDEX('Policy Characteristics'!E:E,MATCH(PolicyLevers!$C636,'Policy Characteristics'!$C:$C,0))</f>
        <v>cross fuel tax</v>
      </c>
      <c r="L636" s="222">
        <f>INDEX('Policy Characteristics'!F:F,MATCH(PolicyLevers!$C636,'Policy Characteristics'!$C:$C,0))</f>
        <v>0</v>
      </c>
      <c r="M636" s="222">
        <f>INDEX('Policy Characteristics'!G:G,MATCH(PolicyLevers!$C636,'Policy Characteristics'!$C:$C,0))</f>
        <v>0.2</v>
      </c>
      <c r="N636" s="278">
        <f>INDEX('Policy Characteristics'!H:H,MATCH(PolicyLevers!$C636,'Policy Characteristics'!$C:$C,0))</f>
        <v>5.0000000000000001E-3</v>
      </c>
      <c r="O636" s="223" t="str">
        <f>INDEX('Policy Characteristics'!I:I,MATCH(PolicyLevers!$C636,'Policy Characteristics'!$C:$C,0))</f>
        <v>% of BAU price</v>
      </c>
      <c r="P636" s="201"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6" s="189" t="str">
        <f>INDEX('Policy Characteristics'!K:K,MATCH(PolicyLevers!$C636,'Policy Characteristics'!$C:$C,0))</f>
        <v>fuels.html#fuel-taxes</v>
      </c>
      <c r="R636" s="199" t="str">
        <f>INDEX('Policy Characteristics'!L:L,MATCH(PolicyLevers!$C636,'Policy Characteristics'!$C:$C,0))</f>
        <v>fuel-taxes.html</v>
      </c>
      <c r="S636" s="251" t="str">
        <f>INDEX('Policy Characteristics'!M:M,MATCH(PolicyLevers!$C636,'Policy Characteristics'!$C:$C,0))</f>
        <v>Calculated from model data; see variable fuels/BSoFPtiT in the InputData folder for source information.</v>
      </c>
      <c r="T636" s="189">
        <f>INDEX('Policy Characteristics'!N:N,MATCH(PolicyLevers!$C636,'Policy Characteristics'!$C:$C,0))</f>
        <v>0</v>
      </c>
    </row>
    <row r="637" spans="1:20">
      <c r="A637" s="186" t="str">
        <f>INDEX('Policy Characteristics'!A:A,MATCH($C637,'Policy Characteristics'!$C:$C,0))</f>
        <v>Cross-Sector</v>
      </c>
      <c r="B637" s="226" t="str">
        <f>INDEX('Policy Characteristics'!B:B,MATCH($C637,'Policy Characteristics'!$C:$C,0))</f>
        <v>Fuel Taxes</v>
      </c>
      <c r="C637" s="226" t="str">
        <f t="shared" si="47"/>
        <v>Additional Fuel Tax Rate by Fuel</v>
      </c>
      <c r="D637" s="199" t="s">
        <v>811</v>
      </c>
      <c r="E637" s="199"/>
      <c r="F637" s="199" t="s">
        <v>812</v>
      </c>
      <c r="G637" s="221"/>
      <c r="H637" s="220">
        <v>746</v>
      </c>
      <c r="I637" s="199" t="s">
        <v>46</v>
      </c>
      <c r="J637" s="187" t="str">
        <f>INDEX('Policy Characteristics'!D:D,MATCH(PolicyLevers!$C637,'Policy Characteristics'!$C:$C,0))</f>
        <v>Fuel Taxes</v>
      </c>
      <c r="K637" s="187" t="str">
        <f>INDEX('Policy Characteristics'!E:E,MATCH(PolicyLevers!$C637,'Policy Characteristics'!$C:$C,0))</f>
        <v>cross fuel tax</v>
      </c>
      <c r="L637" s="222">
        <f>INDEX('Policy Characteristics'!F:F,MATCH(PolicyLevers!$C637,'Policy Characteristics'!$C:$C,0))</f>
        <v>0</v>
      </c>
      <c r="M637" s="222">
        <f>INDEX('Policy Characteristics'!G:G,MATCH(PolicyLevers!$C637,'Policy Characteristics'!$C:$C,0))</f>
        <v>0.2</v>
      </c>
      <c r="N637" s="278">
        <f>INDEX('Policy Characteristics'!H:H,MATCH(PolicyLevers!$C637,'Policy Characteristics'!$C:$C,0))</f>
        <v>5.0000000000000001E-3</v>
      </c>
      <c r="O637" s="223" t="str">
        <f>INDEX('Policy Characteristics'!I:I,MATCH(PolicyLevers!$C637,'Policy Characteristics'!$C:$C,0))</f>
        <v>% of BAU price</v>
      </c>
      <c r="P637" s="201"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7" s="189" t="str">
        <f>INDEX('Policy Characteristics'!K:K,MATCH(PolicyLevers!$C637,'Policy Characteristics'!$C:$C,0))</f>
        <v>fuels.html#fuel-taxes</v>
      </c>
      <c r="R637" s="199" t="str">
        <f>INDEX('Policy Characteristics'!L:L,MATCH(PolicyLevers!$C637,'Policy Characteristics'!$C:$C,0))</f>
        <v>fuel-taxes.html</v>
      </c>
      <c r="S637" s="251" t="str">
        <f>INDEX('Policy Characteristics'!M:M,MATCH(PolicyLevers!$C637,'Policy Characteristics'!$C:$C,0))</f>
        <v>Calculated from model data; see variable fuels/BSoFPtiT in the InputData folder for source information.</v>
      </c>
      <c r="T637" s="189">
        <f>INDEX('Policy Characteristics'!N:N,MATCH(PolicyLevers!$C637,'Policy Characteristics'!$C:$C,0))</f>
        <v>0</v>
      </c>
    </row>
    <row r="638" spans="1:20">
      <c r="A638" s="186" t="str">
        <f>INDEX('Policy Characteristics'!A:A,MATCH($C638,'Policy Characteristics'!$C:$C,0))</f>
        <v>Cross-Sector</v>
      </c>
      <c r="B638" s="226" t="str">
        <f>INDEX('Policy Characteristics'!B:B,MATCH($C638,'Policy Characteristics'!$C:$C,0))</f>
        <v>Fuel Taxes</v>
      </c>
      <c r="C638" s="226" t="str">
        <f t="shared" ref="C638:C640" si="48">C$624</f>
        <v>Additional Fuel Tax Rate by Fuel</v>
      </c>
      <c r="D638" s="199" t="s">
        <v>802</v>
      </c>
      <c r="E638" s="199"/>
      <c r="F638" s="199" t="s">
        <v>806</v>
      </c>
      <c r="G638" s="221"/>
      <c r="H638" s="220">
        <v>747</v>
      </c>
      <c r="I638" s="199" t="s">
        <v>46</v>
      </c>
      <c r="J638" s="187" t="str">
        <f>INDEX('Policy Characteristics'!D:D,MATCH(PolicyLevers!$C638,'Policy Characteristics'!$C:$C,0))</f>
        <v>Fuel Taxes</v>
      </c>
      <c r="K638" s="187" t="str">
        <f>INDEX('Policy Characteristics'!E:E,MATCH(PolicyLevers!$C638,'Policy Characteristics'!$C:$C,0))</f>
        <v>cross fuel tax</v>
      </c>
      <c r="L638" s="222">
        <f>INDEX('Policy Characteristics'!F:F,MATCH(PolicyLevers!$C638,'Policy Characteristics'!$C:$C,0))</f>
        <v>0</v>
      </c>
      <c r="M638" s="222">
        <f>INDEX('Policy Characteristics'!G:G,MATCH(PolicyLevers!$C638,'Policy Characteristics'!$C:$C,0))</f>
        <v>0.2</v>
      </c>
      <c r="N638" s="278">
        <f>INDEX('Policy Characteristics'!H:H,MATCH(PolicyLevers!$C638,'Policy Characteristics'!$C:$C,0))</f>
        <v>5.0000000000000001E-3</v>
      </c>
      <c r="O638" s="223" t="str">
        <f>INDEX('Policy Characteristics'!I:I,MATCH(PolicyLevers!$C638,'Policy Characteristics'!$C:$C,0))</f>
        <v>% of BAU price</v>
      </c>
      <c r="P638" s="201"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8" s="189" t="str">
        <f>INDEX('Policy Characteristics'!K:K,MATCH(PolicyLevers!$C638,'Policy Characteristics'!$C:$C,0))</f>
        <v>fuels.html#fuel-taxes</v>
      </c>
      <c r="R638" s="199" t="str">
        <f>INDEX('Policy Characteristics'!L:L,MATCH(PolicyLevers!$C638,'Policy Characteristics'!$C:$C,0))</f>
        <v>fuel-taxes.html</v>
      </c>
      <c r="S638" s="251" t="str">
        <f>INDEX('Policy Characteristics'!M:M,MATCH(PolicyLevers!$C638,'Policy Characteristics'!$C:$C,0))</f>
        <v>Calculated from model data; see variable fuels/BSoFPtiT in the InputData folder for source information.</v>
      </c>
      <c r="T638" s="189">
        <f>INDEX('Policy Characteristics'!N:N,MATCH(PolicyLevers!$C638,'Policy Characteristics'!$C:$C,0))</f>
        <v>0</v>
      </c>
    </row>
    <row r="639" spans="1:20">
      <c r="A639" s="186" t="str">
        <f>INDEX('Policy Characteristics'!A:A,MATCH($C639,'Policy Characteristics'!$C:$C,0))</f>
        <v>Cross-Sector</v>
      </c>
      <c r="B639" s="226" t="str">
        <f>INDEX('Policy Characteristics'!B:B,MATCH($C639,'Policy Characteristics'!$C:$C,0))</f>
        <v>Fuel Taxes</v>
      </c>
      <c r="C639" s="226" t="str">
        <f t="shared" si="48"/>
        <v>Additional Fuel Tax Rate by Fuel</v>
      </c>
      <c r="D639" s="199" t="s">
        <v>803</v>
      </c>
      <c r="E639" s="199"/>
      <c r="F639" s="199" t="s">
        <v>807</v>
      </c>
      <c r="G639" s="221"/>
      <c r="H639" s="225">
        <v>748</v>
      </c>
      <c r="I639" s="199" t="s">
        <v>47</v>
      </c>
      <c r="J639" s="187" t="str">
        <f>INDEX('Policy Characteristics'!D:D,MATCH(PolicyLevers!$C639,'Policy Characteristics'!$C:$C,0))</f>
        <v>Fuel Taxes</v>
      </c>
      <c r="K639" s="187" t="str">
        <f>INDEX('Policy Characteristics'!E:E,MATCH(PolicyLevers!$C639,'Policy Characteristics'!$C:$C,0))</f>
        <v>cross fuel tax</v>
      </c>
      <c r="L639" s="222">
        <f>INDEX('Policy Characteristics'!F:F,MATCH(PolicyLevers!$C639,'Policy Characteristics'!$C:$C,0))</f>
        <v>0</v>
      </c>
      <c r="M639" s="222">
        <f>INDEX('Policy Characteristics'!G:G,MATCH(PolicyLevers!$C639,'Policy Characteristics'!$C:$C,0))</f>
        <v>0.2</v>
      </c>
      <c r="N639" s="278">
        <f>INDEX('Policy Characteristics'!H:H,MATCH(PolicyLevers!$C639,'Policy Characteristics'!$C:$C,0))</f>
        <v>5.0000000000000001E-3</v>
      </c>
      <c r="O639" s="223" t="str">
        <f>INDEX('Policy Characteristics'!I:I,MATCH(PolicyLevers!$C639,'Policy Characteristics'!$C:$C,0))</f>
        <v>% of BAU price</v>
      </c>
      <c r="P639" s="189"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9" s="189" t="str">
        <f>INDEX('Policy Characteristics'!K:K,MATCH(PolicyLevers!$C639,'Policy Characteristics'!$C:$C,0))</f>
        <v>fuels.html#fuel-taxes</v>
      </c>
      <c r="R639" s="199" t="str">
        <f>INDEX('Policy Characteristics'!L:L,MATCH(PolicyLevers!$C639,'Policy Characteristics'!$C:$C,0))</f>
        <v>fuel-taxes.html</v>
      </c>
      <c r="S639" s="230" t="str">
        <f>INDEX('Policy Characteristics'!M:M,MATCH(PolicyLevers!$C639,'Policy Characteristics'!$C:$C,0))</f>
        <v>Calculated from model data; see variable fuels/BSoFPtiT in the InputData folder for source information.</v>
      </c>
      <c r="T639" s="189">
        <f>INDEX('Policy Characteristics'!N:N,MATCH(PolicyLevers!$C639,'Policy Characteristics'!$C:$C,0))</f>
        <v>0</v>
      </c>
    </row>
    <row r="640" spans="1:20">
      <c r="A640" s="186" t="str">
        <f>INDEX('Policy Characteristics'!A:A,MATCH($C640,'Policy Characteristics'!$C:$C,0))</f>
        <v>Cross-Sector</v>
      </c>
      <c r="B640" s="226" t="str">
        <f>INDEX('Policy Characteristics'!B:B,MATCH($C640,'Policy Characteristics'!$C:$C,0))</f>
        <v>Fuel Taxes</v>
      </c>
      <c r="C640" s="226" t="str">
        <f t="shared" si="48"/>
        <v>Additional Fuel Tax Rate by Fuel</v>
      </c>
      <c r="D640" s="199" t="s">
        <v>804</v>
      </c>
      <c r="E640" s="199"/>
      <c r="F640" s="199" t="s">
        <v>808</v>
      </c>
      <c r="G640" s="221"/>
      <c r="H640" s="225">
        <v>749</v>
      </c>
      <c r="I640" s="199" t="s">
        <v>47</v>
      </c>
      <c r="J640" s="187" t="str">
        <f>INDEX('Policy Characteristics'!D:D,MATCH(PolicyLevers!$C640,'Policy Characteristics'!$C:$C,0))</f>
        <v>Fuel Taxes</v>
      </c>
      <c r="K640" s="187" t="str">
        <f>INDEX('Policy Characteristics'!E:E,MATCH(PolicyLevers!$C640,'Policy Characteristics'!$C:$C,0))</f>
        <v>cross fuel tax</v>
      </c>
      <c r="L640" s="222">
        <f>INDEX('Policy Characteristics'!F:F,MATCH(PolicyLevers!$C640,'Policy Characteristics'!$C:$C,0))</f>
        <v>0</v>
      </c>
      <c r="M640" s="222">
        <f>INDEX('Policy Characteristics'!G:G,MATCH(PolicyLevers!$C640,'Policy Characteristics'!$C:$C,0))</f>
        <v>0.2</v>
      </c>
      <c r="N640" s="278">
        <f>INDEX('Policy Characteristics'!H:H,MATCH(PolicyLevers!$C640,'Policy Characteristics'!$C:$C,0))</f>
        <v>5.0000000000000001E-3</v>
      </c>
      <c r="O640" s="223" t="str">
        <f>INDEX('Policy Characteristics'!I:I,MATCH(PolicyLevers!$C640,'Policy Characteristics'!$C:$C,0))</f>
        <v>% of BAU price</v>
      </c>
      <c r="P640" s="189"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40" s="189" t="str">
        <f>INDEX('Policy Characteristics'!K:K,MATCH(PolicyLevers!$C640,'Policy Characteristics'!$C:$C,0))</f>
        <v>fuels.html#fuel-taxes</v>
      </c>
      <c r="R640" s="199" t="str">
        <f>INDEX('Policy Characteristics'!L:L,MATCH(PolicyLevers!$C640,'Policy Characteristics'!$C:$C,0))</f>
        <v>fuel-taxes.html</v>
      </c>
      <c r="S640" s="230" t="str">
        <f>INDEX('Policy Characteristics'!M:M,MATCH(PolicyLevers!$C640,'Policy Characteristics'!$C:$C,0))</f>
        <v>Calculated from model data; see variable fuels/BSoFPtiT in the InputData folder for source information.</v>
      </c>
      <c r="T640" s="189">
        <f>INDEX('Policy Characteristics'!N:N,MATCH(PolicyLevers!$C640,'Policy Characteristics'!$C:$C,0))</f>
        <v>0</v>
      </c>
    </row>
    <row r="641" spans="1:20">
      <c r="A641" s="186" t="str">
        <f>INDEX('Policy Characteristics'!A:A,MATCH($C641,'Policy Characteristics'!$C:$C,0))</f>
        <v>Research and Development</v>
      </c>
      <c r="B641" s="205" t="str">
        <f>INDEX('Policy Characteristics'!B:B,MATCH($C641,'Policy Characteristics'!$C:$C,0))</f>
        <v>Capital Cost Reduction</v>
      </c>
      <c r="C641" s="205" t="s">
        <v>305</v>
      </c>
      <c r="D641" s="189" t="s">
        <v>120</v>
      </c>
      <c r="E641" s="189"/>
      <c r="F641" s="189" t="s">
        <v>332</v>
      </c>
      <c r="G641" s="189"/>
      <c r="H641" s="220">
        <v>85</v>
      </c>
      <c r="I641" s="189" t="s">
        <v>47</v>
      </c>
      <c r="J641" s="187" t="str">
        <f>INDEX('Policy Characteristics'!D:D,MATCH(PolicyLevers!$C641,'Policy Characteristics'!$C:$C,0))</f>
        <v>R&amp;D Capital Cost Reductions</v>
      </c>
      <c r="K641" s="187" t="str">
        <f>INDEX('Policy Characteristics'!E:E,MATCH(PolicyLevers!$C641,'Policy Characteristics'!$C:$C,0))</f>
        <v>RnD building capital cost reduction</v>
      </c>
      <c r="L641" s="229">
        <f>INDEX('Policy Characteristics'!F:F,MATCH(PolicyLevers!$C641,'Policy Characteristics'!$C:$C,0))</f>
        <v>0</v>
      </c>
      <c r="M641" s="229">
        <f>INDEX('Policy Characteristics'!G:G,MATCH(PolicyLevers!$C641,'Policy Characteristics'!$C:$C,0))</f>
        <v>0.4</v>
      </c>
      <c r="N641" s="228">
        <f>INDEX('Policy Characteristics'!H:H,MATCH(PolicyLevers!$C641,'Policy Characteristics'!$C:$C,0))</f>
        <v>0.01</v>
      </c>
      <c r="O641" s="189" t="str">
        <f>INDEX('Policy Characteristics'!I:I,MATCH(PolicyLevers!$C641,'Policy Characteristics'!$C:$C,0))</f>
        <v>% reduction in cost</v>
      </c>
      <c r="P641" s="189" t="str">
        <f>INDEX('Policy Characteristics'!J:J,MATCH(PolicyLevers!$C641,'Policy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1" s="189" t="str">
        <f>INDEX('Policy Characteristics'!K:K,MATCH(PolicyLevers!$C641,'Policy Characteristics'!$C:$C,0))</f>
        <v>architectural-design.html#rnd</v>
      </c>
      <c r="R641" s="199" t="str">
        <f>INDEX('Policy Characteristics'!L:L,MATCH(PolicyLevers!$C641,'Policy Characteristics'!$C:$C,0))</f>
        <v>research-and-development.html</v>
      </c>
      <c r="S641" s="230" t="str">
        <f>INDEX('Policy Characteristics'!M:M,MATCH(PolicyLevers!$C641,'Policy Characteristics'!$C:$C,0))</f>
        <v>none</v>
      </c>
      <c r="T641" s="189">
        <f>INDEX('Policy Characteristics'!N:N,MATCH(PolicyLevers!$C641,'Policy Characteristics'!$C:$C,0))</f>
        <v>0</v>
      </c>
    </row>
    <row r="642" spans="1:20">
      <c r="A642" s="186" t="str">
        <f>INDEX('Policy Characteristics'!A:A,MATCH($C642,'Policy Characteristics'!$C:$C,0))</f>
        <v>Research and Development</v>
      </c>
      <c r="B642" s="210" t="str">
        <f>INDEX('Policy Characteristics'!B:B,MATCH($C642,'Policy Characteristics'!$C:$C,0))</f>
        <v>Capital Cost Reduction</v>
      </c>
      <c r="C642" s="210" t="str">
        <f t="shared" ref="C642:C646" si="49">C$641</f>
        <v>RnD Building Capital Cost Perc Reduction</v>
      </c>
      <c r="D642" s="189" t="s">
        <v>121</v>
      </c>
      <c r="E642" s="189"/>
      <c r="F642" s="189" t="s">
        <v>333</v>
      </c>
      <c r="G642" s="189"/>
      <c r="H642" s="225">
        <v>86</v>
      </c>
      <c r="I642" s="189" t="s">
        <v>46</v>
      </c>
      <c r="J642" s="187" t="str">
        <f>INDEX('Policy Characteristics'!D:D,MATCH(PolicyLevers!$C642,'Policy Characteristics'!$C:$C,0))</f>
        <v>R&amp;D Capital Cost Reductions</v>
      </c>
      <c r="K642" s="187" t="str">
        <f>INDEX('Policy Characteristics'!E:E,MATCH(PolicyLevers!$C642,'Policy Characteristics'!$C:$C,0))</f>
        <v>RnD building capital cost reduction</v>
      </c>
      <c r="L642" s="222">
        <f>INDEX('Policy Characteristics'!F:F,MATCH(PolicyLevers!$C642,'Policy Characteristics'!$C:$C,0))</f>
        <v>0</v>
      </c>
      <c r="M642" s="222">
        <f>INDEX('Policy Characteristics'!G:G,MATCH(PolicyLevers!$C642,'Policy Characteristics'!$C:$C,0))</f>
        <v>0.4</v>
      </c>
      <c r="N642" s="222">
        <f>INDEX('Policy Characteristics'!H:H,MATCH(PolicyLevers!$C642,'Policy Characteristics'!$C:$C,0))</f>
        <v>0.01</v>
      </c>
      <c r="O642" s="221" t="str">
        <f>INDEX('Policy Characteristics'!I:I,MATCH(PolicyLevers!$C642,'Policy Characteristics'!$C:$C,0))</f>
        <v>% reduction in cost</v>
      </c>
      <c r="P642" s="189" t="str">
        <f>INDEX('Policy Characteristics'!J:J,MATCH(PolicyLevers!$C642,'Policy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2" s="189" t="str">
        <f>INDEX('Policy Characteristics'!K:K,MATCH(PolicyLevers!$C642,'Policy Characteristics'!$C:$C,0))</f>
        <v>architectural-design.html#rnd</v>
      </c>
      <c r="R642" s="199" t="str">
        <f>INDEX('Policy Characteristics'!L:L,MATCH(PolicyLevers!$C642,'Policy Characteristics'!$C:$C,0))</f>
        <v>research-and-development.html</v>
      </c>
      <c r="S642" s="230" t="str">
        <f>INDEX('Policy Characteristics'!M:M,MATCH(PolicyLevers!$C642,'Policy Characteristics'!$C:$C,0))</f>
        <v>none</v>
      </c>
      <c r="T642" s="189">
        <f>INDEX('Policy Characteristics'!N:N,MATCH(PolicyLevers!$C642,'Policy Characteristics'!$C:$C,0))</f>
        <v>0</v>
      </c>
    </row>
    <row r="643" spans="1:20">
      <c r="A643" s="186" t="str">
        <f>INDEX('Policy Characteristics'!A:A,MATCH($C643,'Policy Characteristics'!$C:$C,0))</f>
        <v>Research and Development</v>
      </c>
      <c r="B643" s="210" t="str">
        <f>INDEX('Policy Characteristics'!B:B,MATCH($C643,'Policy Characteristics'!$C:$C,0))</f>
        <v>Capital Cost Reduction</v>
      </c>
      <c r="C643" s="210" t="str">
        <f t="shared" si="49"/>
        <v>RnD Building Capital Cost Perc Reduction</v>
      </c>
      <c r="D643" s="189" t="s">
        <v>122</v>
      </c>
      <c r="E643" s="189"/>
      <c r="F643" s="189" t="s">
        <v>334</v>
      </c>
      <c r="G643" s="189"/>
      <c r="H643" s="225">
        <v>87</v>
      </c>
      <c r="I643" s="189" t="s">
        <v>46</v>
      </c>
      <c r="J643" s="187" t="str">
        <f>INDEX('Policy Characteristics'!D:D,MATCH(PolicyLevers!$C643,'Policy Characteristics'!$C:$C,0))</f>
        <v>R&amp;D Capital Cost Reductions</v>
      </c>
      <c r="K643" s="187" t="str">
        <f>INDEX('Policy Characteristics'!E:E,MATCH(PolicyLevers!$C643,'Policy Characteristics'!$C:$C,0))</f>
        <v>RnD building capital cost reduction</v>
      </c>
      <c r="L643" s="222">
        <f>INDEX('Policy Characteristics'!F:F,MATCH(PolicyLevers!$C643,'Policy Characteristics'!$C:$C,0))</f>
        <v>0</v>
      </c>
      <c r="M643" s="222">
        <f>INDEX('Policy Characteristics'!G:G,MATCH(PolicyLevers!$C643,'Policy Characteristics'!$C:$C,0))</f>
        <v>0.4</v>
      </c>
      <c r="N643" s="222">
        <f>INDEX('Policy Characteristics'!H:H,MATCH(PolicyLevers!$C643,'Policy Characteristics'!$C:$C,0))</f>
        <v>0.01</v>
      </c>
      <c r="O643" s="221" t="str">
        <f>INDEX('Policy Characteristics'!I:I,MATCH(PolicyLevers!$C643,'Policy Characteristics'!$C:$C,0))</f>
        <v>% reduction in cost</v>
      </c>
      <c r="P643" s="189" t="str">
        <f>INDEX('Policy Characteristics'!J:J,MATCH(PolicyLevers!$C643,'Policy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3" s="189" t="str">
        <f>INDEX('Policy Characteristics'!K:K,MATCH(PolicyLevers!$C643,'Policy Characteristics'!$C:$C,0))</f>
        <v>architectural-design.html#rnd</v>
      </c>
      <c r="R643" s="199" t="str">
        <f>INDEX('Policy Characteristics'!L:L,MATCH(PolicyLevers!$C643,'Policy Characteristics'!$C:$C,0))</f>
        <v>research-and-development.html</v>
      </c>
      <c r="S643" s="230" t="str">
        <f>INDEX('Policy Characteristics'!M:M,MATCH(PolicyLevers!$C643,'Policy Characteristics'!$C:$C,0))</f>
        <v>none</v>
      </c>
      <c r="T643" s="189">
        <f>INDEX('Policy Characteristics'!N:N,MATCH(PolicyLevers!$C643,'Policy Characteristics'!$C:$C,0))</f>
        <v>0</v>
      </c>
    </row>
    <row r="644" spans="1:20">
      <c r="A644" s="186" t="str">
        <f>INDEX('Policy Characteristics'!A:A,MATCH($C644,'Policy Characteristics'!$C:$C,0))</f>
        <v>Research and Development</v>
      </c>
      <c r="B644" s="210" t="str">
        <f>INDEX('Policy Characteristics'!B:B,MATCH($C644,'Policy Characteristics'!$C:$C,0))</f>
        <v>Capital Cost Reduction</v>
      </c>
      <c r="C644" s="210" t="str">
        <f t="shared" si="49"/>
        <v>RnD Building Capital Cost Perc Reduction</v>
      </c>
      <c r="D644" s="189" t="s">
        <v>123</v>
      </c>
      <c r="E644" s="189"/>
      <c r="F644" s="189" t="s">
        <v>335</v>
      </c>
      <c r="G644" s="189"/>
      <c r="H644" s="225">
        <v>88</v>
      </c>
      <c r="I644" s="189" t="s">
        <v>46</v>
      </c>
      <c r="J644" s="187" t="str">
        <f>INDEX('Policy Characteristics'!D:D,MATCH(PolicyLevers!$C644,'Policy Characteristics'!$C:$C,0))</f>
        <v>R&amp;D Capital Cost Reductions</v>
      </c>
      <c r="K644" s="187" t="str">
        <f>INDEX('Policy Characteristics'!E:E,MATCH(PolicyLevers!$C644,'Policy Characteristics'!$C:$C,0))</f>
        <v>RnD building capital cost reduction</v>
      </c>
      <c r="L644" s="222">
        <f>INDEX('Policy Characteristics'!F:F,MATCH(PolicyLevers!$C644,'Policy Characteristics'!$C:$C,0))</f>
        <v>0</v>
      </c>
      <c r="M644" s="222">
        <f>INDEX('Policy Characteristics'!G:G,MATCH(PolicyLevers!$C644,'Policy Characteristics'!$C:$C,0))</f>
        <v>0.4</v>
      </c>
      <c r="N644" s="222">
        <f>INDEX('Policy Characteristics'!H:H,MATCH(PolicyLevers!$C644,'Policy Characteristics'!$C:$C,0))</f>
        <v>0.01</v>
      </c>
      <c r="O644" s="221" t="str">
        <f>INDEX('Policy Characteristics'!I:I,MATCH(PolicyLevers!$C644,'Policy Characteristics'!$C:$C,0))</f>
        <v>% reduction in cost</v>
      </c>
      <c r="P644" s="189" t="str">
        <f>INDEX('Policy Characteristics'!J:J,MATCH(PolicyLevers!$C644,'Policy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4" s="189" t="str">
        <f>INDEX('Policy Characteristics'!K:K,MATCH(PolicyLevers!$C644,'Policy Characteristics'!$C:$C,0))</f>
        <v>architectural-design.html#rnd</v>
      </c>
      <c r="R644" s="199" t="str">
        <f>INDEX('Policy Characteristics'!L:L,MATCH(PolicyLevers!$C644,'Policy Characteristics'!$C:$C,0))</f>
        <v>research-and-development.html</v>
      </c>
      <c r="S644" s="230" t="str">
        <f>INDEX('Policy Characteristics'!M:M,MATCH(PolicyLevers!$C644,'Policy Characteristics'!$C:$C,0))</f>
        <v>none</v>
      </c>
      <c r="T644" s="189">
        <f>INDEX('Policy Characteristics'!N:N,MATCH(PolicyLevers!$C644,'Policy Characteristics'!$C:$C,0))</f>
        <v>0</v>
      </c>
    </row>
    <row r="645" spans="1:20">
      <c r="A645" s="186" t="str">
        <f>INDEX('Policy Characteristics'!A:A,MATCH($C645,'Policy Characteristics'!$C:$C,0))</f>
        <v>Research and Development</v>
      </c>
      <c r="B645" s="210" t="str">
        <f>INDEX('Policy Characteristics'!B:B,MATCH($C645,'Policy Characteristics'!$C:$C,0))</f>
        <v>Capital Cost Reduction</v>
      </c>
      <c r="C645" s="210" t="str">
        <f t="shared" si="49"/>
        <v>RnD Building Capital Cost Perc Reduction</v>
      </c>
      <c r="D645" s="189" t="s">
        <v>124</v>
      </c>
      <c r="E645" s="189"/>
      <c r="F645" s="189" t="s">
        <v>336</v>
      </c>
      <c r="G645" s="189"/>
      <c r="H645" s="225">
        <v>89</v>
      </c>
      <c r="I645" s="189" t="s">
        <v>46</v>
      </c>
      <c r="J645" s="187" t="str">
        <f>INDEX('Policy Characteristics'!D:D,MATCH(PolicyLevers!$C645,'Policy Characteristics'!$C:$C,0))</f>
        <v>R&amp;D Capital Cost Reductions</v>
      </c>
      <c r="K645" s="187" t="str">
        <f>INDEX('Policy Characteristics'!E:E,MATCH(PolicyLevers!$C645,'Policy Characteristics'!$C:$C,0))</f>
        <v>RnD building capital cost reduction</v>
      </c>
      <c r="L645" s="222">
        <f>INDEX('Policy Characteristics'!F:F,MATCH(PolicyLevers!$C645,'Policy Characteristics'!$C:$C,0))</f>
        <v>0</v>
      </c>
      <c r="M645" s="222">
        <f>INDEX('Policy Characteristics'!G:G,MATCH(PolicyLevers!$C645,'Policy Characteristics'!$C:$C,0))</f>
        <v>0.4</v>
      </c>
      <c r="N645" s="222">
        <f>INDEX('Policy Characteristics'!H:H,MATCH(PolicyLevers!$C645,'Policy Characteristics'!$C:$C,0))</f>
        <v>0.01</v>
      </c>
      <c r="O645" s="221" t="str">
        <f>INDEX('Policy Characteristics'!I:I,MATCH(PolicyLevers!$C645,'Policy Characteristics'!$C:$C,0))</f>
        <v>% reduction in cost</v>
      </c>
      <c r="P645" s="189" t="str">
        <f>INDEX('Policy Characteristics'!J:J,MATCH(PolicyLevers!$C645,'Policy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5" s="189" t="str">
        <f>INDEX('Policy Characteristics'!K:K,MATCH(PolicyLevers!$C645,'Policy Characteristics'!$C:$C,0))</f>
        <v>architectural-design.html#rnd</v>
      </c>
      <c r="R645" s="199" t="str">
        <f>INDEX('Policy Characteristics'!L:L,MATCH(PolicyLevers!$C645,'Policy Characteristics'!$C:$C,0))</f>
        <v>research-and-development.html</v>
      </c>
      <c r="S645" s="230" t="str">
        <f>INDEX('Policy Characteristics'!M:M,MATCH(PolicyLevers!$C645,'Policy Characteristics'!$C:$C,0))</f>
        <v>none</v>
      </c>
      <c r="T645" s="189">
        <f>INDEX('Policy Characteristics'!N:N,MATCH(PolicyLevers!$C645,'Policy Characteristics'!$C:$C,0))</f>
        <v>0</v>
      </c>
    </row>
    <row r="646" spans="1:20">
      <c r="A646" s="186" t="str">
        <f>INDEX('Policy Characteristics'!A:A,MATCH($C646,'Policy Characteristics'!$C:$C,0))</f>
        <v>Research and Development</v>
      </c>
      <c r="B646" s="210" t="str">
        <f>INDEX('Policy Characteristics'!B:B,MATCH($C646,'Policy Characteristics'!$C:$C,0))</f>
        <v>Capital Cost Reduction</v>
      </c>
      <c r="C646" s="210" t="str">
        <f t="shared" si="49"/>
        <v>RnD Building Capital Cost Perc Reduction</v>
      </c>
      <c r="D646" s="189" t="s">
        <v>125</v>
      </c>
      <c r="E646" s="189"/>
      <c r="F646" s="189" t="s">
        <v>337</v>
      </c>
      <c r="G646" s="189"/>
      <c r="H646" s="225">
        <v>90</v>
      </c>
      <c r="I646" s="189" t="s">
        <v>46</v>
      </c>
      <c r="J646" s="187" t="str">
        <f>INDEX('Policy Characteristics'!D:D,MATCH(PolicyLevers!$C646,'Policy Characteristics'!$C:$C,0))</f>
        <v>R&amp;D Capital Cost Reductions</v>
      </c>
      <c r="K646" s="187" t="str">
        <f>INDEX('Policy Characteristics'!E:E,MATCH(PolicyLevers!$C646,'Policy Characteristics'!$C:$C,0))</f>
        <v>RnD building capital cost reduction</v>
      </c>
      <c r="L646" s="222">
        <f>INDEX('Policy Characteristics'!F:F,MATCH(PolicyLevers!$C646,'Policy Characteristics'!$C:$C,0))</f>
        <v>0</v>
      </c>
      <c r="M646" s="222">
        <f>INDEX('Policy Characteristics'!G:G,MATCH(PolicyLevers!$C646,'Policy Characteristics'!$C:$C,0))</f>
        <v>0.4</v>
      </c>
      <c r="N646" s="222">
        <f>INDEX('Policy Characteristics'!H:H,MATCH(PolicyLevers!$C646,'Policy Characteristics'!$C:$C,0))</f>
        <v>0.01</v>
      </c>
      <c r="O646" s="221" t="str">
        <f>INDEX('Policy Characteristics'!I:I,MATCH(PolicyLevers!$C646,'Policy Characteristics'!$C:$C,0))</f>
        <v>% reduction in cost</v>
      </c>
      <c r="P646" s="189" t="str">
        <f>INDEX('Policy Characteristics'!J:J,MATCH(PolicyLevers!$C646,'Policy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6" s="189" t="str">
        <f>INDEX('Policy Characteristics'!K:K,MATCH(PolicyLevers!$C646,'Policy Characteristics'!$C:$C,0))</f>
        <v>architectural-design.html#rnd</v>
      </c>
      <c r="R646" s="199" t="str">
        <f>INDEX('Policy Characteristics'!L:L,MATCH(PolicyLevers!$C646,'Policy Characteristics'!$C:$C,0))</f>
        <v>research-and-development.html</v>
      </c>
      <c r="S646" s="230" t="str">
        <f>INDEX('Policy Characteristics'!M:M,MATCH(PolicyLevers!$C646,'Policy Characteristics'!$C:$C,0))</f>
        <v>none</v>
      </c>
      <c r="T646" s="189">
        <f>INDEX('Policy Characteristics'!N:N,MATCH(PolicyLevers!$C646,'Policy Characteristics'!$C:$C,0))</f>
        <v>0</v>
      </c>
    </row>
    <row r="647" spans="1:20">
      <c r="A647" s="186" t="str">
        <f>INDEX('Policy Characteristics'!A:A,MATCH($C647,'Policy Characteristics'!$C:$C,0))</f>
        <v>Research and Development</v>
      </c>
      <c r="B647" s="210" t="str">
        <f>INDEX('Policy Characteristics'!B:B,MATCH($C647,'Policy Characteristics'!$C:$C,0))</f>
        <v>Capital Cost Reduction</v>
      </c>
      <c r="C647" s="205" t="s">
        <v>306</v>
      </c>
      <c r="D647" s="189"/>
      <c r="E647" s="189"/>
      <c r="F647" s="189" t="s">
        <v>29</v>
      </c>
      <c r="G647" s="189"/>
      <c r="H647" s="225">
        <v>91</v>
      </c>
      <c r="I647" s="189" t="s">
        <v>46</v>
      </c>
      <c r="J647" s="187" t="str">
        <f>INDEX('Policy Characteristics'!D:D,MATCH(PolicyLevers!$C647,'Policy Characteristics'!$C:$C,0))</f>
        <v>R&amp;D Capital Cost Reductions</v>
      </c>
      <c r="K647" s="187" t="str">
        <f>INDEX('Policy Characteristics'!E:E,MATCH(PolicyLevers!$C647,'Policy Characteristics'!$C:$C,0))</f>
        <v>RnD CCS capital cost reduction</v>
      </c>
      <c r="L647" s="229">
        <f>INDEX('Policy Characteristics'!F:F,MATCH(PolicyLevers!$C647,'Policy Characteristics'!$C:$C,0))</f>
        <v>0</v>
      </c>
      <c r="M647" s="229">
        <f>INDEX('Policy Characteristics'!G:G,MATCH(PolicyLevers!$C647,'Policy Characteristics'!$C:$C,0))</f>
        <v>0.4</v>
      </c>
      <c r="N647" s="228">
        <f>INDEX('Policy Characteristics'!H:H,MATCH(PolicyLevers!$C647,'Policy Characteristics'!$C:$C,0))</f>
        <v>0.01</v>
      </c>
      <c r="O647" s="189" t="str">
        <f>INDEX('Policy Characteristics'!I:I,MATCH(PolicyLevers!$C647,'Policy Characteristics'!$C:$C,0))</f>
        <v>% reduction in cost</v>
      </c>
      <c r="P647" s="199" t="str">
        <f>INDEX('Policy Characteristics'!J:J,MATCH(PolicyLevers!$C647,'Policy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189" t="str">
        <f>INDEX('Policy Characteristics'!K:K,MATCH(PolicyLevers!$C647,'Policy Characteristics'!$C:$C,0))</f>
        <v>architectural-design.html#rnd</v>
      </c>
      <c r="R647" s="199" t="str">
        <f>INDEX('Policy Characteristics'!L:L,MATCH(PolicyLevers!$C647,'Policy Characteristics'!$C:$C,0))</f>
        <v>research-and-development.html</v>
      </c>
      <c r="S647" s="230" t="str">
        <f>INDEX('Policy Characteristics'!M:M,MATCH(PolicyLevers!$C647,'Policy Characteristics'!$C:$C,0))</f>
        <v>none</v>
      </c>
      <c r="T647" s="189">
        <f>INDEX('Policy Characteristics'!N:N,MATCH(PolicyLevers!$C647,'Policy Characteristics'!$C:$C,0))</f>
        <v>0</v>
      </c>
    </row>
    <row r="648" spans="1:20">
      <c r="A648" s="186" t="str">
        <f>INDEX('Policy Characteristics'!A:A,MATCH($C648,'Policy Characteristics'!$C:$C,0))</f>
        <v>Research and Development</v>
      </c>
      <c r="B648" s="210" t="str">
        <f>INDEX('Policy Characteristics'!B:B,MATCH($C648,'Policy Characteristics'!$C:$C,0))</f>
        <v>Capital Cost Reduction</v>
      </c>
      <c r="C648" s="205" t="s">
        <v>307</v>
      </c>
      <c r="D648" s="189" t="s">
        <v>471</v>
      </c>
      <c r="E648" s="189"/>
      <c r="F648" s="199" t="s">
        <v>474</v>
      </c>
      <c r="G648" s="189"/>
      <c r="H648" s="225">
        <v>92</v>
      </c>
      <c r="I648" s="189" t="s">
        <v>46</v>
      </c>
      <c r="J648" s="187" t="str">
        <f>INDEX('Policy Characteristics'!D:D,MATCH(PolicyLevers!$C648,'Policy Characteristics'!$C:$C,0))</f>
        <v>R&amp;D Capital Cost Reductions</v>
      </c>
      <c r="K648" s="187" t="str">
        <f>INDEX('Policy Characteristics'!E:E,MATCH(PolicyLevers!$C648,'Policy Characteristics'!$C:$C,0))</f>
        <v>RnD electricity capital cost reduction</v>
      </c>
      <c r="L648" s="229">
        <f>INDEX('Policy Characteristics'!F:F,MATCH(PolicyLevers!$C648,'Policy Characteristics'!$C:$C,0))</f>
        <v>0</v>
      </c>
      <c r="M648" s="229">
        <f>INDEX('Policy Characteristics'!G:G,MATCH(PolicyLevers!$C648,'Policy Characteristics'!$C:$C,0))</f>
        <v>0.4</v>
      </c>
      <c r="N648" s="228">
        <f>INDEX('Policy Characteristics'!H:H,MATCH(PolicyLevers!$C648,'Policy Characteristics'!$C:$C,0))</f>
        <v>0.01</v>
      </c>
      <c r="O648" s="189" t="str">
        <f>INDEX('Policy Characteristics'!I:I,MATCH(PolicyLevers!$C648,'Policy Characteristics'!$C:$C,0))</f>
        <v>% reduction in cost</v>
      </c>
      <c r="P648" s="199" t="str">
        <f>INDEX('Policy Characteristics'!J:J,MATCH(PolicyLevers!$C648,'Policy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189" t="str">
        <f>INDEX('Policy Characteristics'!K:K,MATCH(PolicyLevers!$C648,'Policy Characteristics'!$C:$C,0))</f>
        <v>architectural-design.html#rnd</v>
      </c>
      <c r="R648" s="199" t="str">
        <f>INDEX('Policy Characteristics'!L:L,MATCH(PolicyLevers!$C648,'Policy Characteristics'!$C:$C,0))</f>
        <v>research-and-development.html</v>
      </c>
      <c r="S648" s="230" t="str">
        <f>INDEX('Policy Characteristics'!M:M,MATCH(PolicyLevers!$C648,'Policy Characteristics'!$C:$C,0))</f>
        <v>none</v>
      </c>
      <c r="T648" s="189">
        <f>INDEX('Policy Characteristics'!N:N,MATCH(PolicyLevers!$C648,'Policy Characteristics'!$C:$C,0))</f>
        <v>0</v>
      </c>
    </row>
    <row r="649" spans="1:20">
      <c r="A649" s="186" t="str">
        <f>INDEX('Policy Characteristics'!A:A,MATCH($C649,'Policy Characteristics'!$C:$C,0))</f>
        <v>Research and Development</v>
      </c>
      <c r="B649" s="210" t="str">
        <f>INDEX('Policy Characteristics'!B:B,MATCH($C649,'Policy Characteristics'!$C:$C,0))</f>
        <v>Capital Cost Reduction</v>
      </c>
      <c r="C649" s="210" t="str">
        <f t="shared" ref="C649:C656" si="50">C$648</f>
        <v>RnD Electricity Capital Cost Perc Reduction</v>
      </c>
      <c r="D649" s="199" t="s">
        <v>322</v>
      </c>
      <c r="E649" s="221"/>
      <c r="F649" s="199" t="s">
        <v>553</v>
      </c>
      <c r="G649" s="189"/>
      <c r="H649" s="225">
        <v>93</v>
      </c>
      <c r="I649" s="189" t="s">
        <v>46</v>
      </c>
      <c r="J649" s="187" t="str">
        <f>INDEX('Policy Characteristics'!D:D,MATCH(PolicyLevers!$C649,'Policy Characteristics'!$C:$C,0))</f>
        <v>R&amp;D Capital Cost Reductions</v>
      </c>
      <c r="K649" s="187" t="str">
        <f>INDEX('Policy Characteristics'!E:E,MATCH(PolicyLevers!$C649,'Policy Characteristics'!$C:$C,0))</f>
        <v>RnD electricity capital cost reduction</v>
      </c>
      <c r="L649" s="222">
        <f>INDEX('Policy Characteristics'!F:F,MATCH(PolicyLevers!$C649,'Policy Characteristics'!$C:$C,0))</f>
        <v>0</v>
      </c>
      <c r="M649" s="211">
        <f>INDEX('Policy Characteristics'!G:G,MATCH(PolicyLevers!$C649,'Policy Characteristics'!$C:$C,0))</f>
        <v>0.4</v>
      </c>
      <c r="N649" s="211">
        <f>INDEX('Policy Characteristics'!H:H,MATCH(PolicyLevers!$C649,'Policy Characteristics'!$C:$C,0))</f>
        <v>0.01</v>
      </c>
      <c r="O649" s="221" t="str">
        <f>INDEX('Policy Characteristics'!I:I,MATCH(PolicyLevers!$C649,'Policy Characteristics'!$C:$C,0))</f>
        <v>% reduction in cost</v>
      </c>
      <c r="P649" s="199" t="str">
        <f>INDEX('Policy Characteristics'!J:J,MATCH(PolicyLevers!$C649,'Policy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189" t="str">
        <f>INDEX('Policy Characteristics'!K:K,MATCH(PolicyLevers!$C649,'Policy Characteristics'!$C:$C,0))</f>
        <v>architectural-design.html#rnd</v>
      </c>
      <c r="R649" s="199" t="str">
        <f>INDEX('Policy Characteristics'!L:L,MATCH(PolicyLevers!$C649,'Policy Characteristics'!$C:$C,0))</f>
        <v>research-and-development.html</v>
      </c>
      <c r="S649" s="230" t="str">
        <f>INDEX('Policy Characteristics'!M:M,MATCH(PolicyLevers!$C649,'Policy Characteristics'!$C:$C,0))</f>
        <v>none</v>
      </c>
      <c r="T649" s="189">
        <f>INDEX('Policy Characteristics'!N:N,MATCH(PolicyLevers!$C649,'Policy Characteristics'!$C:$C,0))</f>
        <v>0</v>
      </c>
    </row>
    <row r="650" spans="1:20">
      <c r="A650" s="186" t="str">
        <f>INDEX('Policy Characteristics'!A:A,MATCH($C650,'Policy Characteristics'!$C:$C,0))</f>
        <v>Research and Development</v>
      </c>
      <c r="B650" s="210" t="str">
        <f>INDEX('Policy Characteristics'!B:B,MATCH($C650,'Policy Characteristics'!$C:$C,0))</f>
        <v>Capital Cost Reduction</v>
      </c>
      <c r="C650" s="210" t="str">
        <f t="shared" si="50"/>
        <v>RnD Electricity Capital Cost Perc Reduction</v>
      </c>
      <c r="D650" s="199" t="s">
        <v>80</v>
      </c>
      <c r="E650" s="221"/>
      <c r="F650" s="199" t="s">
        <v>338</v>
      </c>
      <c r="G650" s="189"/>
      <c r="H650" s="225">
        <v>94</v>
      </c>
      <c r="I650" s="189" t="s">
        <v>46</v>
      </c>
      <c r="J650" s="187" t="str">
        <f>INDEX('Policy Characteristics'!D:D,MATCH(PolicyLevers!$C650,'Policy Characteristics'!$C:$C,0))</f>
        <v>R&amp;D Capital Cost Reductions</v>
      </c>
      <c r="K650" s="187" t="str">
        <f>INDEX('Policy Characteristics'!E:E,MATCH(PolicyLevers!$C650,'Policy Characteristics'!$C:$C,0))</f>
        <v>RnD electricity capital cost reduction</v>
      </c>
      <c r="L650" s="222">
        <f>INDEX('Policy Characteristics'!F:F,MATCH(PolicyLevers!$C650,'Policy Characteristics'!$C:$C,0))</f>
        <v>0</v>
      </c>
      <c r="M650" s="211">
        <f>INDEX('Policy Characteristics'!G:G,MATCH(PolicyLevers!$C650,'Policy Characteristics'!$C:$C,0))</f>
        <v>0.4</v>
      </c>
      <c r="N650" s="211">
        <f>INDEX('Policy Characteristics'!H:H,MATCH(PolicyLevers!$C650,'Policy Characteristics'!$C:$C,0))</f>
        <v>0.01</v>
      </c>
      <c r="O650" s="221" t="str">
        <f>INDEX('Policy Characteristics'!I:I,MATCH(PolicyLevers!$C650,'Policy Characteristics'!$C:$C,0))</f>
        <v>% reduction in cost</v>
      </c>
      <c r="P650" s="199" t="str">
        <f>INDEX('Policy Characteristics'!J:J,MATCH(PolicyLevers!$C650,'Policy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189" t="str">
        <f>INDEX('Policy Characteristics'!K:K,MATCH(PolicyLevers!$C650,'Policy Characteristics'!$C:$C,0))</f>
        <v>architectural-design.html#rnd</v>
      </c>
      <c r="R650" s="199" t="str">
        <f>INDEX('Policy Characteristics'!L:L,MATCH(PolicyLevers!$C650,'Policy Characteristics'!$C:$C,0))</f>
        <v>research-and-development.html</v>
      </c>
      <c r="S650" s="230" t="str">
        <f>INDEX('Policy Characteristics'!M:M,MATCH(PolicyLevers!$C650,'Policy Characteristics'!$C:$C,0))</f>
        <v>none</v>
      </c>
      <c r="T650" s="189">
        <f>INDEX('Policy Characteristics'!N:N,MATCH(PolicyLevers!$C650,'Policy Characteristics'!$C:$C,0))</f>
        <v>0</v>
      </c>
    </row>
    <row r="651" spans="1:20">
      <c r="A651" s="186" t="str">
        <f>INDEX('Policy Characteristics'!A:A,MATCH($C651,'Policy Characteristics'!$C:$C,0))</f>
        <v>Research and Development</v>
      </c>
      <c r="B651" s="210" t="str">
        <f>INDEX('Policy Characteristics'!B:B,MATCH($C651,'Policy Characteristics'!$C:$C,0))</f>
        <v>Capital Cost Reduction</v>
      </c>
      <c r="C651" s="210" t="str">
        <f t="shared" si="50"/>
        <v>RnD Electricity Capital Cost Perc Reduction</v>
      </c>
      <c r="D651" s="199" t="s">
        <v>81</v>
      </c>
      <c r="E651" s="221"/>
      <c r="F651" s="199" t="s">
        <v>339</v>
      </c>
      <c r="G651" s="189"/>
      <c r="H651" s="225">
        <v>95</v>
      </c>
      <c r="I651" s="189" t="s">
        <v>46</v>
      </c>
      <c r="J651" s="187" t="str">
        <f>INDEX('Policy Characteristics'!D:D,MATCH(PolicyLevers!$C651,'Policy Characteristics'!$C:$C,0))</f>
        <v>R&amp;D Capital Cost Reductions</v>
      </c>
      <c r="K651" s="187" t="str">
        <f>INDEX('Policy Characteristics'!E:E,MATCH(PolicyLevers!$C651,'Policy Characteristics'!$C:$C,0))</f>
        <v>RnD electricity capital cost reduction</v>
      </c>
      <c r="L651" s="222">
        <f>INDEX('Policy Characteristics'!F:F,MATCH(PolicyLevers!$C651,'Policy Characteristics'!$C:$C,0))</f>
        <v>0</v>
      </c>
      <c r="M651" s="211">
        <f>INDEX('Policy Characteristics'!G:G,MATCH(PolicyLevers!$C651,'Policy Characteristics'!$C:$C,0))</f>
        <v>0.4</v>
      </c>
      <c r="N651" s="211">
        <f>INDEX('Policy Characteristics'!H:H,MATCH(PolicyLevers!$C651,'Policy Characteristics'!$C:$C,0))</f>
        <v>0.01</v>
      </c>
      <c r="O651" s="221" t="str">
        <f>INDEX('Policy Characteristics'!I:I,MATCH(PolicyLevers!$C651,'Policy Characteristics'!$C:$C,0))</f>
        <v>% reduction in cost</v>
      </c>
      <c r="P651" s="199" t="str">
        <f>INDEX('Policy Characteristics'!J:J,MATCH(PolicyLevers!$C651,'Policy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189" t="str">
        <f>INDEX('Policy Characteristics'!K:K,MATCH(PolicyLevers!$C651,'Policy Characteristics'!$C:$C,0))</f>
        <v>architectural-design.html#rnd</v>
      </c>
      <c r="R651" s="199" t="str">
        <f>INDEX('Policy Characteristics'!L:L,MATCH(PolicyLevers!$C651,'Policy Characteristics'!$C:$C,0))</f>
        <v>research-and-development.html</v>
      </c>
      <c r="S651" s="230" t="str">
        <f>INDEX('Policy Characteristics'!M:M,MATCH(PolicyLevers!$C651,'Policy Characteristics'!$C:$C,0))</f>
        <v>none</v>
      </c>
      <c r="T651" s="189">
        <f>INDEX('Policy Characteristics'!N:N,MATCH(PolicyLevers!$C651,'Policy Characteristics'!$C:$C,0))</f>
        <v>0</v>
      </c>
    </row>
    <row r="652" spans="1:20">
      <c r="A652" s="186" t="str">
        <f>INDEX('Policy Characteristics'!A:A,MATCH($C652,'Policy Characteristics'!$C:$C,0))</f>
        <v>Research and Development</v>
      </c>
      <c r="B652" s="210" t="str">
        <f>INDEX('Policy Characteristics'!B:B,MATCH($C652,'Policy Characteristics'!$C:$C,0))</f>
        <v>Capital Cost Reduction</v>
      </c>
      <c r="C652" s="210" t="str">
        <f t="shared" si="50"/>
        <v>RnD Electricity Capital Cost Perc Reduction</v>
      </c>
      <c r="D652" s="199" t="s">
        <v>472</v>
      </c>
      <c r="E652" s="221"/>
      <c r="F652" s="199" t="s">
        <v>476</v>
      </c>
      <c r="G652" s="189"/>
      <c r="H652" s="225">
        <v>96</v>
      </c>
      <c r="I652" s="189" t="s">
        <v>46</v>
      </c>
      <c r="J652" s="187" t="str">
        <f>INDEX('Policy Characteristics'!D:D,MATCH(PolicyLevers!$C652,'Policy Characteristics'!$C:$C,0))</f>
        <v>R&amp;D Capital Cost Reductions</v>
      </c>
      <c r="K652" s="187" t="str">
        <f>INDEX('Policy Characteristics'!E:E,MATCH(PolicyLevers!$C652,'Policy Characteristics'!$C:$C,0))</f>
        <v>RnD electricity capital cost reduction</v>
      </c>
      <c r="L652" s="222">
        <f>INDEX('Policy Characteristics'!F:F,MATCH(PolicyLevers!$C652,'Policy Characteristics'!$C:$C,0))</f>
        <v>0</v>
      </c>
      <c r="M652" s="211">
        <f>INDEX('Policy Characteristics'!G:G,MATCH(PolicyLevers!$C652,'Policy Characteristics'!$C:$C,0))</f>
        <v>0.4</v>
      </c>
      <c r="N652" s="211">
        <f>INDEX('Policy Characteristics'!H:H,MATCH(PolicyLevers!$C652,'Policy Characteristics'!$C:$C,0))</f>
        <v>0.01</v>
      </c>
      <c r="O652" s="221" t="str">
        <f>INDEX('Policy Characteristics'!I:I,MATCH(PolicyLevers!$C652,'Policy Characteristics'!$C:$C,0))</f>
        <v>% reduction in cost</v>
      </c>
      <c r="P652" s="199" t="str">
        <f>INDEX('Policy Characteristics'!J:J,MATCH(PolicyLevers!$C652,'Policy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189" t="str">
        <f>INDEX('Policy Characteristics'!K:K,MATCH(PolicyLevers!$C652,'Policy Characteristics'!$C:$C,0))</f>
        <v>architectural-design.html#rnd</v>
      </c>
      <c r="R652" s="199" t="str">
        <f>INDEX('Policy Characteristics'!L:L,MATCH(PolicyLevers!$C652,'Policy Characteristics'!$C:$C,0))</f>
        <v>research-and-development.html</v>
      </c>
      <c r="S652" s="230" t="str">
        <f>INDEX('Policy Characteristics'!M:M,MATCH(PolicyLevers!$C652,'Policy Characteristics'!$C:$C,0))</f>
        <v>none</v>
      </c>
      <c r="T652" s="189">
        <f>INDEX('Policy Characteristics'!N:N,MATCH(PolicyLevers!$C652,'Policy Characteristics'!$C:$C,0))</f>
        <v>0</v>
      </c>
    </row>
    <row r="653" spans="1:20">
      <c r="A653" s="186" t="str">
        <f>INDEX('Policy Characteristics'!A:A,MATCH($C653,'Policy Characteristics'!$C:$C,0))</f>
        <v>Research and Development</v>
      </c>
      <c r="B653" s="210" t="str">
        <f>INDEX('Policy Characteristics'!B:B,MATCH($C653,'Policy Characteristics'!$C:$C,0))</f>
        <v>Capital Cost Reduction</v>
      </c>
      <c r="C653" s="210" t="str">
        <f t="shared" si="50"/>
        <v>RnD Electricity Capital Cost Perc Reduction</v>
      </c>
      <c r="D653" s="199" t="s">
        <v>82</v>
      </c>
      <c r="E653" s="221"/>
      <c r="F653" s="199" t="s">
        <v>340</v>
      </c>
      <c r="G653" s="189"/>
      <c r="H653" s="225">
        <v>97</v>
      </c>
      <c r="I653" s="189" t="s">
        <v>46</v>
      </c>
      <c r="J653" s="187" t="str">
        <f>INDEX('Policy Characteristics'!D:D,MATCH(PolicyLevers!$C653,'Policy Characteristics'!$C:$C,0))</f>
        <v>R&amp;D Capital Cost Reductions</v>
      </c>
      <c r="K653" s="187" t="str">
        <f>INDEX('Policy Characteristics'!E:E,MATCH(PolicyLevers!$C653,'Policy Characteristics'!$C:$C,0))</f>
        <v>RnD electricity capital cost reduction</v>
      </c>
      <c r="L653" s="222">
        <f>INDEX('Policy Characteristics'!F:F,MATCH(PolicyLevers!$C653,'Policy Characteristics'!$C:$C,0))</f>
        <v>0</v>
      </c>
      <c r="M653" s="211">
        <f>INDEX('Policy Characteristics'!G:G,MATCH(PolicyLevers!$C653,'Policy Characteristics'!$C:$C,0))</f>
        <v>0.4</v>
      </c>
      <c r="N653" s="211">
        <f>INDEX('Policy Characteristics'!H:H,MATCH(PolicyLevers!$C653,'Policy Characteristics'!$C:$C,0))</f>
        <v>0.01</v>
      </c>
      <c r="O653" s="221" t="str">
        <f>INDEX('Policy Characteristics'!I:I,MATCH(PolicyLevers!$C653,'Policy Characteristics'!$C:$C,0))</f>
        <v>% reduction in cost</v>
      </c>
      <c r="P653" s="199" t="str">
        <f>INDEX('Policy Characteristics'!J:J,MATCH(PolicyLevers!$C653,'Policy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189" t="str">
        <f>INDEX('Policy Characteristics'!K:K,MATCH(PolicyLevers!$C653,'Policy Characteristics'!$C:$C,0))</f>
        <v>architectural-design.html#rnd</v>
      </c>
      <c r="R653" s="199" t="str">
        <f>INDEX('Policy Characteristics'!L:L,MATCH(PolicyLevers!$C653,'Policy Characteristics'!$C:$C,0))</f>
        <v>research-and-development.html</v>
      </c>
      <c r="S653" s="230" t="str">
        <f>INDEX('Policy Characteristics'!M:M,MATCH(PolicyLevers!$C653,'Policy Characteristics'!$C:$C,0))</f>
        <v>none</v>
      </c>
      <c r="T653" s="189">
        <f>INDEX('Policy Characteristics'!N:N,MATCH(PolicyLevers!$C653,'Policy Characteristics'!$C:$C,0))</f>
        <v>0</v>
      </c>
    </row>
    <row r="654" spans="1:20">
      <c r="A654" s="186" t="str">
        <f>INDEX('Policy Characteristics'!A:A,MATCH($C654,'Policy Characteristics'!$C:$C,0))</f>
        <v>Research and Development</v>
      </c>
      <c r="B654" s="210" t="str">
        <f>INDEX('Policy Characteristics'!B:B,MATCH($C654,'Policy Characteristics'!$C:$C,0))</f>
        <v>Capital Cost Reduction</v>
      </c>
      <c r="C654" s="210" t="str">
        <f t="shared" si="50"/>
        <v>RnD Electricity Capital Cost Perc Reduction</v>
      </c>
      <c r="D654" s="199" t="s">
        <v>83</v>
      </c>
      <c r="E654" s="221"/>
      <c r="F654" s="199" t="s">
        <v>341</v>
      </c>
      <c r="G654" s="189"/>
      <c r="H654" s="225">
        <v>98</v>
      </c>
      <c r="I654" s="189" t="s">
        <v>46</v>
      </c>
      <c r="J654" s="187" t="str">
        <f>INDEX('Policy Characteristics'!D:D,MATCH(PolicyLevers!$C654,'Policy Characteristics'!$C:$C,0))</f>
        <v>R&amp;D Capital Cost Reductions</v>
      </c>
      <c r="K654" s="187" t="str">
        <f>INDEX('Policy Characteristics'!E:E,MATCH(PolicyLevers!$C654,'Policy Characteristics'!$C:$C,0))</f>
        <v>RnD electricity capital cost reduction</v>
      </c>
      <c r="L654" s="222">
        <f>INDEX('Policy Characteristics'!F:F,MATCH(PolicyLevers!$C654,'Policy Characteristics'!$C:$C,0))</f>
        <v>0</v>
      </c>
      <c r="M654" s="211">
        <f>INDEX('Policy Characteristics'!G:G,MATCH(PolicyLevers!$C654,'Policy Characteristics'!$C:$C,0))</f>
        <v>0.4</v>
      </c>
      <c r="N654" s="211">
        <f>INDEX('Policy Characteristics'!H:H,MATCH(PolicyLevers!$C654,'Policy Characteristics'!$C:$C,0))</f>
        <v>0.01</v>
      </c>
      <c r="O654" s="221" t="str">
        <f>INDEX('Policy Characteristics'!I:I,MATCH(PolicyLevers!$C654,'Policy Characteristics'!$C:$C,0))</f>
        <v>% reduction in cost</v>
      </c>
      <c r="P654" s="199" t="str">
        <f>INDEX('Policy Characteristics'!J:J,MATCH(PolicyLevers!$C654,'Policy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189" t="str">
        <f>INDEX('Policy Characteristics'!K:K,MATCH(PolicyLevers!$C654,'Policy Characteristics'!$C:$C,0))</f>
        <v>architectural-design.html#rnd</v>
      </c>
      <c r="R654" s="199" t="str">
        <f>INDEX('Policy Characteristics'!L:L,MATCH(PolicyLevers!$C654,'Policy Characteristics'!$C:$C,0))</f>
        <v>research-and-development.html</v>
      </c>
      <c r="S654" s="230" t="str">
        <f>INDEX('Policy Characteristics'!M:M,MATCH(PolicyLevers!$C654,'Policy Characteristics'!$C:$C,0))</f>
        <v>none</v>
      </c>
      <c r="T654" s="189">
        <f>INDEX('Policy Characteristics'!N:N,MATCH(PolicyLevers!$C654,'Policy Characteristics'!$C:$C,0))</f>
        <v>0</v>
      </c>
    </row>
    <row r="655" spans="1:20">
      <c r="A655" s="186" t="str">
        <f>INDEX('Policy Characteristics'!A:A,MATCH($C655,'Policy Characteristics'!$C:$C,0))</f>
        <v>Research and Development</v>
      </c>
      <c r="B655" s="210" t="str">
        <f>INDEX('Policy Characteristics'!B:B,MATCH($C655,'Policy Characteristics'!$C:$C,0))</f>
        <v>Capital Cost Reduction</v>
      </c>
      <c r="C655" s="210" t="str">
        <f t="shared" si="50"/>
        <v>RnD Electricity Capital Cost Perc Reduction</v>
      </c>
      <c r="D655" s="199" t="s">
        <v>84</v>
      </c>
      <c r="E655" s="221"/>
      <c r="F655" s="199" t="s">
        <v>342</v>
      </c>
      <c r="G655" s="189"/>
      <c r="H655" s="225">
        <v>99</v>
      </c>
      <c r="I655" s="189" t="s">
        <v>46</v>
      </c>
      <c r="J655" s="187" t="str">
        <f>INDEX('Policy Characteristics'!D:D,MATCH(PolicyLevers!$C655,'Policy Characteristics'!$C:$C,0))</f>
        <v>R&amp;D Capital Cost Reductions</v>
      </c>
      <c r="K655" s="187" t="str">
        <f>INDEX('Policy Characteristics'!E:E,MATCH(PolicyLevers!$C655,'Policy Characteristics'!$C:$C,0))</f>
        <v>RnD electricity capital cost reduction</v>
      </c>
      <c r="L655" s="222">
        <f>INDEX('Policy Characteristics'!F:F,MATCH(PolicyLevers!$C655,'Policy Characteristics'!$C:$C,0))</f>
        <v>0</v>
      </c>
      <c r="M655" s="211">
        <f>INDEX('Policy Characteristics'!G:G,MATCH(PolicyLevers!$C655,'Policy Characteristics'!$C:$C,0))</f>
        <v>0.4</v>
      </c>
      <c r="N655" s="211">
        <f>INDEX('Policy Characteristics'!H:H,MATCH(PolicyLevers!$C655,'Policy Characteristics'!$C:$C,0))</f>
        <v>0.01</v>
      </c>
      <c r="O655" s="221" t="str">
        <f>INDEX('Policy Characteristics'!I:I,MATCH(PolicyLevers!$C655,'Policy Characteristics'!$C:$C,0))</f>
        <v>% reduction in cost</v>
      </c>
      <c r="P655" s="199" t="str">
        <f>INDEX('Policy Characteristics'!J:J,MATCH(PolicyLevers!$C655,'Policy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189" t="str">
        <f>INDEX('Policy Characteristics'!K:K,MATCH(PolicyLevers!$C655,'Policy Characteristics'!$C:$C,0))</f>
        <v>architectural-design.html#rnd</v>
      </c>
      <c r="R655" s="199" t="str">
        <f>INDEX('Policy Characteristics'!L:L,MATCH(PolicyLevers!$C655,'Policy Characteristics'!$C:$C,0))</f>
        <v>research-and-development.html</v>
      </c>
      <c r="S655" s="230" t="str">
        <f>INDEX('Policy Characteristics'!M:M,MATCH(PolicyLevers!$C655,'Policy Characteristics'!$C:$C,0))</f>
        <v>none</v>
      </c>
      <c r="T655" s="189">
        <f>INDEX('Policy Characteristics'!N:N,MATCH(PolicyLevers!$C655,'Policy Characteristics'!$C:$C,0))</f>
        <v>0</v>
      </c>
    </row>
    <row r="656" spans="1:20">
      <c r="A656" s="186" t="str">
        <f>INDEX('Policy Characteristics'!A:A,MATCH($C656,'Policy Characteristics'!$C:$C,0))</f>
        <v>Research and Development</v>
      </c>
      <c r="B656" s="210" t="str">
        <f>INDEX('Policy Characteristics'!B:B,MATCH($C656,'Policy Characteristics'!$C:$C,0))</f>
        <v>Capital Cost Reduction</v>
      </c>
      <c r="C656" s="210" t="str">
        <f t="shared" si="50"/>
        <v>RnD Electricity Capital Cost Perc Reduction</v>
      </c>
      <c r="D656" s="199" t="s">
        <v>325</v>
      </c>
      <c r="E656" s="221"/>
      <c r="F656" s="199" t="s">
        <v>554</v>
      </c>
      <c r="G656" s="189"/>
      <c r="H656" s="225">
        <v>192</v>
      </c>
      <c r="I656" s="189" t="s">
        <v>46</v>
      </c>
      <c r="J656" s="187" t="str">
        <f>INDEX('Policy Characteristics'!D:D,MATCH(PolicyLevers!$C656,'Policy Characteristics'!$C:$C,0))</f>
        <v>R&amp;D Capital Cost Reductions</v>
      </c>
      <c r="K656" s="187" t="str">
        <f>INDEX('Policy Characteristics'!E:E,MATCH(PolicyLevers!$C656,'Policy Characteristics'!$C:$C,0))</f>
        <v>RnD electricity capital cost reduction</v>
      </c>
      <c r="L656" s="222">
        <f>INDEX('Policy Characteristics'!F:F,MATCH(PolicyLevers!$C656,'Policy Characteristics'!$C:$C,0))</f>
        <v>0</v>
      </c>
      <c r="M656" s="211">
        <f>INDEX('Policy Characteristics'!G:G,MATCH(PolicyLevers!$C656,'Policy Characteristics'!$C:$C,0))</f>
        <v>0.4</v>
      </c>
      <c r="N656" s="211">
        <f>INDEX('Policy Characteristics'!H:H,MATCH(PolicyLevers!$C656,'Policy Characteristics'!$C:$C,0))</f>
        <v>0.01</v>
      </c>
      <c r="O656" s="221" t="str">
        <f>INDEX('Policy Characteristics'!I:I,MATCH(PolicyLevers!$C656,'Policy Characteristics'!$C:$C,0))</f>
        <v>% reduction in cost</v>
      </c>
      <c r="P656" s="199" t="str">
        <f>INDEX('Policy Characteristics'!J:J,MATCH(PolicyLevers!$C656,'Policy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189" t="str">
        <f>INDEX('Policy Characteristics'!K:K,MATCH(PolicyLevers!$C656,'Policy Characteristics'!$C:$C,0))</f>
        <v>architectural-design.html#rnd</v>
      </c>
      <c r="R656" s="199" t="str">
        <f>INDEX('Policy Characteristics'!L:L,MATCH(PolicyLevers!$C656,'Policy Characteristics'!$C:$C,0))</f>
        <v>research-and-development.html</v>
      </c>
      <c r="S656" s="230" t="str">
        <f>INDEX('Policy Characteristics'!M:M,MATCH(PolicyLevers!$C656,'Policy Characteristics'!$C:$C,0))</f>
        <v>none</v>
      </c>
      <c r="T656" s="189">
        <f>INDEX('Policy Characteristics'!N:N,MATCH(PolicyLevers!$C656,'Policy Characteristics'!$C:$C,0))</f>
        <v>0</v>
      </c>
    </row>
    <row r="657" spans="1:20">
      <c r="A657" s="186" t="str">
        <f>INDEX('Policy Characteristics'!A:A,MATCH($C657,'Policy Characteristics'!$C:$C,0))</f>
        <v>Research and Development</v>
      </c>
      <c r="B657" s="210" t="str">
        <f>INDEX('Policy Characteristics'!B:B,MATCH($C657,'Policy Characteristics'!$C:$C,0))</f>
        <v>Capital Cost Reduction</v>
      </c>
      <c r="C657" s="210" t="str">
        <f t="shared" ref="C657:C658" si="51">C$648</f>
        <v>RnD Electricity Capital Cost Perc Reduction</v>
      </c>
      <c r="D657" s="199" t="s">
        <v>468</v>
      </c>
      <c r="E657" s="221"/>
      <c r="F657" s="199" t="s">
        <v>469</v>
      </c>
      <c r="G657" s="189"/>
      <c r="H657" s="225">
        <v>180</v>
      </c>
      <c r="I657" s="189" t="s">
        <v>46</v>
      </c>
      <c r="J657" s="187" t="str">
        <f>INDEX('Policy Characteristics'!D:D,MATCH(PolicyLevers!$C657,'Policy Characteristics'!$C:$C,0))</f>
        <v>R&amp;D Capital Cost Reductions</v>
      </c>
      <c r="K657" s="187" t="str">
        <f>INDEX('Policy Characteristics'!E:E,MATCH(PolicyLevers!$C657,'Policy Characteristics'!$C:$C,0))</f>
        <v>RnD electricity capital cost reduction</v>
      </c>
      <c r="L657" s="222">
        <f>INDEX('Policy Characteristics'!F:F,MATCH(PolicyLevers!$C657,'Policy Characteristics'!$C:$C,0))</f>
        <v>0</v>
      </c>
      <c r="M657" s="211">
        <f>INDEX('Policy Characteristics'!G:G,MATCH(PolicyLevers!$C657,'Policy Characteristics'!$C:$C,0))</f>
        <v>0.4</v>
      </c>
      <c r="N657" s="211">
        <f>INDEX('Policy Characteristics'!H:H,MATCH(PolicyLevers!$C657,'Policy Characteristics'!$C:$C,0))</f>
        <v>0.01</v>
      </c>
      <c r="O657" s="221" t="str">
        <f>INDEX('Policy Characteristics'!I:I,MATCH(PolicyLevers!$C657,'Policy Characteristics'!$C:$C,0))</f>
        <v>% reduction in cost</v>
      </c>
      <c r="P657" s="199" t="str">
        <f>INDEX('Policy Characteristics'!J:J,MATCH(PolicyLevers!$C657,'Policy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189" t="str">
        <f>INDEX('Policy Characteristics'!K:K,MATCH(PolicyLevers!$C657,'Policy Characteristics'!$C:$C,0))</f>
        <v>architectural-design.html#rnd</v>
      </c>
      <c r="R657" s="199" t="str">
        <f>INDEX('Policy Characteristics'!L:L,MATCH(PolicyLevers!$C657,'Policy Characteristics'!$C:$C,0))</f>
        <v>research-and-development.html</v>
      </c>
      <c r="S657" s="230" t="str">
        <f>INDEX('Policy Characteristics'!M:M,MATCH(PolicyLevers!$C657,'Policy Characteristics'!$C:$C,0))</f>
        <v>none</v>
      </c>
      <c r="T657" s="189">
        <f>INDEX('Policy Characteristics'!N:N,MATCH(PolicyLevers!$C657,'Policy Characteristics'!$C:$C,0))</f>
        <v>0</v>
      </c>
    </row>
    <row r="658" spans="1:20">
      <c r="A658" s="186" t="str">
        <f>INDEX('Policy Characteristics'!A:A,MATCH($C658,'Policy Characteristics'!$C:$C,0))</f>
        <v>Research and Development</v>
      </c>
      <c r="B658" s="210" t="str">
        <f>INDEX('Policy Characteristics'!B:B,MATCH($C658,'Policy Characteristics'!$C:$C,0))</f>
        <v>Capital Cost Reduction</v>
      </c>
      <c r="C658" s="210" t="str">
        <f t="shared" si="51"/>
        <v>RnD Electricity Capital Cost Perc Reduction</v>
      </c>
      <c r="D658" s="199" t="s">
        <v>477</v>
      </c>
      <c r="E658" s="221"/>
      <c r="F658" s="199" t="s">
        <v>479</v>
      </c>
      <c r="G658" s="189"/>
      <c r="H658" s="225">
        <v>183</v>
      </c>
      <c r="I658" s="189" t="s">
        <v>46</v>
      </c>
      <c r="J658" s="187" t="str">
        <f>INDEX('Policy Characteristics'!D:D,MATCH(PolicyLevers!$C658,'Policy Characteristics'!$C:$C,0))</f>
        <v>R&amp;D Capital Cost Reductions</v>
      </c>
      <c r="K658" s="187" t="str">
        <f>INDEX('Policy Characteristics'!E:E,MATCH(PolicyLevers!$C658,'Policy Characteristics'!$C:$C,0))</f>
        <v>RnD electricity capital cost reduction</v>
      </c>
      <c r="L658" s="222">
        <f>INDEX('Policy Characteristics'!F:F,MATCH(PolicyLevers!$C658,'Policy Characteristics'!$C:$C,0))</f>
        <v>0</v>
      </c>
      <c r="M658" s="211">
        <f>INDEX('Policy Characteristics'!G:G,MATCH(PolicyLevers!$C658,'Policy Characteristics'!$C:$C,0))</f>
        <v>0.4</v>
      </c>
      <c r="N658" s="211">
        <f>INDEX('Policy Characteristics'!H:H,MATCH(PolicyLevers!$C658,'Policy Characteristics'!$C:$C,0))</f>
        <v>0.01</v>
      </c>
      <c r="O658" s="221" t="str">
        <f>INDEX('Policy Characteristics'!I:I,MATCH(PolicyLevers!$C658,'Policy Characteristics'!$C:$C,0))</f>
        <v>% reduction in cost</v>
      </c>
      <c r="P658" s="199" t="str">
        <f>INDEX('Policy Characteristics'!J:J,MATCH(PolicyLevers!$C658,'Policy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189" t="str">
        <f>INDEX('Policy Characteristics'!K:K,MATCH(PolicyLevers!$C658,'Policy Characteristics'!$C:$C,0))</f>
        <v>architectural-design.html#rnd</v>
      </c>
      <c r="R658" s="199" t="str">
        <f>INDEX('Policy Characteristics'!L:L,MATCH(PolicyLevers!$C658,'Policy Characteristics'!$C:$C,0))</f>
        <v>research-and-development.html</v>
      </c>
      <c r="S658" s="230" t="str">
        <f>INDEX('Policy Characteristics'!M:M,MATCH(PolicyLevers!$C658,'Policy Characteristics'!$C:$C,0))</f>
        <v>none</v>
      </c>
      <c r="T658" s="189">
        <f>INDEX('Policy Characteristics'!N:N,MATCH(PolicyLevers!$C658,'Policy Characteristics'!$C:$C,0))</f>
        <v>0</v>
      </c>
    </row>
    <row r="659" spans="1:20">
      <c r="A659" s="186" t="str">
        <f>INDEX('Policy Characteristics'!A:A,MATCH($C659,'Policy Characteristics'!$C:$C,0))</f>
        <v>Research and Development</v>
      </c>
      <c r="B659" s="210" t="str">
        <f>INDEX('Policy Characteristics'!B:B,MATCH($C659,'Policy Characteristics'!$C:$C,0))</f>
        <v>Capital Cost Reduction</v>
      </c>
      <c r="C659" s="205" t="s">
        <v>308</v>
      </c>
      <c r="D659" s="189" t="s">
        <v>140</v>
      </c>
      <c r="E659" s="189"/>
      <c r="F659" s="199" t="s">
        <v>343</v>
      </c>
      <c r="G659" s="189"/>
      <c r="H659" s="225">
        <v>100</v>
      </c>
      <c r="I659" s="189" t="s">
        <v>46</v>
      </c>
      <c r="J659" s="187" t="str">
        <f>INDEX('Policy Characteristics'!D:D,MATCH(PolicyLevers!$C659,'Policy Characteristics'!$C:$C,0))</f>
        <v>R&amp;D Capital Cost Reductions</v>
      </c>
      <c r="K659" s="187" t="str">
        <f>INDEX('Policy Characteristics'!E:E,MATCH(PolicyLevers!$C659,'Policy Characteristics'!$C:$C,0))</f>
        <v>RnD industry capital cost reduction</v>
      </c>
      <c r="L659" s="229">
        <f>INDEX('Policy Characteristics'!F:F,MATCH(PolicyLevers!$C659,'Policy Characteristics'!$C:$C,0))</f>
        <v>0</v>
      </c>
      <c r="M659" s="229">
        <f>INDEX('Policy Characteristics'!G:G,MATCH(PolicyLevers!$C659,'Policy Characteristics'!$C:$C,0))</f>
        <v>0.4</v>
      </c>
      <c r="N659" s="228">
        <f>INDEX('Policy Characteristics'!H:H,MATCH(PolicyLevers!$C659,'Policy Characteristics'!$C:$C,0))</f>
        <v>0.01</v>
      </c>
      <c r="O659" s="189" t="str">
        <f>INDEX('Policy Characteristics'!I:I,MATCH(PolicyLevers!$C659,'Policy Characteristics'!$C:$C,0))</f>
        <v>% reduction in cost</v>
      </c>
      <c r="P659" s="199" t="str">
        <f>INDEX('Policy Characteristics'!J:J,MATCH(PolicyLevers!$C659,'Policy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189" t="str">
        <f>INDEX('Policy Characteristics'!K:K,MATCH(PolicyLevers!$C659,'Policy Characteristics'!$C:$C,0))</f>
        <v>architectural-design.html#rnd</v>
      </c>
      <c r="R659" s="199" t="str">
        <f>INDEX('Policy Characteristics'!L:L,MATCH(PolicyLevers!$C659,'Policy Characteristics'!$C:$C,0))</f>
        <v>research-and-development.html</v>
      </c>
      <c r="S659" s="230" t="str">
        <f>INDEX('Policy Characteristics'!M:M,MATCH(PolicyLevers!$C659,'Policy Characteristics'!$C:$C,0))</f>
        <v>none</v>
      </c>
      <c r="T659" s="189">
        <f>INDEX('Policy Characteristics'!N:N,MATCH(PolicyLevers!$C659,'Policy Characteristics'!$C:$C,0))</f>
        <v>0</v>
      </c>
    </row>
    <row r="660" spans="1:20">
      <c r="A660" s="186" t="str">
        <f>INDEX('Policy Characteristics'!A:A,MATCH($C660,'Policy Characteristics'!$C:$C,0))</f>
        <v>Research and Development</v>
      </c>
      <c r="B660" s="210" t="str">
        <f>INDEX('Policy Characteristics'!B:B,MATCH($C660,'Policy Characteristics'!$C:$C,0))</f>
        <v>Capital Cost Reduction</v>
      </c>
      <c r="C660" s="210" t="str">
        <f t="shared" ref="C660:C666" si="52">C$659</f>
        <v>RnD Industry Capital Cost Perc Reduction</v>
      </c>
      <c r="D660" s="199" t="s">
        <v>141</v>
      </c>
      <c r="E660" s="189"/>
      <c r="F660" s="199" t="s">
        <v>344</v>
      </c>
      <c r="G660" s="189"/>
      <c r="H660" s="225">
        <v>101</v>
      </c>
      <c r="I660" s="189" t="s">
        <v>46</v>
      </c>
      <c r="J660" s="187" t="str">
        <f>INDEX('Policy Characteristics'!D:D,MATCH(PolicyLevers!$C660,'Policy Characteristics'!$C:$C,0))</f>
        <v>R&amp;D Capital Cost Reductions</v>
      </c>
      <c r="K660" s="187" t="str">
        <f>INDEX('Policy Characteristics'!E:E,MATCH(PolicyLevers!$C660,'Policy Characteristics'!$C:$C,0))</f>
        <v>RnD industry capital cost reduction</v>
      </c>
      <c r="L660" s="222">
        <f>INDEX('Policy Characteristics'!F:F,MATCH(PolicyLevers!$C660,'Policy Characteristics'!$C:$C,0))</f>
        <v>0</v>
      </c>
      <c r="M660" s="222">
        <f>INDEX('Policy Characteristics'!G:G,MATCH(PolicyLevers!$C660,'Policy Characteristics'!$C:$C,0))</f>
        <v>0.4</v>
      </c>
      <c r="N660" s="222">
        <f>INDEX('Policy Characteristics'!H:H,MATCH(PolicyLevers!$C660,'Policy Characteristics'!$C:$C,0))</f>
        <v>0.01</v>
      </c>
      <c r="O660" s="221" t="str">
        <f>INDEX('Policy Characteristics'!I:I,MATCH(PolicyLevers!$C660,'Policy Characteristics'!$C:$C,0))</f>
        <v>% reduction in cost</v>
      </c>
      <c r="P660" s="199" t="str">
        <f>INDEX('Policy Characteristics'!J:J,MATCH(PolicyLevers!$C660,'Policy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189" t="str">
        <f>INDEX('Policy Characteristics'!K:K,MATCH(PolicyLevers!$C660,'Policy Characteristics'!$C:$C,0))</f>
        <v>architectural-design.html#rnd</v>
      </c>
      <c r="R660" s="199" t="str">
        <f>INDEX('Policy Characteristics'!L:L,MATCH(PolicyLevers!$C660,'Policy Characteristics'!$C:$C,0))</f>
        <v>research-and-development.html</v>
      </c>
      <c r="S660" s="230" t="str">
        <f>INDEX('Policy Characteristics'!M:M,MATCH(PolicyLevers!$C660,'Policy Characteristics'!$C:$C,0))</f>
        <v>none</v>
      </c>
      <c r="T660" s="189">
        <f>INDEX('Policy Characteristics'!N:N,MATCH(PolicyLevers!$C660,'Policy Characteristics'!$C:$C,0))</f>
        <v>0</v>
      </c>
    </row>
    <row r="661" spans="1:20">
      <c r="A661" s="186" t="str">
        <f>INDEX('Policy Characteristics'!A:A,MATCH($C661,'Policy Characteristics'!$C:$C,0))</f>
        <v>Research and Development</v>
      </c>
      <c r="B661" s="210" t="str">
        <f>INDEX('Policy Characteristics'!B:B,MATCH($C661,'Policy Characteristics'!$C:$C,0))</f>
        <v>Capital Cost Reduction</v>
      </c>
      <c r="C661" s="210" t="str">
        <f t="shared" si="52"/>
        <v>RnD Industry Capital Cost Perc Reduction</v>
      </c>
      <c r="D661" s="199" t="s">
        <v>142</v>
      </c>
      <c r="E661" s="189"/>
      <c r="F661" s="199" t="s">
        <v>345</v>
      </c>
      <c r="G661" s="189"/>
      <c r="H661" s="225">
        <v>102</v>
      </c>
      <c r="I661" s="189" t="s">
        <v>46</v>
      </c>
      <c r="J661" s="187" t="str">
        <f>INDEX('Policy Characteristics'!D:D,MATCH(PolicyLevers!$C661,'Policy Characteristics'!$C:$C,0))</f>
        <v>R&amp;D Capital Cost Reductions</v>
      </c>
      <c r="K661" s="187" t="str">
        <f>INDEX('Policy Characteristics'!E:E,MATCH(PolicyLevers!$C661,'Policy Characteristics'!$C:$C,0))</f>
        <v>RnD industry capital cost reduction</v>
      </c>
      <c r="L661" s="222">
        <f>INDEX('Policy Characteristics'!F:F,MATCH(PolicyLevers!$C661,'Policy Characteristics'!$C:$C,0))</f>
        <v>0</v>
      </c>
      <c r="M661" s="222">
        <f>INDEX('Policy Characteristics'!G:G,MATCH(PolicyLevers!$C661,'Policy Characteristics'!$C:$C,0))</f>
        <v>0.4</v>
      </c>
      <c r="N661" s="222">
        <f>INDEX('Policy Characteristics'!H:H,MATCH(PolicyLevers!$C661,'Policy Characteristics'!$C:$C,0))</f>
        <v>0.01</v>
      </c>
      <c r="O661" s="221" t="str">
        <f>INDEX('Policy Characteristics'!I:I,MATCH(PolicyLevers!$C661,'Policy Characteristics'!$C:$C,0))</f>
        <v>% reduction in cost</v>
      </c>
      <c r="P661" s="199" t="str">
        <f>INDEX('Policy Characteristics'!J:J,MATCH(PolicyLevers!$C661,'Policy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189" t="str">
        <f>INDEX('Policy Characteristics'!K:K,MATCH(PolicyLevers!$C661,'Policy Characteristics'!$C:$C,0))</f>
        <v>architectural-design.html#rnd</v>
      </c>
      <c r="R661" s="199" t="str">
        <f>INDEX('Policy Characteristics'!L:L,MATCH(PolicyLevers!$C661,'Policy Characteristics'!$C:$C,0))</f>
        <v>research-and-development.html</v>
      </c>
      <c r="S661" s="230" t="str">
        <f>INDEX('Policy Characteristics'!M:M,MATCH(PolicyLevers!$C661,'Policy Characteristics'!$C:$C,0))</f>
        <v>none</v>
      </c>
      <c r="T661" s="189">
        <f>INDEX('Policy Characteristics'!N:N,MATCH(PolicyLevers!$C661,'Policy Characteristics'!$C:$C,0))</f>
        <v>0</v>
      </c>
    </row>
    <row r="662" spans="1:20">
      <c r="A662" s="186" t="str">
        <f>INDEX('Policy Characteristics'!A:A,MATCH($C662,'Policy Characteristics'!$C:$C,0))</f>
        <v>Research and Development</v>
      </c>
      <c r="B662" s="210" t="str">
        <f>INDEX('Policy Characteristics'!B:B,MATCH($C662,'Policy Characteristics'!$C:$C,0))</f>
        <v>Capital Cost Reduction</v>
      </c>
      <c r="C662" s="210" t="str">
        <f t="shared" si="52"/>
        <v>RnD Industry Capital Cost Perc Reduction</v>
      </c>
      <c r="D662" s="199" t="s">
        <v>143</v>
      </c>
      <c r="E662" s="189"/>
      <c r="F662" s="199" t="s">
        <v>346</v>
      </c>
      <c r="G662" s="189"/>
      <c r="H662" s="225">
        <v>103</v>
      </c>
      <c r="I662" s="189" t="s">
        <v>46</v>
      </c>
      <c r="J662" s="187" t="str">
        <f>INDEX('Policy Characteristics'!D:D,MATCH(PolicyLevers!$C662,'Policy Characteristics'!$C:$C,0))</f>
        <v>R&amp;D Capital Cost Reductions</v>
      </c>
      <c r="K662" s="187" t="str">
        <f>INDEX('Policy Characteristics'!E:E,MATCH(PolicyLevers!$C662,'Policy Characteristics'!$C:$C,0))</f>
        <v>RnD industry capital cost reduction</v>
      </c>
      <c r="L662" s="222">
        <f>INDEX('Policy Characteristics'!F:F,MATCH(PolicyLevers!$C662,'Policy Characteristics'!$C:$C,0))</f>
        <v>0</v>
      </c>
      <c r="M662" s="222">
        <f>INDEX('Policy Characteristics'!G:G,MATCH(PolicyLevers!$C662,'Policy Characteristics'!$C:$C,0))</f>
        <v>0.4</v>
      </c>
      <c r="N662" s="222">
        <f>INDEX('Policy Characteristics'!H:H,MATCH(PolicyLevers!$C662,'Policy Characteristics'!$C:$C,0))</f>
        <v>0.01</v>
      </c>
      <c r="O662" s="221" t="str">
        <f>INDEX('Policy Characteristics'!I:I,MATCH(PolicyLevers!$C662,'Policy Characteristics'!$C:$C,0))</f>
        <v>% reduction in cost</v>
      </c>
      <c r="P662" s="199" t="str">
        <f>INDEX('Policy Characteristics'!J:J,MATCH(PolicyLevers!$C662,'Policy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189" t="str">
        <f>INDEX('Policy Characteristics'!K:K,MATCH(PolicyLevers!$C662,'Policy Characteristics'!$C:$C,0))</f>
        <v>architectural-design.html#rnd</v>
      </c>
      <c r="R662" s="199" t="str">
        <f>INDEX('Policy Characteristics'!L:L,MATCH(PolicyLevers!$C662,'Policy Characteristics'!$C:$C,0))</f>
        <v>research-and-development.html</v>
      </c>
      <c r="S662" s="230" t="str">
        <f>INDEX('Policy Characteristics'!M:M,MATCH(PolicyLevers!$C662,'Policy Characteristics'!$C:$C,0))</f>
        <v>none</v>
      </c>
      <c r="T662" s="189">
        <f>INDEX('Policy Characteristics'!N:N,MATCH(PolicyLevers!$C662,'Policy Characteristics'!$C:$C,0))</f>
        <v>0</v>
      </c>
    </row>
    <row r="663" spans="1:20">
      <c r="A663" s="186" t="str">
        <f>INDEX('Policy Characteristics'!A:A,MATCH($C663,'Policy Characteristics'!$C:$C,0))</f>
        <v>Research and Development</v>
      </c>
      <c r="B663" s="210" t="str">
        <f>INDEX('Policy Characteristics'!B:B,MATCH($C663,'Policy Characteristics'!$C:$C,0))</f>
        <v>Capital Cost Reduction</v>
      </c>
      <c r="C663" s="210" t="str">
        <f t="shared" si="52"/>
        <v>RnD Industry Capital Cost Perc Reduction</v>
      </c>
      <c r="D663" s="199" t="s">
        <v>765</v>
      </c>
      <c r="E663" s="189"/>
      <c r="F663" s="199" t="s">
        <v>347</v>
      </c>
      <c r="G663" s="189"/>
      <c r="H663" s="225">
        <v>104</v>
      </c>
      <c r="I663" s="189" t="s">
        <v>46</v>
      </c>
      <c r="J663" s="187" t="str">
        <f>INDEX('Policy Characteristics'!D:D,MATCH(PolicyLevers!$C663,'Policy Characteristics'!$C:$C,0))</f>
        <v>R&amp;D Capital Cost Reductions</v>
      </c>
      <c r="K663" s="187" t="str">
        <f>INDEX('Policy Characteristics'!E:E,MATCH(PolicyLevers!$C663,'Policy Characteristics'!$C:$C,0))</f>
        <v>RnD industry capital cost reduction</v>
      </c>
      <c r="L663" s="222">
        <f>INDEX('Policy Characteristics'!F:F,MATCH(PolicyLevers!$C663,'Policy Characteristics'!$C:$C,0))</f>
        <v>0</v>
      </c>
      <c r="M663" s="222">
        <f>INDEX('Policy Characteristics'!G:G,MATCH(PolicyLevers!$C663,'Policy Characteristics'!$C:$C,0))</f>
        <v>0.4</v>
      </c>
      <c r="N663" s="222">
        <f>INDEX('Policy Characteristics'!H:H,MATCH(PolicyLevers!$C663,'Policy Characteristics'!$C:$C,0))</f>
        <v>0.01</v>
      </c>
      <c r="O663" s="221" t="str">
        <f>INDEX('Policy Characteristics'!I:I,MATCH(PolicyLevers!$C663,'Policy Characteristics'!$C:$C,0))</f>
        <v>% reduction in cost</v>
      </c>
      <c r="P663" s="199" t="str">
        <f>INDEX('Policy Characteristics'!J:J,MATCH(PolicyLevers!$C663,'Policy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189" t="str">
        <f>INDEX('Policy Characteristics'!K:K,MATCH(PolicyLevers!$C663,'Policy Characteristics'!$C:$C,0))</f>
        <v>architectural-design.html#rnd</v>
      </c>
      <c r="R663" s="199" t="str">
        <f>INDEX('Policy Characteristics'!L:L,MATCH(PolicyLevers!$C663,'Policy Characteristics'!$C:$C,0))</f>
        <v>research-and-development.html</v>
      </c>
      <c r="S663" s="230" t="str">
        <f>INDEX('Policy Characteristics'!M:M,MATCH(PolicyLevers!$C663,'Policy Characteristics'!$C:$C,0))</f>
        <v>none</v>
      </c>
      <c r="T663" s="189">
        <f>INDEX('Policy Characteristics'!N:N,MATCH(PolicyLevers!$C663,'Policy Characteristics'!$C:$C,0))</f>
        <v>0</v>
      </c>
    </row>
    <row r="664" spans="1:20">
      <c r="A664" s="186" t="str">
        <f>INDEX('Policy Characteristics'!A:A,MATCH($C664,'Policy Characteristics'!$C:$C,0))</f>
        <v>Research and Development</v>
      </c>
      <c r="B664" s="210" t="str">
        <f>INDEX('Policy Characteristics'!B:B,MATCH($C664,'Policy Characteristics'!$C:$C,0))</f>
        <v>Capital Cost Reduction</v>
      </c>
      <c r="C664" s="210" t="str">
        <f t="shared" si="52"/>
        <v>RnD Industry Capital Cost Perc Reduction</v>
      </c>
      <c r="D664" s="199" t="s">
        <v>144</v>
      </c>
      <c r="E664" s="189"/>
      <c r="F664" s="199" t="s">
        <v>768</v>
      </c>
      <c r="G664" s="189"/>
      <c r="H664" s="225">
        <v>105</v>
      </c>
      <c r="I664" s="189" t="s">
        <v>46</v>
      </c>
      <c r="J664" s="187" t="str">
        <f>INDEX('Policy Characteristics'!D:D,MATCH(PolicyLevers!$C664,'Policy Characteristics'!$C:$C,0))</f>
        <v>R&amp;D Capital Cost Reductions</v>
      </c>
      <c r="K664" s="187" t="str">
        <f>INDEX('Policy Characteristics'!E:E,MATCH(PolicyLevers!$C664,'Policy Characteristics'!$C:$C,0))</f>
        <v>RnD industry capital cost reduction</v>
      </c>
      <c r="L664" s="222">
        <f>INDEX('Policy Characteristics'!F:F,MATCH(PolicyLevers!$C664,'Policy Characteristics'!$C:$C,0))</f>
        <v>0</v>
      </c>
      <c r="M664" s="222">
        <f>INDEX('Policy Characteristics'!G:G,MATCH(PolicyLevers!$C664,'Policy Characteristics'!$C:$C,0))</f>
        <v>0.4</v>
      </c>
      <c r="N664" s="222">
        <f>INDEX('Policy Characteristics'!H:H,MATCH(PolicyLevers!$C664,'Policy Characteristics'!$C:$C,0))</f>
        <v>0.01</v>
      </c>
      <c r="O664" s="221" t="str">
        <f>INDEX('Policy Characteristics'!I:I,MATCH(PolicyLevers!$C664,'Policy Characteristics'!$C:$C,0))</f>
        <v>% reduction in cost</v>
      </c>
      <c r="P664" s="199" t="str">
        <f>INDEX('Policy Characteristics'!J:J,MATCH(PolicyLevers!$C664,'Policy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189" t="str">
        <f>INDEX('Policy Characteristics'!K:K,MATCH(PolicyLevers!$C664,'Policy Characteristics'!$C:$C,0))</f>
        <v>architectural-design.html#rnd</v>
      </c>
      <c r="R664" s="199" t="str">
        <f>INDEX('Policy Characteristics'!L:L,MATCH(PolicyLevers!$C664,'Policy Characteristics'!$C:$C,0))</f>
        <v>research-and-development.html</v>
      </c>
      <c r="S664" s="230" t="str">
        <f>INDEX('Policy Characteristics'!M:M,MATCH(PolicyLevers!$C664,'Policy Characteristics'!$C:$C,0))</f>
        <v>none</v>
      </c>
      <c r="T664" s="189">
        <f>INDEX('Policy Characteristics'!N:N,MATCH(PolicyLevers!$C664,'Policy Characteristics'!$C:$C,0))</f>
        <v>0</v>
      </c>
    </row>
    <row r="665" spans="1:20">
      <c r="A665" s="186" t="str">
        <f>INDEX('Policy Characteristics'!A:A,MATCH($C665,'Policy Characteristics'!$C:$C,0))</f>
        <v>Research and Development</v>
      </c>
      <c r="B665" s="210" t="str">
        <f>INDEX('Policy Characteristics'!B:B,MATCH($C665,'Policy Characteristics'!$C:$C,0))</f>
        <v>Capital Cost Reduction</v>
      </c>
      <c r="C665" s="210" t="str">
        <f t="shared" si="52"/>
        <v>RnD Industry Capital Cost Perc Reduction</v>
      </c>
      <c r="D665" s="199" t="s">
        <v>145</v>
      </c>
      <c r="E665" s="189"/>
      <c r="F665" s="199" t="s">
        <v>348</v>
      </c>
      <c r="G665" s="189"/>
      <c r="H665" s="225">
        <v>106</v>
      </c>
      <c r="I665" s="189" t="s">
        <v>46</v>
      </c>
      <c r="J665" s="187" t="str">
        <f>INDEX('Policy Characteristics'!D:D,MATCH(PolicyLevers!$C665,'Policy Characteristics'!$C:$C,0))</f>
        <v>R&amp;D Capital Cost Reductions</v>
      </c>
      <c r="K665" s="187" t="str">
        <f>INDEX('Policy Characteristics'!E:E,MATCH(PolicyLevers!$C665,'Policy Characteristics'!$C:$C,0))</f>
        <v>RnD industry capital cost reduction</v>
      </c>
      <c r="L665" s="222">
        <f>INDEX('Policy Characteristics'!F:F,MATCH(PolicyLevers!$C665,'Policy Characteristics'!$C:$C,0))</f>
        <v>0</v>
      </c>
      <c r="M665" s="222">
        <f>INDEX('Policy Characteristics'!G:G,MATCH(PolicyLevers!$C665,'Policy Characteristics'!$C:$C,0))</f>
        <v>0.4</v>
      </c>
      <c r="N665" s="222">
        <f>INDEX('Policy Characteristics'!H:H,MATCH(PolicyLevers!$C665,'Policy Characteristics'!$C:$C,0))</f>
        <v>0.01</v>
      </c>
      <c r="O665" s="221" t="str">
        <f>INDEX('Policy Characteristics'!I:I,MATCH(PolicyLevers!$C665,'Policy Characteristics'!$C:$C,0))</f>
        <v>% reduction in cost</v>
      </c>
      <c r="P665" s="199" t="str">
        <f>INDEX('Policy Characteristics'!J:J,MATCH(PolicyLevers!$C665,'Policy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189" t="str">
        <f>INDEX('Policy Characteristics'!K:K,MATCH(PolicyLevers!$C665,'Policy Characteristics'!$C:$C,0))</f>
        <v>architectural-design.html#rnd</v>
      </c>
      <c r="R665" s="199" t="str">
        <f>INDEX('Policy Characteristics'!L:L,MATCH(PolicyLevers!$C665,'Policy Characteristics'!$C:$C,0))</f>
        <v>research-and-development.html</v>
      </c>
      <c r="S665" s="230" t="str">
        <f>INDEX('Policy Characteristics'!M:M,MATCH(PolicyLevers!$C665,'Policy Characteristics'!$C:$C,0))</f>
        <v>none</v>
      </c>
      <c r="T665" s="189">
        <f>INDEX('Policy Characteristics'!N:N,MATCH(PolicyLevers!$C665,'Policy Characteristics'!$C:$C,0))</f>
        <v>0</v>
      </c>
    </row>
    <row r="666" spans="1:20">
      <c r="A666" s="186" t="str">
        <f>INDEX('Policy Characteristics'!A:A,MATCH($C666,'Policy Characteristics'!$C:$C,0))</f>
        <v>Research and Development</v>
      </c>
      <c r="B666" s="210" t="str">
        <f>INDEX('Policy Characteristics'!B:B,MATCH($C666,'Policy Characteristics'!$C:$C,0))</f>
        <v>Capital Cost Reduction</v>
      </c>
      <c r="C666" s="210" t="str">
        <f t="shared" si="52"/>
        <v>RnD Industry Capital Cost Perc Reduction</v>
      </c>
      <c r="D666" s="199" t="s">
        <v>146</v>
      </c>
      <c r="E666" s="189"/>
      <c r="F666" s="199" t="s">
        <v>349</v>
      </c>
      <c r="G666" s="189"/>
      <c r="H666" s="225">
        <v>107</v>
      </c>
      <c r="I666" s="189" t="s">
        <v>46</v>
      </c>
      <c r="J666" s="187" t="str">
        <f>INDEX('Policy Characteristics'!D:D,MATCH(PolicyLevers!$C666,'Policy Characteristics'!$C:$C,0))</f>
        <v>R&amp;D Capital Cost Reductions</v>
      </c>
      <c r="K666" s="187" t="str">
        <f>INDEX('Policy Characteristics'!E:E,MATCH(PolicyLevers!$C666,'Policy Characteristics'!$C:$C,0))</f>
        <v>RnD industry capital cost reduction</v>
      </c>
      <c r="L666" s="222">
        <f>INDEX('Policy Characteristics'!F:F,MATCH(PolicyLevers!$C666,'Policy Characteristics'!$C:$C,0))</f>
        <v>0</v>
      </c>
      <c r="M666" s="222">
        <f>INDEX('Policy Characteristics'!G:G,MATCH(PolicyLevers!$C666,'Policy Characteristics'!$C:$C,0))</f>
        <v>0.4</v>
      </c>
      <c r="N666" s="222">
        <f>INDEX('Policy Characteristics'!H:H,MATCH(PolicyLevers!$C666,'Policy Characteristics'!$C:$C,0))</f>
        <v>0.01</v>
      </c>
      <c r="O666" s="221" t="str">
        <f>INDEX('Policy Characteristics'!I:I,MATCH(PolicyLevers!$C666,'Policy Characteristics'!$C:$C,0))</f>
        <v>% reduction in cost</v>
      </c>
      <c r="P666" s="199" t="str">
        <f>INDEX('Policy Characteristics'!J:J,MATCH(PolicyLevers!$C666,'Policy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189" t="str">
        <f>INDEX('Policy Characteristics'!K:K,MATCH(PolicyLevers!$C666,'Policy Characteristics'!$C:$C,0))</f>
        <v>architectural-design.html#rnd</v>
      </c>
      <c r="R666" s="199" t="str">
        <f>INDEX('Policy Characteristics'!L:L,MATCH(PolicyLevers!$C666,'Policy Characteristics'!$C:$C,0))</f>
        <v>research-and-development.html</v>
      </c>
      <c r="S666" s="230" t="str">
        <f>INDEX('Policy Characteristics'!M:M,MATCH(PolicyLevers!$C666,'Policy Characteristics'!$C:$C,0))</f>
        <v>none</v>
      </c>
      <c r="T666" s="189">
        <f>INDEX('Policy Characteristics'!N:N,MATCH(PolicyLevers!$C666,'Policy Characteristics'!$C:$C,0))</f>
        <v>0</v>
      </c>
    </row>
    <row r="667" spans="1:20">
      <c r="A667" s="186" t="str">
        <f>INDEX('Policy Characteristics'!A:A,MATCH($C667,'Policy Characteristics'!$C:$C,0))</f>
        <v>Research and Development</v>
      </c>
      <c r="B667" s="210" t="str">
        <f>INDEX('Policy Characteristics'!B:B,MATCH($C667,'Policy Characteristics'!$C:$C,0))</f>
        <v>Capital Cost Reduction</v>
      </c>
      <c r="C667" s="200" t="s">
        <v>309</v>
      </c>
      <c r="D667" s="189" t="s">
        <v>541</v>
      </c>
      <c r="E667" s="189"/>
      <c r="F667" s="189" t="s">
        <v>499</v>
      </c>
      <c r="G667" s="189"/>
      <c r="H667" s="225">
        <v>108</v>
      </c>
      <c r="I667" s="189" t="s">
        <v>46</v>
      </c>
      <c r="J667" s="187" t="str">
        <f>INDEX('Policy Characteristics'!D:D,MATCH(PolicyLevers!$C667,'Policy Characteristics'!$C:$C,0))</f>
        <v>R&amp;D Capital Cost Reductions</v>
      </c>
      <c r="K667" s="187" t="str">
        <f>INDEX('Policy Characteristics'!E:E,MATCH(PolicyLevers!$C667,'Policy Characteristics'!$C:$C,0))</f>
        <v>RnD transportation capital cost reduction</v>
      </c>
      <c r="L667" s="229">
        <f>INDEX('Policy Characteristics'!F:F,MATCH(PolicyLevers!$C667,'Policy Characteristics'!$C:$C,0))</f>
        <v>0</v>
      </c>
      <c r="M667" s="229">
        <f>INDEX('Policy Characteristics'!G:G,MATCH(PolicyLevers!$C667,'Policy Characteristics'!$C:$C,0))</f>
        <v>0.4</v>
      </c>
      <c r="N667" s="228">
        <f>INDEX('Policy Characteristics'!H:H,MATCH(PolicyLevers!$C667,'Policy Characteristics'!$C:$C,0))</f>
        <v>0.01</v>
      </c>
      <c r="O667" s="189" t="str">
        <f>INDEX('Policy Characteristics'!I:I,MATCH(PolicyLevers!$C667,'Policy Characteristics'!$C:$C,0))</f>
        <v>% reduction in cost</v>
      </c>
      <c r="P667" s="199" t="str">
        <f>INDEX('Policy Characteristics'!J:J,MATCH(PolicyLevers!$C667,'Policy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189" t="str">
        <f>INDEX('Policy Characteristics'!K:K,MATCH(PolicyLevers!$C667,'Policy Characteristics'!$C:$C,0))</f>
        <v>architectural-design.html#rnd</v>
      </c>
      <c r="R667" s="199" t="str">
        <f>INDEX('Policy Characteristics'!L:L,MATCH(PolicyLevers!$C667,'Policy Characteristics'!$C:$C,0))</f>
        <v>research-and-development.html</v>
      </c>
      <c r="S667" s="230" t="str">
        <f>INDEX('Policy Characteristics'!M:M,MATCH(PolicyLevers!$C667,'Policy Characteristics'!$C:$C,0))</f>
        <v>none</v>
      </c>
      <c r="T667" s="189">
        <f>INDEX('Policy Characteristics'!N:N,MATCH(PolicyLevers!$C667,'Policy Characteristics'!$C:$C,0))</f>
        <v>0</v>
      </c>
    </row>
    <row r="668" spans="1:20">
      <c r="A668" s="186" t="str">
        <f>INDEX('Policy Characteristics'!A:A,MATCH($C668,'Policy Characteristics'!$C:$C,0))</f>
        <v>Research and Development</v>
      </c>
      <c r="B668" s="210" t="str">
        <f>INDEX('Policy Characteristics'!B:B,MATCH($C668,'Policy Characteristics'!$C:$C,0))</f>
        <v>Capital Cost Reduction</v>
      </c>
      <c r="C668" s="210" t="str">
        <f t="shared" ref="C668:C673" si="53">C$667</f>
        <v>RnD Transportation Capital Cost Perc Reduction</v>
      </c>
      <c r="D668" s="189" t="s">
        <v>542</v>
      </c>
      <c r="E668" s="189"/>
      <c r="F668" s="189" t="s">
        <v>500</v>
      </c>
      <c r="G668" s="189"/>
      <c r="H668" s="225">
        <v>109</v>
      </c>
      <c r="I668" s="189" t="s">
        <v>46</v>
      </c>
      <c r="J668" s="187" t="str">
        <f>INDEX('Policy Characteristics'!D:D,MATCH(PolicyLevers!$C668,'Policy Characteristics'!$C:$C,0))</f>
        <v>R&amp;D Capital Cost Reductions</v>
      </c>
      <c r="K668" s="187" t="str">
        <f>INDEX('Policy Characteristics'!E:E,MATCH(PolicyLevers!$C668,'Policy Characteristics'!$C:$C,0))</f>
        <v>RnD transportation capital cost reduction</v>
      </c>
      <c r="L668" s="222">
        <f>INDEX('Policy Characteristics'!F:F,MATCH(PolicyLevers!$C668,'Policy Characteristics'!$C:$C,0))</f>
        <v>0</v>
      </c>
      <c r="M668" s="222">
        <f>INDEX('Policy Characteristics'!G:G,MATCH(PolicyLevers!$C668,'Policy Characteristics'!$C:$C,0))</f>
        <v>0.4</v>
      </c>
      <c r="N668" s="222">
        <f>INDEX('Policy Characteristics'!H:H,MATCH(PolicyLevers!$C668,'Policy Characteristics'!$C:$C,0))</f>
        <v>0.01</v>
      </c>
      <c r="O668" s="221" t="str">
        <f>INDEX('Policy Characteristics'!I:I,MATCH(PolicyLevers!$C668,'Policy Characteristics'!$C:$C,0))</f>
        <v>% reduction in cost</v>
      </c>
      <c r="P668" s="199" t="str">
        <f>INDEX('Policy Characteristics'!J:J,MATCH(PolicyLevers!$C668,'Policy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189" t="str">
        <f>INDEX('Policy Characteristics'!K:K,MATCH(PolicyLevers!$C668,'Policy Characteristics'!$C:$C,0))</f>
        <v>architectural-design.html#rnd</v>
      </c>
      <c r="R668" s="199" t="str">
        <f>INDEX('Policy Characteristics'!L:L,MATCH(PolicyLevers!$C668,'Policy Characteristics'!$C:$C,0))</f>
        <v>research-and-development.html</v>
      </c>
      <c r="S668" s="230" t="str">
        <f>INDEX('Policy Characteristics'!M:M,MATCH(PolicyLevers!$C668,'Policy Characteristics'!$C:$C,0))</f>
        <v>none</v>
      </c>
      <c r="T668" s="189">
        <f>INDEX('Policy Characteristics'!N:N,MATCH(PolicyLevers!$C668,'Policy Characteristics'!$C:$C,0))</f>
        <v>0</v>
      </c>
    </row>
    <row r="669" spans="1:20">
      <c r="A669" s="186" t="str">
        <f>INDEX('Policy Characteristics'!A:A,MATCH($C669,'Policy Characteristics'!$C:$C,0))</f>
        <v>Research and Development</v>
      </c>
      <c r="B669" s="210" t="str">
        <f>INDEX('Policy Characteristics'!B:B,MATCH($C669,'Policy Characteristics'!$C:$C,0))</f>
        <v>Capital Cost Reduction</v>
      </c>
      <c r="C669" s="210" t="str">
        <f t="shared" si="53"/>
        <v>RnD Transportation Capital Cost Perc Reduction</v>
      </c>
      <c r="D669" s="189" t="s">
        <v>543</v>
      </c>
      <c r="E669" s="189"/>
      <c r="F669" s="189" t="s">
        <v>501</v>
      </c>
      <c r="G669" s="189"/>
      <c r="H669" s="225">
        <v>110</v>
      </c>
      <c r="I669" s="189" t="s">
        <v>46</v>
      </c>
      <c r="J669" s="187" t="str">
        <f>INDEX('Policy Characteristics'!D:D,MATCH(PolicyLevers!$C669,'Policy Characteristics'!$C:$C,0))</f>
        <v>R&amp;D Capital Cost Reductions</v>
      </c>
      <c r="K669" s="187" t="str">
        <f>INDEX('Policy Characteristics'!E:E,MATCH(PolicyLevers!$C669,'Policy Characteristics'!$C:$C,0))</f>
        <v>RnD transportation capital cost reduction</v>
      </c>
      <c r="L669" s="222">
        <f>INDEX('Policy Characteristics'!F:F,MATCH(PolicyLevers!$C669,'Policy Characteristics'!$C:$C,0))</f>
        <v>0</v>
      </c>
      <c r="M669" s="222">
        <f>INDEX('Policy Characteristics'!G:G,MATCH(PolicyLevers!$C669,'Policy Characteristics'!$C:$C,0))</f>
        <v>0.4</v>
      </c>
      <c r="N669" s="222">
        <f>INDEX('Policy Characteristics'!H:H,MATCH(PolicyLevers!$C669,'Policy Characteristics'!$C:$C,0))</f>
        <v>0.01</v>
      </c>
      <c r="O669" s="221" t="str">
        <f>INDEX('Policy Characteristics'!I:I,MATCH(PolicyLevers!$C669,'Policy Characteristics'!$C:$C,0))</f>
        <v>% reduction in cost</v>
      </c>
      <c r="P669" s="199" t="str">
        <f>INDEX('Policy Characteristics'!J:J,MATCH(PolicyLevers!$C669,'Policy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189" t="str">
        <f>INDEX('Policy Characteristics'!K:K,MATCH(PolicyLevers!$C669,'Policy Characteristics'!$C:$C,0))</f>
        <v>architectural-design.html#rnd</v>
      </c>
      <c r="R669" s="199" t="str">
        <f>INDEX('Policy Characteristics'!L:L,MATCH(PolicyLevers!$C669,'Policy Characteristics'!$C:$C,0))</f>
        <v>research-and-development.html</v>
      </c>
      <c r="S669" s="230" t="str">
        <f>INDEX('Policy Characteristics'!M:M,MATCH(PolicyLevers!$C669,'Policy Characteristics'!$C:$C,0))</f>
        <v>none</v>
      </c>
      <c r="T669" s="189">
        <f>INDEX('Policy Characteristics'!N:N,MATCH(PolicyLevers!$C669,'Policy Characteristics'!$C:$C,0))</f>
        <v>0</v>
      </c>
    </row>
    <row r="670" spans="1:20">
      <c r="A670" s="186" t="str">
        <f>INDEX('Policy Characteristics'!A:A,MATCH($C670,'Policy Characteristics'!$C:$C,0))</f>
        <v>Research and Development</v>
      </c>
      <c r="B670" s="210" t="str">
        <f>INDEX('Policy Characteristics'!B:B,MATCH($C670,'Policy Characteristics'!$C:$C,0))</f>
        <v>Capital Cost Reduction</v>
      </c>
      <c r="C670" s="210" t="str">
        <f t="shared" si="53"/>
        <v>RnD Transportation Capital Cost Perc Reduction</v>
      </c>
      <c r="D670" s="189" t="s">
        <v>544</v>
      </c>
      <c r="E670" s="189"/>
      <c r="F670" s="189" t="s">
        <v>502</v>
      </c>
      <c r="G670" s="189"/>
      <c r="H670" s="225">
        <v>111</v>
      </c>
      <c r="I670" s="189" t="s">
        <v>46</v>
      </c>
      <c r="J670" s="187" t="str">
        <f>INDEX('Policy Characteristics'!D:D,MATCH(PolicyLevers!$C670,'Policy Characteristics'!$C:$C,0))</f>
        <v>R&amp;D Capital Cost Reductions</v>
      </c>
      <c r="K670" s="187" t="str">
        <f>INDEX('Policy Characteristics'!E:E,MATCH(PolicyLevers!$C670,'Policy Characteristics'!$C:$C,0))</f>
        <v>RnD transportation capital cost reduction</v>
      </c>
      <c r="L670" s="222">
        <f>INDEX('Policy Characteristics'!F:F,MATCH(PolicyLevers!$C670,'Policy Characteristics'!$C:$C,0))</f>
        <v>0</v>
      </c>
      <c r="M670" s="222">
        <f>INDEX('Policy Characteristics'!G:G,MATCH(PolicyLevers!$C670,'Policy Characteristics'!$C:$C,0))</f>
        <v>0.4</v>
      </c>
      <c r="N670" s="222">
        <f>INDEX('Policy Characteristics'!H:H,MATCH(PolicyLevers!$C670,'Policy Characteristics'!$C:$C,0))</f>
        <v>0.01</v>
      </c>
      <c r="O670" s="221" t="str">
        <f>INDEX('Policy Characteristics'!I:I,MATCH(PolicyLevers!$C670,'Policy Characteristics'!$C:$C,0))</f>
        <v>% reduction in cost</v>
      </c>
      <c r="P670" s="199" t="str">
        <f>INDEX('Policy Characteristics'!J:J,MATCH(PolicyLevers!$C670,'Policy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189" t="str">
        <f>INDEX('Policy Characteristics'!K:K,MATCH(PolicyLevers!$C670,'Policy Characteristics'!$C:$C,0))</f>
        <v>architectural-design.html#rnd</v>
      </c>
      <c r="R670" s="199" t="str">
        <f>INDEX('Policy Characteristics'!L:L,MATCH(PolicyLevers!$C670,'Policy Characteristics'!$C:$C,0))</f>
        <v>research-and-development.html</v>
      </c>
      <c r="S670" s="230" t="str">
        <f>INDEX('Policy Characteristics'!M:M,MATCH(PolicyLevers!$C670,'Policy Characteristics'!$C:$C,0))</f>
        <v>none</v>
      </c>
      <c r="T670" s="189">
        <f>INDEX('Policy Characteristics'!N:N,MATCH(PolicyLevers!$C670,'Policy Characteristics'!$C:$C,0))</f>
        <v>0</v>
      </c>
    </row>
    <row r="671" spans="1:20">
      <c r="A671" s="186" t="str">
        <f>INDEX('Policy Characteristics'!A:A,MATCH($C671,'Policy Characteristics'!$C:$C,0))</f>
        <v>Research and Development</v>
      </c>
      <c r="B671" s="210" t="str">
        <f>INDEX('Policy Characteristics'!B:B,MATCH($C671,'Policy Characteristics'!$C:$C,0))</f>
        <v>Capital Cost Reduction</v>
      </c>
      <c r="C671" s="210" t="str">
        <f t="shared" si="53"/>
        <v>RnD Transportation Capital Cost Perc Reduction</v>
      </c>
      <c r="D671" s="189" t="s">
        <v>545</v>
      </c>
      <c r="E671" s="189"/>
      <c r="F671" s="189" t="s">
        <v>503</v>
      </c>
      <c r="G671" s="189"/>
      <c r="H671" s="225">
        <v>112</v>
      </c>
      <c r="I671" s="189" t="s">
        <v>46</v>
      </c>
      <c r="J671" s="187" t="str">
        <f>INDEX('Policy Characteristics'!D:D,MATCH(PolicyLevers!$C671,'Policy Characteristics'!$C:$C,0))</f>
        <v>R&amp;D Capital Cost Reductions</v>
      </c>
      <c r="K671" s="187" t="str">
        <f>INDEX('Policy Characteristics'!E:E,MATCH(PolicyLevers!$C671,'Policy Characteristics'!$C:$C,0))</f>
        <v>RnD transportation capital cost reduction</v>
      </c>
      <c r="L671" s="222">
        <f>INDEX('Policy Characteristics'!F:F,MATCH(PolicyLevers!$C671,'Policy Characteristics'!$C:$C,0))</f>
        <v>0</v>
      </c>
      <c r="M671" s="222">
        <f>INDEX('Policy Characteristics'!G:G,MATCH(PolicyLevers!$C671,'Policy Characteristics'!$C:$C,0))</f>
        <v>0.4</v>
      </c>
      <c r="N671" s="222">
        <f>INDEX('Policy Characteristics'!H:H,MATCH(PolicyLevers!$C671,'Policy Characteristics'!$C:$C,0))</f>
        <v>0.01</v>
      </c>
      <c r="O671" s="221" t="str">
        <f>INDEX('Policy Characteristics'!I:I,MATCH(PolicyLevers!$C671,'Policy Characteristics'!$C:$C,0))</f>
        <v>% reduction in cost</v>
      </c>
      <c r="P671" s="199" t="str">
        <f>INDEX('Policy Characteristics'!J:J,MATCH(PolicyLevers!$C671,'Policy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189" t="str">
        <f>INDEX('Policy Characteristics'!K:K,MATCH(PolicyLevers!$C671,'Policy Characteristics'!$C:$C,0))</f>
        <v>architectural-design.html#rnd</v>
      </c>
      <c r="R671" s="199" t="str">
        <f>INDEX('Policy Characteristics'!L:L,MATCH(PolicyLevers!$C671,'Policy Characteristics'!$C:$C,0))</f>
        <v>research-and-development.html</v>
      </c>
      <c r="S671" s="230" t="str">
        <f>INDEX('Policy Characteristics'!M:M,MATCH(PolicyLevers!$C671,'Policy Characteristics'!$C:$C,0))</f>
        <v>none</v>
      </c>
      <c r="T671" s="189">
        <f>INDEX('Policy Characteristics'!N:N,MATCH(PolicyLevers!$C671,'Policy Characteristics'!$C:$C,0))</f>
        <v>0</v>
      </c>
    </row>
    <row r="672" spans="1:20">
      <c r="A672" s="186" t="str">
        <f>INDEX('Policy Characteristics'!A:A,MATCH($C672,'Policy Characteristics'!$C:$C,0))</f>
        <v>Research and Development</v>
      </c>
      <c r="B672" s="210" t="str">
        <f>INDEX('Policy Characteristics'!B:B,MATCH($C672,'Policy Characteristics'!$C:$C,0))</f>
        <v>Capital Cost Reduction</v>
      </c>
      <c r="C672" s="210" t="str">
        <f t="shared" si="53"/>
        <v>RnD Transportation Capital Cost Perc Reduction</v>
      </c>
      <c r="D672" s="189" t="s">
        <v>861</v>
      </c>
      <c r="E672" s="189"/>
      <c r="F672" s="189" t="s">
        <v>1162</v>
      </c>
      <c r="G672" s="189"/>
      <c r="H672" s="225">
        <v>113</v>
      </c>
      <c r="I672" s="189" t="s">
        <v>46</v>
      </c>
      <c r="J672" s="187" t="str">
        <f>INDEX('Policy Characteristics'!D:D,MATCH(PolicyLevers!$C672,'Policy Characteristics'!$C:$C,0))</f>
        <v>R&amp;D Capital Cost Reductions</v>
      </c>
      <c r="K672" s="187" t="str">
        <f>INDEX('Policy Characteristics'!E:E,MATCH(PolicyLevers!$C672,'Policy Characteristics'!$C:$C,0))</f>
        <v>RnD transportation capital cost reduction</v>
      </c>
      <c r="L672" s="222">
        <f>INDEX('Policy Characteristics'!F:F,MATCH(PolicyLevers!$C672,'Policy Characteristics'!$C:$C,0))</f>
        <v>0</v>
      </c>
      <c r="M672" s="222">
        <f>INDEX('Policy Characteristics'!G:G,MATCH(PolicyLevers!$C672,'Policy Characteristics'!$C:$C,0))</f>
        <v>0.4</v>
      </c>
      <c r="N672" s="222">
        <f>INDEX('Policy Characteristics'!H:H,MATCH(PolicyLevers!$C672,'Policy Characteristics'!$C:$C,0))</f>
        <v>0.01</v>
      </c>
      <c r="O672" s="221" t="str">
        <f>INDEX('Policy Characteristics'!I:I,MATCH(PolicyLevers!$C672,'Policy Characteristics'!$C:$C,0))</f>
        <v>% reduction in cost</v>
      </c>
      <c r="P672" s="199" t="str">
        <f>INDEX('Policy Characteristics'!J:J,MATCH(PolicyLevers!$C672,'Policy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189" t="str">
        <f>INDEX('Policy Characteristics'!K:K,MATCH(PolicyLevers!$C672,'Policy Characteristics'!$C:$C,0))</f>
        <v>architectural-design.html#rnd</v>
      </c>
      <c r="R672" s="199" t="str">
        <f>INDEX('Policy Characteristics'!L:L,MATCH(PolicyLevers!$C672,'Policy Characteristics'!$C:$C,0))</f>
        <v>research-and-development.html</v>
      </c>
      <c r="S672" s="230" t="str">
        <f>INDEX('Policy Characteristics'!M:M,MATCH(PolicyLevers!$C672,'Policy Characteristics'!$C:$C,0))</f>
        <v>none</v>
      </c>
      <c r="T672" s="189">
        <f>INDEX('Policy Characteristics'!N:N,MATCH(PolicyLevers!$C672,'Policy Characteristics'!$C:$C,0))</f>
        <v>0</v>
      </c>
    </row>
    <row r="673" spans="1:20">
      <c r="A673" s="186" t="str">
        <f>INDEX('Policy Characteristics'!A:A,MATCH($C673,'Policy Characteristics'!$C:$C,0))</f>
        <v>Research and Development</v>
      </c>
      <c r="B673" s="210" t="str">
        <f>INDEX('Policy Characteristics'!B:B,MATCH($C673,'Policy Characteristics'!$C:$C,0))</f>
        <v>Capital Cost Reduction</v>
      </c>
      <c r="C673" s="210" t="str">
        <f t="shared" si="53"/>
        <v>RnD Transportation Capital Cost Perc Reduction</v>
      </c>
      <c r="D673" s="189" t="s">
        <v>860</v>
      </c>
      <c r="E673" s="189"/>
      <c r="F673" s="189" t="s">
        <v>1163</v>
      </c>
      <c r="G673" s="189"/>
      <c r="H673" s="225">
        <v>523</v>
      </c>
      <c r="I673" s="189" t="s">
        <v>46</v>
      </c>
      <c r="J673" s="187" t="str">
        <f>INDEX('Policy Characteristics'!D:D,MATCH(PolicyLevers!$C673,'Policy Characteristics'!$C:$C,0))</f>
        <v>R&amp;D Capital Cost Reductions</v>
      </c>
      <c r="K673" s="187" t="str">
        <f>INDEX('Policy Characteristics'!E:E,MATCH(PolicyLevers!$C673,'Policy Characteristics'!$C:$C,0))</f>
        <v>RnD transportation capital cost reduction</v>
      </c>
      <c r="L673" s="222">
        <f>INDEX('Policy Characteristics'!F:F,MATCH(PolicyLevers!$C673,'Policy Characteristics'!$C:$C,0))</f>
        <v>0</v>
      </c>
      <c r="M673" s="222">
        <f>INDEX('Policy Characteristics'!G:G,MATCH(PolicyLevers!$C673,'Policy Characteristics'!$C:$C,0))</f>
        <v>0.4</v>
      </c>
      <c r="N673" s="222">
        <f>INDEX('Policy Characteristics'!H:H,MATCH(PolicyLevers!$C673,'Policy Characteristics'!$C:$C,0))</f>
        <v>0.01</v>
      </c>
      <c r="O673" s="221" t="str">
        <f>INDEX('Policy Characteristics'!I:I,MATCH(PolicyLevers!$C673,'Policy Characteristics'!$C:$C,0))</f>
        <v>% reduction in cost</v>
      </c>
      <c r="P673" s="199" t="str">
        <f>INDEX('Policy Characteristics'!J:J,MATCH(PolicyLevers!$C673,'Policy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189" t="str">
        <f>INDEX('Policy Characteristics'!K:K,MATCH(PolicyLevers!$C673,'Policy Characteristics'!$C:$C,0))</f>
        <v>architectural-design.html#rnd</v>
      </c>
      <c r="R673" s="199" t="str">
        <f>INDEX('Policy Characteristics'!L:L,MATCH(PolicyLevers!$C673,'Policy Characteristics'!$C:$C,0))</f>
        <v>research-and-development.html</v>
      </c>
      <c r="S673" s="230" t="str">
        <f>INDEX('Policy Characteristics'!M:M,MATCH(PolicyLevers!$C673,'Policy Characteristics'!$C:$C,0))</f>
        <v>none</v>
      </c>
      <c r="T673" s="189">
        <f>INDEX('Policy Characteristics'!N:N,MATCH(PolicyLevers!$C673,'Policy Characteristics'!$C:$C,0))</f>
        <v>0</v>
      </c>
    </row>
    <row r="674" spans="1:20" s="187" customFormat="1">
      <c r="A674" s="186" t="str">
        <f>INDEX('Policy Characteristics'!A:A,MATCH($C674,'Policy Characteristics'!$C:$C,0))</f>
        <v>Research and Development</v>
      </c>
      <c r="B674" s="200" t="str">
        <f>INDEX('Policy Characteristics'!B:B,MATCH($C674,'Policy Characteristics'!$C:$C,0))</f>
        <v>Direct Air Capture</v>
      </c>
      <c r="C674" s="200" t="s">
        <v>1173</v>
      </c>
      <c r="D674" s="199"/>
      <c r="E674" s="199"/>
      <c r="F674" s="199"/>
      <c r="G674" s="199"/>
      <c r="H674" s="208">
        <v>525</v>
      </c>
      <c r="I674" s="199" t="s">
        <v>46</v>
      </c>
      <c r="J674" s="187" t="str">
        <f>INDEX('Policy Characteristics'!D:D,MATCH(PolicyLevers!$C674,'Policy Characteristics'!$C:$C,0))</f>
        <v>Direct Air Capture</v>
      </c>
      <c r="K674" s="187" t="str">
        <f>INDEX('Policy Characteristics'!E:E,MATCH(PolicyLevers!$C674,'Policy Characteristics'!$C:$C,0))</f>
        <v>geoeng direct air capture</v>
      </c>
      <c r="L674" s="229">
        <f>INDEX('Policy Characteristics'!F:F,MATCH(PolicyLevers!$C674,'Policy Characteristics'!$C:$C,0))</f>
        <v>0</v>
      </c>
      <c r="M674" s="229">
        <f>INDEX('Policy Characteristics'!G:G,MATCH(PolicyLevers!$C674,'Policy Characteristics'!$C:$C,0))</f>
        <v>1</v>
      </c>
      <c r="N674" s="228">
        <f>INDEX('Policy Characteristics'!H:H,MATCH(PolicyLevers!$C674,'Policy Characteristics'!$C:$C,0))</f>
        <v>0.01</v>
      </c>
      <c r="O674" s="189" t="str">
        <f>INDEX('Policy Characteristics'!I:I,MATCH(PolicyLevers!$C674,'Policy Characteristics'!$C:$C,0))</f>
        <v>% of potential achieved</v>
      </c>
      <c r="P674" s="189"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199" t="str">
        <f>INDEX('Policy Characteristics'!K:K,MATCH(PolicyLevers!$C674,'Policy Characteristics'!$C:$C,0))</f>
        <v>direct-air-capture.html#dac</v>
      </c>
      <c r="R674" s="199" t="str">
        <f>INDEX('Policy Characteristics'!L:L,MATCH(PolicyLevers!$C674,'Policy Characteristics'!$C:$C,0))</f>
        <v>direct-air-capture.html</v>
      </c>
      <c r="S674" s="254" t="str">
        <f>INDEX('Policy Characteristics'!M:M,MATCH(PolicyLevers!$C674,'Policy Characteristics'!$C:$C,0))</f>
        <v>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v>
      </c>
      <c r="T674" s="199">
        <f>INDEX('Policy Characteristics'!N:N,MATCH(PolicyLevers!$C674,'Policy Characteristics'!$C:$C,0))</f>
        <v>0</v>
      </c>
    </row>
    <row r="675" spans="1:20">
      <c r="A675" s="186" t="str">
        <f>INDEX('Policy Characteristics'!A:A,MATCH($C675,'Policy Characteristics'!$C:$C,0))</f>
        <v>Research and Development</v>
      </c>
      <c r="B675" s="205" t="str">
        <f>INDEX('Policy Characteristics'!B:B,MATCH($C675,'Policy Characteristics'!$C:$C,0))</f>
        <v>Fuel Use Reduction</v>
      </c>
      <c r="C675" s="205" t="s">
        <v>310</v>
      </c>
      <c r="D675" s="189" t="s">
        <v>120</v>
      </c>
      <c r="E675" s="189"/>
      <c r="F675" s="189" t="s">
        <v>332</v>
      </c>
      <c r="G675" s="189"/>
      <c r="H675" s="220">
        <v>114</v>
      </c>
      <c r="I675" s="189" t="s">
        <v>47</v>
      </c>
      <c r="J675" s="187" t="str">
        <f>INDEX('Policy Characteristics'!D:D,MATCH(PolicyLevers!$C675,'Policy Characteristics'!$C:$C,0))</f>
        <v>R&amp;D Fuel Use Reductions</v>
      </c>
      <c r="K675" s="187" t="str">
        <f>INDEX('Policy Characteristics'!E:E,MATCH(PolicyLevers!$C675,'Policy Characteristics'!$C:$C,0))</f>
        <v>RnD building fuel use reduction</v>
      </c>
      <c r="L675" s="229">
        <f>INDEX('Policy Characteristics'!F:F,MATCH(PolicyLevers!$C675,'Policy Characteristics'!$C:$C,0))</f>
        <v>0</v>
      </c>
      <c r="M675" s="229">
        <f>INDEX('Policy Characteristics'!G:G,MATCH(PolicyLevers!$C675,'Policy Characteristics'!$C:$C,0))</f>
        <v>0.4</v>
      </c>
      <c r="N675" s="228">
        <f>INDEX('Policy Characteristics'!H:H,MATCH(PolicyLevers!$C675,'Policy Characteristics'!$C:$C,0))</f>
        <v>0.01</v>
      </c>
      <c r="O675" s="189" t="str">
        <f>INDEX('Policy Characteristics'!I:I,MATCH(PolicyLevers!$C675,'Policy Characteristics'!$C:$C,0))</f>
        <v>% reduction in fuel use</v>
      </c>
      <c r="P675" s="189"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189" t="str">
        <f>INDEX('Policy Characteristics'!K:K,MATCH(PolicyLevers!$C675,'Policy Characteristics'!$C:$C,0))</f>
        <v>architectural-design.html#rnd</v>
      </c>
      <c r="R675" s="199" t="str">
        <f>INDEX('Policy Characteristics'!L:L,MATCH(PolicyLevers!$C675,'Policy Characteristics'!$C:$C,0))</f>
        <v>research-and-development.html</v>
      </c>
      <c r="S675" s="230" t="str">
        <f>INDEX('Policy Characteristics'!M:M,MATCH(PolicyLevers!$C675,'Policy Characteristics'!$C:$C,0))</f>
        <v>none</v>
      </c>
      <c r="T675" s="189">
        <f>INDEX('Policy Characteristics'!N:N,MATCH(PolicyLevers!$C675,'Policy Characteristics'!$C:$C,0))</f>
        <v>0</v>
      </c>
    </row>
    <row r="676" spans="1:20">
      <c r="A676" s="186" t="str">
        <f>INDEX('Policy Characteristics'!A:A,MATCH($C676,'Policy Characteristics'!$C:$C,0))</f>
        <v>Research and Development</v>
      </c>
      <c r="B676" s="210" t="str">
        <f>INDEX('Policy Characteristics'!B:B,MATCH($C676,'Policy Characteristics'!$C:$C,0))</f>
        <v>Fuel Use Reduction</v>
      </c>
      <c r="C676" s="210" t="str">
        <f t="shared" ref="C676:C680" si="54">C$675</f>
        <v>RnD Building Fuel Use Perc Reduction</v>
      </c>
      <c r="D676" s="189" t="s">
        <v>121</v>
      </c>
      <c r="E676" s="189"/>
      <c r="F676" s="189" t="s">
        <v>333</v>
      </c>
      <c r="G676" s="189"/>
      <c r="H676" s="225">
        <v>115</v>
      </c>
      <c r="I676" s="189" t="s">
        <v>46</v>
      </c>
      <c r="J676" s="187" t="str">
        <f>INDEX('Policy Characteristics'!D:D,MATCH(PolicyLevers!$C676,'Policy Characteristics'!$C:$C,0))</f>
        <v>R&amp;D Fuel Use Reductions</v>
      </c>
      <c r="K676" s="187" t="str">
        <f>INDEX('Policy Characteristics'!E:E,MATCH(PolicyLevers!$C676,'Policy Characteristics'!$C:$C,0))</f>
        <v>RnD building fuel use reduction</v>
      </c>
      <c r="L676" s="222">
        <f>INDEX('Policy Characteristics'!F:F,MATCH(PolicyLevers!$C676,'Policy Characteristics'!$C:$C,0))</f>
        <v>0</v>
      </c>
      <c r="M676" s="222">
        <f>INDEX('Policy Characteristics'!G:G,MATCH(PolicyLevers!$C676,'Policy Characteristics'!$C:$C,0))</f>
        <v>0.4</v>
      </c>
      <c r="N676" s="222">
        <f>INDEX('Policy Characteristics'!H:H,MATCH(PolicyLevers!$C676,'Policy Characteristics'!$C:$C,0))</f>
        <v>0.01</v>
      </c>
      <c r="O676" s="221" t="str">
        <f>INDEX('Policy Characteristics'!I:I,MATCH(PolicyLevers!$C676,'Policy Characteristics'!$C:$C,0))</f>
        <v>% reduction in fuel use</v>
      </c>
      <c r="P676" s="189"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189" t="str">
        <f>INDEX('Policy Characteristics'!K:K,MATCH(PolicyLevers!$C676,'Policy Characteristics'!$C:$C,0))</f>
        <v>architectural-design.html#rnd</v>
      </c>
      <c r="R676" s="199" t="str">
        <f>INDEX('Policy Characteristics'!L:L,MATCH(PolicyLevers!$C676,'Policy Characteristics'!$C:$C,0))</f>
        <v>research-and-development.html</v>
      </c>
      <c r="S676" s="230" t="str">
        <f>INDEX('Policy Characteristics'!M:M,MATCH(PolicyLevers!$C676,'Policy Characteristics'!$C:$C,0))</f>
        <v>none</v>
      </c>
      <c r="T676" s="189">
        <f>INDEX('Policy Characteristics'!N:N,MATCH(PolicyLevers!$C676,'Policy Characteristics'!$C:$C,0))</f>
        <v>0</v>
      </c>
    </row>
    <row r="677" spans="1:20">
      <c r="A677" s="186" t="str">
        <f>INDEX('Policy Characteristics'!A:A,MATCH($C677,'Policy Characteristics'!$C:$C,0))</f>
        <v>Research and Development</v>
      </c>
      <c r="B677" s="210" t="str">
        <f>INDEX('Policy Characteristics'!B:B,MATCH($C677,'Policy Characteristics'!$C:$C,0))</f>
        <v>Fuel Use Reduction</v>
      </c>
      <c r="C677" s="210" t="str">
        <f t="shared" si="54"/>
        <v>RnD Building Fuel Use Perc Reduction</v>
      </c>
      <c r="D677" s="189" t="s">
        <v>122</v>
      </c>
      <c r="E677" s="189"/>
      <c r="F677" s="189" t="s">
        <v>334</v>
      </c>
      <c r="G677" s="189"/>
      <c r="H677" s="225">
        <v>750</v>
      </c>
      <c r="I677" s="189" t="s">
        <v>47</v>
      </c>
      <c r="J677" s="187" t="str">
        <f>INDEX('Policy Characteristics'!D:D,MATCH(PolicyLevers!$C677,'Policy Characteristics'!$C:$C,0))</f>
        <v>R&amp;D Fuel Use Reductions</v>
      </c>
      <c r="K677" s="187" t="str">
        <f>INDEX('Policy Characteristics'!E:E,MATCH(PolicyLevers!$C677,'Policy Characteristics'!$C:$C,0))</f>
        <v>RnD building fuel use reduction</v>
      </c>
      <c r="L677" s="222">
        <f>INDEX('Policy Characteristics'!F:F,MATCH(PolicyLevers!$C677,'Policy Characteristics'!$C:$C,0))</f>
        <v>0</v>
      </c>
      <c r="M677" s="222">
        <f>INDEX('Policy Characteristics'!G:G,MATCH(PolicyLevers!$C677,'Policy Characteristics'!$C:$C,0))</f>
        <v>0.4</v>
      </c>
      <c r="N677" s="222">
        <f>INDEX('Policy Characteristics'!H:H,MATCH(PolicyLevers!$C677,'Policy Characteristics'!$C:$C,0))</f>
        <v>0.01</v>
      </c>
      <c r="O677" s="221" t="str">
        <f>INDEX('Policy Characteristics'!I:I,MATCH(PolicyLevers!$C677,'Policy Characteristics'!$C:$C,0))</f>
        <v>% reduction in fuel use</v>
      </c>
      <c r="P677" s="189"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189" t="str">
        <f>INDEX('Policy Characteristics'!K:K,MATCH(PolicyLevers!$C677,'Policy Characteristics'!$C:$C,0))</f>
        <v>architectural-design.html#rnd</v>
      </c>
      <c r="R677" s="199" t="str">
        <f>INDEX('Policy Characteristics'!L:L,MATCH(PolicyLevers!$C677,'Policy Characteristics'!$C:$C,0))</f>
        <v>research-and-development.html</v>
      </c>
      <c r="S677" s="230" t="str">
        <f>INDEX('Policy Characteristics'!M:M,MATCH(PolicyLevers!$C677,'Policy Characteristics'!$C:$C,0))</f>
        <v>none</v>
      </c>
      <c r="T677" s="189">
        <f>INDEX('Policy Characteristics'!N:N,MATCH(PolicyLevers!$C677,'Policy Characteristics'!$C:$C,0))</f>
        <v>0</v>
      </c>
    </row>
    <row r="678" spans="1:20">
      <c r="A678" s="186" t="str">
        <f>INDEX('Policy Characteristics'!A:A,MATCH($C678,'Policy Characteristics'!$C:$C,0))</f>
        <v>Research and Development</v>
      </c>
      <c r="B678" s="210" t="str">
        <f>INDEX('Policy Characteristics'!B:B,MATCH($C678,'Policy Characteristics'!$C:$C,0))</f>
        <v>Fuel Use Reduction</v>
      </c>
      <c r="C678" s="210" t="str">
        <f t="shared" si="54"/>
        <v>RnD Building Fuel Use Perc Reduction</v>
      </c>
      <c r="D678" s="189" t="s">
        <v>123</v>
      </c>
      <c r="E678" s="189"/>
      <c r="F678" s="189" t="s">
        <v>335</v>
      </c>
      <c r="G678" s="189"/>
      <c r="H678" s="225">
        <v>117</v>
      </c>
      <c r="I678" s="189" t="s">
        <v>46</v>
      </c>
      <c r="J678" s="187" t="str">
        <f>INDEX('Policy Characteristics'!D:D,MATCH(PolicyLevers!$C678,'Policy Characteristics'!$C:$C,0))</f>
        <v>R&amp;D Fuel Use Reductions</v>
      </c>
      <c r="K678" s="187" t="str">
        <f>INDEX('Policy Characteristics'!E:E,MATCH(PolicyLevers!$C678,'Policy Characteristics'!$C:$C,0))</f>
        <v>RnD building fuel use reduction</v>
      </c>
      <c r="L678" s="222">
        <f>INDEX('Policy Characteristics'!F:F,MATCH(PolicyLevers!$C678,'Policy Characteristics'!$C:$C,0))</f>
        <v>0</v>
      </c>
      <c r="M678" s="222">
        <f>INDEX('Policy Characteristics'!G:G,MATCH(PolicyLevers!$C678,'Policy Characteristics'!$C:$C,0))</f>
        <v>0.4</v>
      </c>
      <c r="N678" s="222">
        <f>INDEX('Policy Characteristics'!H:H,MATCH(PolicyLevers!$C678,'Policy Characteristics'!$C:$C,0))</f>
        <v>0.01</v>
      </c>
      <c r="O678" s="221" t="str">
        <f>INDEX('Policy Characteristics'!I:I,MATCH(PolicyLevers!$C678,'Policy Characteristics'!$C:$C,0))</f>
        <v>% reduction in fuel use</v>
      </c>
      <c r="P678" s="189"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189" t="str">
        <f>INDEX('Policy Characteristics'!K:K,MATCH(PolicyLevers!$C678,'Policy Characteristics'!$C:$C,0))</f>
        <v>architectural-design.html#rnd</v>
      </c>
      <c r="R678" s="199" t="str">
        <f>INDEX('Policy Characteristics'!L:L,MATCH(PolicyLevers!$C678,'Policy Characteristics'!$C:$C,0))</f>
        <v>research-and-development.html</v>
      </c>
      <c r="S678" s="230" t="str">
        <f>INDEX('Policy Characteristics'!M:M,MATCH(PolicyLevers!$C678,'Policy Characteristics'!$C:$C,0))</f>
        <v>none</v>
      </c>
      <c r="T678" s="189">
        <f>INDEX('Policy Characteristics'!N:N,MATCH(PolicyLevers!$C678,'Policy Characteristics'!$C:$C,0))</f>
        <v>0</v>
      </c>
    </row>
    <row r="679" spans="1:20">
      <c r="A679" s="186" t="str">
        <f>INDEX('Policy Characteristics'!A:A,MATCH($C679,'Policy Characteristics'!$C:$C,0))</f>
        <v>Research and Development</v>
      </c>
      <c r="B679" s="210" t="str">
        <f>INDEX('Policy Characteristics'!B:B,MATCH($C679,'Policy Characteristics'!$C:$C,0))</f>
        <v>Fuel Use Reduction</v>
      </c>
      <c r="C679" s="210" t="str">
        <f t="shared" si="54"/>
        <v>RnD Building Fuel Use Perc Reduction</v>
      </c>
      <c r="D679" s="189" t="s">
        <v>124</v>
      </c>
      <c r="E679" s="189"/>
      <c r="F679" s="189" t="s">
        <v>336</v>
      </c>
      <c r="G679" s="189"/>
      <c r="H679" s="225">
        <v>118</v>
      </c>
      <c r="I679" s="189" t="s">
        <v>46</v>
      </c>
      <c r="J679" s="187" t="str">
        <f>INDEX('Policy Characteristics'!D:D,MATCH(PolicyLevers!$C679,'Policy Characteristics'!$C:$C,0))</f>
        <v>R&amp;D Fuel Use Reductions</v>
      </c>
      <c r="K679" s="187" t="str">
        <f>INDEX('Policy Characteristics'!E:E,MATCH(PolicyLevers!$C679,'Policy Characteristics'!$C:$C,0))</f>
        <v>RnD building fuel use reduction</v>
      </c>
      <c r="L679" s="222">
        <f>INDEX('Policy Characteristics'!F:F,MATCH(PolicyLevers!$C679,'Policy Characteristics'!$C:$C,0))</f>
        <v>0</v>
      </c>
      <c r="M679" s="222">
        <f>INDEX('Policy Characteristics'!G:G,MATCH(PolicyLevers!$C679,'Policy Characteristics'!$C:$C,0))</f>
        <v>0.4</v>
      </c>
      <c r="N679" s="222">
        <f>INDEX('Policy Characteristics'!H:H,MATCH(PolicyLevers!$C679,'Policy Characteristics'!$C:$C,0))</f>
        <v>0.01</v>
      </c>
      <c r="O679" s="221" t="str">
        <f>INDEX('Policy Characteristics'!I:I,MATCH(PolicyLevers!$C679,'Policy Characteristics'!$C:$C,0))</f>
        <v>% reduction in fuel use</v>
      </c>
      <c r="P679" s="189"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189" t="str">
        <f>INDEX('Policy Characteristics'!K:K,MATCH(PolicyLevers!$C679,'Policy Characteristics'!$C:$C,0))</f>
        <v>architectural-design.html#rnd</v>
      </c>
      <c r="R679" s="199" t="str">
        <f>INDEX('Policy Characteristics'!L:L,MATCH(PolicyLevers!$C679,'Policy Characteristics'!$C:$C,0))</f>
        <v>research-and-development.html</v>
      </c>
      <c r="S679" s="230" t="str">
        <f>INDEX('Policy Characteristics'!M:M,MATCH(PolicyLevers!$C679,'Policy Characteristics'!$C:$C,0))</f>
        <v>none</v>
      </c>
      <c r="T679" s="189">
        <f>INDEX('Policy Characteristics'!N:N,MATCH(PolicyLevers!$C679,'Policy Characteristics'!$C:$C,0))</f>
        <v>0</v>
      </c>
    </row>
    <row r="680" spans="1:20">
      <c r="A680" s="186" t="str">
        <f>INDEX('Policy Characteristics'!A:A,MATCH($C680,'Policy Characteristics'!$C:$C,0))</f>
        <v>Research and Development</v>
      </c>
      <c r="B680" s="210" t="str">
        <f>INDEX('Policy Characteristics'!B:B,MATCH($C680,'Policy Characteristics'!$C:$C,0))</f>
        <v>Fuel Use Reduction</v>
      </c>
      <c r="C680" s="210" t="str">
        <f t="shared" si="54"/>
        <v>RnD Building Fuel Use Perc Reduction</v>
      </c>
      <c r="D680" s="189" t="s">
        <v>125</v>
      </c>
      <c r="E680" s="189"/>
      <c r="F680" s="189" t="s">
        <v>337</v>
      </c>
      <c r="G680" s="189"/>
      <c r="H680" s="225">
        <v>119</v>
      </c>
      <c r="I680" s="189" t="s">
        <v>46</v>
      </c>
      <c r="J680" s="187" t="str">
        <f>INDEX('Policy Characteristics'!D:D,MATCH(PolicyLevers!$C680,'Policy Characteristics'!$C:$C,0))</f>
        <v>R&amp;D Fuel Use Reductions</v>
      </c>
      <c r="K680" s="187" t="str">
        <f>INDEX('Policy Characteristics'!E:E,MATCH(PolicyLevers!$C680,'Policy Characteristics'!$C:$C,0))</f>
        <v>RnD building fuel use reduction</v>
      </c>
      <c r="L680" s="222">
        <f>INDEX('Policy Characteristics'!F:F,MATCH(PolicyLevers!$C680,'Policy Characteristics'!$C:$C,0))</f>
        <v>0</v>
      </c>
      <c r="M680" s="222">
        <f>INDEX('Policy Characteristics'!G:G,MATCH(PolicyLevers!$C680,'Policy Characteristics'!$C:$C,0))</f>
        <v>0.4</v>
      </c>
      <c r="N680" s="222">
        <f>INDEX('Policy Characteristics'!H:H,MATCH(PolicyLevers!$C680,'Policy Characteristics'!$C:$C,0))</f>
        <v>0.01</v>
      </c>
      <c r="O680" s="221" t="str">
        <f>INDEX('Policy Characteristics'!I:I,MATCH(PolicyLevers!$C680,'Policy Characteristics'!$C:$C,0))</f>
        <v>% reduction in fuel use</v>
      </c>
      <c r="P680" s="189"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189" t="str">
        <f>INDEX('Policy Characteristics'!K:K,MATCH(PolicyLevers!$C680,'Policy Characteristics'!$C:$C,0))</f>
        <v>architectural-design.html#rnd</v>
      </c>
      <c r="R680" s="199" t="str">
        <f>INDEX('Policy Characteristics'!L:L,MATCH(PolicyLevers!$C680,'Policy Characteristics'!$C:$C,0))</f>
        <v>research-and-development.html</v>
      </c>
      <c r="S680" s="230" t="str">
        <f>INDEX('Policy Characteristics'!M:M,MATCH(PolicyLevers!$C680,'Policy Characteristics'!$C:$C,0))</f>
        <v>none</v>
      </c>
      <c r="T680" s="189">
        <f>INDEX('Policy Characteristics'!N:N,MATCH(PolicyLevers!$C680,'Policy Characteristics'!$C:$C,0))</f>
        <v>0</v>
      </c>
    </row>
    <row r="681" spans="1:20">
      <c r="A681" s="186" t="str">
        <f>INDEX('Policy Characteristics'!A:A,MATCH($C681,'Policy Characteristics'!$C:$C,0))</f>
        <v>Research and Development</v>
      </c>
      <c r="B681" s="210" t="str">
        <f>INDEX('Policy Characteristics'!B:B,MATCH($C681,'Policy Characteristics'!$C:$C,0))</f>
        <v>Fuel Use Reduction</v>
      </c>
      <c r="C681" s="205" t="s">
        <v>311</v>
      </c>
      <c r="D681" s="189"/>
      <c r="E681" s="189"/>
      <c r="F681" s="189" t="s">
        <v>29</v>
      </c>
      <c r="G681" s="189"/>
      <c r="H681" s="225">
        <v>120</v>
      </c>
      <c r="I681" s="189" t="s">
        <v>46</v>
      </c>
      <c r="J681" s="187" t="str">
        <f>INDEX('Policy Characteristics'!D:D,MATCH(PolicyLevers!$C681,'Policy Characteristics'!$C:$C,0))</f>
        <v>R&amp;D Fuel Use Reductions</v>
      </c>
      <c r="K681" s="187" t="str">
        <f>INDEX('Policy Characteristics'!E:E,MATCH(PolicyLevers!$C681,'Policy Characteristics'!$C:$C,0))</f>
        <v>RnD CCS fuel use reduction</v>
      </c>
      <c r="L681" s="229">
        <f>INDEX('Policy Characteristics'!F:F,MATCH(PolicyLevers!$C681,'Policy Characteristics'!$C:$C,0))</f>
        <v>0</v>
      </c>
      <c r="M681" s="229">
        <f>INDEX('Policy Characteristics'!G:G,MATCH(PolicyLevers!$C681,'Policy Characteristics'!$C:$C,0))</f>
        <v>0.4</v>
      </c>
      <c r="N681" s="228">
        <f>INDEX('Policy Characteristics'!H:H,MATCH(PolicyLevers!$C681,'Policy Characteristics'!$C:$C,0))</f>
        <v>0.01</v>
      </c>
      <c r="O681" s="189" t="str">
        <f>INDEX('Policy Characteristics'!I:I,MATCH(PolicyLevers!$C681,'Policy Characteristics'!$C:$C,0))</f>
        <v>% reduction in fuel use</v>
      </c>
      <c r="P681" s="189"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189" t="str">
        <f>INDEX('Policy Characteristics'!K:K,MATCH(PolicyLevers!$C681,'Policy Characteristics'!$C:$C,0))</f>
        <v>architectural-design.html#rnd</v>
      </c>
      <c r="R681" s="199" t="str">
        <f>INDEX('Policy Characteristics'!L:L,MATCH(PolicyLevers!$C681,'Policy Characteristics'!$C:$C,0))</f>
        <v>research-and-development.html</v>
      </c>
      <c r="S681" s="230" t="str">
        <f>INDEX('Policy Characteristics'!M:M,MATCH(PolicyLevers!$C681,'Policy Characteristics'!$C:$C,0))</f>
        <v>none</v>
      </c>
      <c r="T681" s="189">
        <f>INDEX('Policy Characteristics'!N:N,MATCH(PolicyLevers!$C681,'Policy Characteristics'!$C:$C,0))</f>
        <v>0</v>
      </c>
    </row>
    <row r="682" spans="1:20">
      <c r="A682" s="186" t="str">
        <f>INDEX('Policy Characteristics'!A:A,MATCH($C682,'Policy Characteristics'!$C:$C,0))</f>
        <v>Research and Development</v>
      </c>
      <c r="B682" s="210" t="str">
        <f>INDEX('Policy Characteristics'!B:B,MATCH($C682,'Policy Characteristics'!$C:$C,0))</f>
        <v>Fuel Use Reduction</v>
      </c>
      <c r="C682" s="205" t="s">
        <v>312</v>
      </c>
      <c r="D682" s="189" t="s">
        <v>471</v>
      </c>
      <c r="E682" s="189"/>
      <c r="F682" s="199" t="s">
        <v>474</v>
      </c>
      <c r="G682" s="189"/>
      <c r="H682" s="225">
        <v>121</v>
      </c>
      <c r="I682" s="189" t="s">
        <v>46</v>
      </c>
      <c r="J682" s="187" t="str">
        <f>INDEX('Policy Characteristics'!D:D,MATCH(PolicyLevers!$C682,'Policy Characteristics'!$C:$C,0))</f>
        <v>R&amp;D Fuel Use Reductions</v>
      </c>
      <c r="K682" s="187" t="str">
        <f>INDEX('Policy Characteristics'!E:E,MATCH(PolicyLevers!$C682,'Policy Characteristics'!$C:$C,0))</f>
        <v>RnD electricity fuel use reduction</v>
      </c>
      <c r="L682" s="229">
        <f>INDEX('Policy Characteristics'!F:F,MATCH(PolicyLevers!$C682,'Policy Characteristics'!$C:$C,0))</f>
        <v>0</v>
      </c>
      <c r="M682" s="229">
        <f>INDEX('Policy Characteristics'!G:G,MATCH(PolicyLevers!$C682,'Policy Characteristics'!$C:$C,0))</f>
        <v>0.4</v>
      </c>
      <c r="N682" s="228">
        <f>INDEX('Policy Characteristics'!H:H,MATCH(PolicyLevers!$C682,'Policy Characteristics'!$C:$C,0))</f>
        <v>0.01</v>
      </c>
      <c r="O682" s="189" t="str">
        <f>INDEX('Policy Characteristics'!I:I,MATCH(PolicyLevers!$C682,'Policy Characteristics'!$C:$C,0))</f>
        <v>% reduction in fuel use</v>
      </c>
      <c r="P682" s="189"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189" t="str">
        <f>INDEX('Policy Characteristics'!K:K,MATCH(PolicyLevers!$C682,'Policy Characteristics'!$C:$C,0))</f>
        <v>architectural-design.html#rnd</v>
      </c>
      <c r="R682" s="199" t="str">
        <f>INDEX('Policy Characteristics'!L:L,MATCH(PolicyLevers!$C682,'Policy Characteristics'!$C:$C,0))</f>
        <v>research-and-development.html</v>
      </c>
      <c r="S682" s="230" t="str">
        <f>INDEX('Policy Characteristics'!M:M,MATCH(PolicyLevers!$C682,'Policy Characteristics'!$C:$C,0))</f>
        <v>none</v>
      </c>
      <c r="T682" s="189">
        <f>INDEX('Policy Characteristics'!N:N,MATCH(PolicyLevers!$C682,'Policy Characteristics'!$C:$C,0))</f>
        <v>0</v>
      </c>
    </row>
    <row r="683" spans="1:20">
      <c r="A683" s="186" t="str">
        <f>INDEX('Policy Characteristics'!A:A,MATCH($C683,'Policy Characteristics'!$C:$C,0))</f>
        <v>Research and Development</v>
      </c>
      <c r="B683" s="210" t="str">
        <f>INDEX('Policy Characteristics'!B:B,MATCH($C683,'Policy Characteristics'!$C:$C,0))</f>
        <v>Fuel Use Reduction</v>
      </c>
      <c r="C683" s="210" t="str">
        <f t="shared" ref="C683:C690" si="55">C$682</f>
        <v>RnD Electricity Fuel Use Perc Reduction</v>
      </c>
      <c r="D683" s="199" t="s">
        <v>322</v>
      </c>
      <c r="E683" s="221"/>
      <c r="F683" s="199" t="s">
        <v>553</v>
      </c>
      <c r="G683" s="189"/>
      <c r="H683" s="225">
        <v>122</v>
      </c>
      <c r="I683" s="189" t="s">
        <v>46</v>
      </c>
      <c r="J683" s="187" t="str">
        <f>INDEX('Policy Characteristics'!D:D,MATCH(PolicyLevers!$C683,'Policy Characteristics'!$C:$C,0))</f>
        <v>R&amp;D Fuel Use Reductions</v>
      </c>
      <c r="K683" s="187" t="str">
        <f>INDEX('Policy Characteristics'!E:E,MATCH(PolicyLevers!$C683,'Policy Characteristics'!$C:$C,0))</f>
        <v>RnD electricity fuel use reduction</v>
      </c>
      <c r="L683" s="222">
        <f>INDEX('Policy Characteristics'!F:F,MATCH(PolicyLevers!$C683,'Policy Characteristics'!$C:$C,0))</f>
        <v>0</v>
      </c>
      <c r="M683" s="222">
        <f>INDEX('Policy Characteristics'!G:G,MATCH(PolicyLevers!$C683,'Policy Characteristics'!$C:$C,0))</f>
        <v>0.4</v>
      </c>
      <c r="N683" s="222">
        <f>INDEX('Policy Characteristics'!H:H,MATCH(PolicyLevers!$C683,'Policy Characteristics'!$C:$C,0))</f>
        <v>0.01</v>
      </c>
      <c r="O683" s="221" t="str">
        <f>INDEX('Policy Characteristics'!I:I,MATCH(PolicyLevers!$C683,'Policy Characteristics'!$C:$C,0))</f>
        <v>% reduction in fuel use</v>
      </c>
      <c r="P683" s="189"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189" t="str">
        <f>INDEX('Policy Characteristics'!K:K,MATCH(PolicyLevers!$C683,'Policy Characteristics'!$C:$C,0))</f>
        <v>architectural-design.html#rnd</v>
      </c>
      <c r="R683" s="199" t="str">
        <f>INDEX('Policy Characteristics'!L:L,MATCH(PolicyLevers!$C683,'Policy Characteristics'!$C:$C,0))</f>
        <v>research-and-development.html</v>
      </c>
      <c r="S683" s="230" t="str">
        <f>INDEX('Policy Characteristics'!M:M,MATCH(PolicyLevers!$C683,'Policy Characteristics'!$C:$C,0))</f>
        <v>none</v>
      </c>
      <c r="T683" s="189">
        <f>INDEX('Policy Characteristics'!N:N,MATCH(PolicyLevers!$C683,'Policy Characteristics'!$C:$C,0))</f>
        <v>0</v>
      </c>
    </row>
    <row r="684" spans="1:20">
      <c r="A684" s="186" t="str">
        <f>INDEX('Policy Characteristics'!A:A,MATCH($C684,'Policy Characteristics'!$C:$C,0))</f>
        <v>Research and Development</v>
      </c>
      <c r="B684" s="210" t="str">
        <f>INDEX('Policy Characteristics'!B:B,MATCH($C684,'Policy Characteristics'!$C:$C,0))</f>
        <v>Fuel Use Reduction</v>
      </c>
      <c r="C684" s="210" t="str">
        <f t="shared" si="55"/>
        <v>RnD Electricity Fuel Use Perc Reduction</v>
      </c>
      <c r="D684" s="199" t="s">
        <v>80</v>
      </c>
      <c r="E684" s="221"/>
      <c r="F684" s="199" t="s">
        <v>338</v>
      </c>
      <c r="G684" s="189"/>
      <c r="H684" s="225">
        <v>123</v>
      </c>
      <c r="I684" s="189" t="s">
        <v>46</v>
      </c>
      <c r="J684" s="187" t="str">
        <f>INDEX('Policy Characteristics'!D:D,MATCH(PolicyLevers!$C684,'Policy Characteristics'!$C:$C,0))</f>
        <v>R&amp;D Fuel Use Reductions</v>
      </c>
      <c r="K684" s="187" t="str">
        <f>INDEX('Policy Characteristics'!E:E,MATCH(PolicyLevers!$C684,'Policy Characteristics'!$C:$C,0))</f>
        <v>RnD electricity fuel use reduction</v>
      </c>
      <c r="L684" s="222">
        <f>INDEX('Policy Characteristics'!F:F,MATCH(PolicyLevers!$C684,'Policy Characteristics'!$C:$C,0))</f>
        <v>0</v>
      </c>
      <c r="M684" s="222">
        <f>INDEX('Policy Characteristics'!G:G,MATCH(PolicyLevers!$C684,'Policy Characteristics'!$C:$C,0))</f>
        <v>0.4</v>
      </c>
      <c r="N684" s="222">
        <f>INDEX('Policy Characteristics'!H:H,MATCH(PolicyLevers!$C684,'Policy Characteristics'!$C:$C,0))</f>
        <v>0.01</v>
      </c>
      <c r="O684" s="221" t="str">
        <f>INDEX('Policy Characteristics'!I:I,MATCH(PolicyLevers!$C684,'Policy Characteristics'!$C:$C,0))</f>
        <v>% reduction in fuel use</v>
      </c>
      <c r="P684" s="189"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189" t="str">
        <f>INDEX('Policy Characteristics'!K:K,MATCH(PolicyLevers!$C684,'Policy Characteristics'!$C:$C,0))</f>
        <v>architectural-design.html#rnd</v>
      </c>
      <c r="R684" s="199" t="str">
        <f>INDEX('Policy Characteristics'!L:L,MATCH(PolicyLevers!$C684,'Policy Characteristics'!$C:$C,0))</f>
        <v>research-and-development.html</v>
      </c>
      <c r="S684" s="230" t="str">
        <f>INDEX('Policy Characteristics'!M:M,MATCH(PolicyLevers!$C684,'Policy Characteristics'!$C:$C,0))</f>
        <v>none</v>
      </c>
      <c r="T684" s="189">
        <f>INDEX('Policy Characteristics'!N:N,MATCH(PolicyLevers!$C684,'Policy Characteristics'!$C:$C,0))</f>
        <v>0</v>
      </c>
    </row>
    <row r="685" spans="1:20">
      <c r="A685" s="186" t="str">
        <f>INDEX('Policy Characteristics'!A:A,MATCH($C685,'Policy Characteristics'!$C:$C,0))</f>
        <v>Research and Development</v>
      </c>
      <c r="B685" s="210" t="str">
        <f>INDEX('Policy Characteristics'!B:B,MATCH($C685,'Policy Characteristics'!$C:$C,0))</f>
        <v>Fuel Use Reduction</v>
      </c>
      <c r="C685" s="210" t="str">
        <f t="shared" si="55"/>
        <v>RnD Electricity Fuel Use Perc Reduction</v>
      </c>
      <c r="D685" s="199" t="s">
        <v>81</v>
      </c>
      <c r="E685" s="221"/>
      <c r="F685" s="199" t="s">
        <v>339</v>
      </c>
      <c r="G685" s="189"/>
      <c r="H685" s="225">
        <v>751</v>
      </c>
      <c r="I685" s="189" t="s">
        <v>47</v>
      </c>
      <c r="J685" s="187" t="str">
        <f>INDEX('Policy Characteristics'!D:D,MATCH(PolicyLevers!$C685,'Policy Characteristics'!$C:$C,0))</f>
        <v>R&amp;D Fuel Use Reductions</v>
      </c>
      <c r="K685" s="187" t="str">
        <f>INDEX('Policy Characteristics'!E:E,MATCH(PolicyLevers!$C685,'Policy Characteristics'!$C:$C,0))</f>
        <v>RnD electricity fuel use reduction</v>
      </c>
      <c r="L685" s="222">
        <f>INDEX('Policy Characteristics'!F:F,MATCH(PolicyLevers!$C685,'Policy Characteristics'!$C:$C,0))</f>
        <v>0</v>
      </c>
      <c r="M685" s="222">
        <f>INDEX('Policy Characteristics'!G:G,MATCH(PolicyLevers!$C685,'Policy Characteristics'!$C:$C,0))</f>
        <v>0.4</v>
      </c>
      <c r="N685" s="222">
        <f>INDEX('Policy Characteristics'!H:H,MATCH(PolicyLevers!$C685,'Policy Characteristics'!$C:$C,0))</f>
        <v>0.01</v>
      </c>
      <c r="O685" s="221" t="str">
        <f>INDEX('Policy Characteristics'!I:I,MATCH(PolicyLevers!$C685,'Policy Characteristics'!$C:$C,0))</f>
        <v>% reduction in fuel use</v>
      </c>
      <c r="P685" s="189"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189" t="str">
        <f>INDEX('Policy Characteristics'!K:K,MATCH(PolicyLevers!$C685,'Policy Characteristics'!$C:$C,0))</f>
        <v>architectural-design.html#rnd</v>
      </c>
      <c r="R685" s="199" t="str">
        <f>INDEX('Policy Characteristics'!L:L,MATCH(PolicyLevers!$C685,'Policy Characteristics'!$C:$C,0))</f>
        <v>research-and-development.html</v>
      </c>
      <c r="S685" s="230" t="str">
        <f>INDEX('Policy Characteristics'!M:M,MATCH(PolicyLevers!$C685,'Policy Characteristics'!$C:$C,0))</f>
        <v>none</v>
      </c>
      <c r="T685" s="189">
        <f>INDEX('Policy Characteristics'!N:N,MATCH(PolicyLevers!$C685,'Policy Characteristics'!$C:$C,0))</f>
        <v>0</v>
      </c>
    </row>
    <row r="686" spans="1:20">
      <c r="A686" s="186" t="str">
        <f>INDEX('Policy Characteristics'!A:A,MATCH($C686,'Policy Characteristics'!$C:$C,0))</f>
        <v>Research and Development</v>
      </c>
      <c r="B686" s="210" t="str">
        <f>INDEX('Policy Characteristics'!B:B,MATCH($C686,'Policy Characteristics'!$C:$C,0))</f>
        <v>Fuel Use Reduction</v>
      </c>
      <c r="C686" s="210" t="str">
        <f t="shared" si="55"/>
        <v>RnD Electricity Fuel Use Perc Reduction</v>
      </c>
      <c r="D686" s="199" t="s">
        <v>472</v>
      </c>
      <c r="E686" s="221"/>
      <c r="F686" s="199" t="s">
        <v>476</v>
      </c>
      <c r="G686" s="189"/>
      <c r="H686" s="225">
        <v>752</v>
      </c>
      <c r="I686" s="189" t="s">
        <v>47</v>
      </c>
      <c r="J686" s="187" t="str">
        <f>INDEX('Policy Characteristics'!D:D,MATCH(PolicyLevers!$C686,'Policy Characteristics'!$C:$C,0))</f>
        <v>R&amp;D Fuel Use Reductions</v>
      </c>
      <c r="K686" s="187" t="str">
        <f>INDEX('Policy Characteristics'!E:E,MATCH(PolicyLevers!$C686,'Policy Characteristics'!$C:$C,0))</f>
        <v>RnD electricity fuel use reduction</v>
      </c>
      <c r="L686" s="222">
        <f>INDEX('Policy Characteristics'!F:F,MATCH(PolicyLevers!$C686,'Policy Characteristics'!$C:$C,0))</f>
        <v>0</v>
      </c>
      <c r="M686" s="222">
        <f>INDEX('Policy Characteristics'!G:G,MATCH(PolicyLevers!$C686,'Policy Characteristics'!$C:$C,0))</f>
        <v>0.4</v>
      </c>
      <c r="N686" s="222">
        <f>INDEX('Policy Characteristics'!H:H,MATCH(PolicyLevers!$C686,'Policy Characteristics'!$C:$C,0))</f>
        <v>0.01</v>
      </c>
      <c r="O686" s="221" t="str">
        <f>INDEX('Policy Characteristics'!I:I,MATCH(PolicyLevers!$C686,'Policy Characteristics'!$C:$C,0))</f>
        <v>% reduction in fuel use</v>
      </c>
      <c r="P686" s="189"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189" t="str">
        <f>INDEX('Policy Characteristics'!K:K,MATCH(PolicyLevers!$C686,'Policy Characteristics'!$C:$C,0))</f>
        <v>architectural-design.html#rnd</v>
      </c>
      <c r="R686" s="199" t="str">
        <f>INDEX('Policy Characteristics'!L:L,MATCH(PolicyLevers!$C686,'Policy Characteristics'!$C:$C,0))</f>
        <v>research-and-development.html</v>
      </c>
      <c r="S686" s="230" t="str">
        <f>INDEX('Policy Characteristics'!M:M,MATCH(PolicyLevers!$C686,'Policy Characteristics'!$C:$C,0))</f>
        <v>none</v>
      </c>
      <c r="T686" s="189">
        <f>INDEX('Policy Characteristics'!N:N,MATCH(PolicyLevers!$C686,'Policy Characteristics'!$C:$C,0))</f>
        <v>0</v>
      </c>
    </row>
    <row r="687" spans="1:20">
      <c r="A687" s="186" t="str">
        <f>INDEX('Policy Characteristics'!A:A,MATCH($C687,'Policy Characteristics'!$C:$C,0))</f>
        <v>Research and Development</v>
      </c>
      <c r="B687" s="210" t="str">
        <f>INDEX('Policy Characteristics'!B:B,MATCH($C687,'Policy Characteristics'!$C:$C,0))</f>
        <v>Fuel Use Reduction</v>
      </c>
      <c r="C687" s="210" t="str">
        <f t="shared" si="55"/>
        <v>RnD Electricity Fuel Use Perc Reduction</v>
      </c>
      <c r="D687" s="199" t="s">
        <v>82</v>
      </c>
      <c r="E687" s="221"/>
      <c r="F687" s="199" t="s">
        <v>340</v>
      </c>
      <c r="G687" s="189"/>
      <c r="H687" s="225">
        <v>753</v>
      </c>
      <c r="I687" s="189" t="s">
        <v>47</v>
      </c>
      <c r="J687" s="187" t="str">
        <f>INDEX('Policy Characteristics'!D:D,MATCH(PolicyLevers!$C687,'Policy Characteristics'!$C:$C,0))</f>
        <v>R&amp;D Fuel Use Reductions</v>
      </c>
      <c r="K687" s="187" t="str">
        <f>INDEX('Policy Characteristics'!E:E,MATCH(PolicyLevers!$C687,'Policy Characteristics'!$C:$C,0))</f>
        <v>RnD electricity fuel use reduction</v>
      </c>
      <c r="L687" s="222">
        <f>INDEX('Policy Characteristics'!F:F,MATCH(PolicyLevers!$C687,'Policy Characteristics'!$C:$C,0))</f>
        <v>0</v>
      </c>
      <c r="M687" s="222">
        <f>INDEX('Policy Characteristics'!G:G,MATCH(PolicyLevers!$C687,'Policy Characteristics'!$C:$C,0))</f>
        <v>0.4</v>
      </c>
      <c r="N687" s="222">
        <f>INDEX('Policy Characteristics'!H:H,MATCH(PolicyLevers!$C687,'Policy Characteristics'!$C:$C,0))</f>
        <v>0.01</v>
      </c>
      <c r="O687" s="221" t="str">
        <f>INDEX('Policy Characteristics'!I:I,MATCH(PolicyLevers!$C687,'Policy Characteristics'!$C:$C,0))</f>
        <v>% reduction in fuel use</v>
      </c>
      <c r="P687" s="189"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189" t="str">
        <f>INDEX('Policy Characteristics'!K:K,MATCH(PolicyLevers!$C687,'Policy Characteristics'!$C:$C,0))</f>
        <v>architectural-design.html#rnd</v>
      </c>
      <c r="R687" s="199" t="str">
        <f>INDEX('Policy Characteristics'!L:L,MATCH(PolicyLevers!$C687,'Policy Characteristics'!$C:$C,0))</f>
        <v>research-and-development.html</v>
      </c>
      <c r="S687" s="230" t="str">
        <f>INDEX('Policy Characteristics'!M:M,MATCH(PolicyLevers!$C687,'Policy Characteristics'!$C:$C,0))</f>
        <v>none</v>
      </c>
      <c r="T687" s="189">
        <f>INDEX('Policy Characteristics'!N:N,MATCH(PolicyLevers!$C687,'Policy Characteristics'!$C:$C,0))</f>
        <v>0</v>
      </c>
    </row>
    <row r="688" spans="1:20">
      <c r="A688" s="186" t="str">
        <f>INDEX('Policy Characteristics'!A:A,MATCH($C688,'Policy Characteristics'!$C:$C,0))</f>
        <v>Research and Development</v>
      </c>
      <c r="B688" s="210" t="str">
        <f>INDEX('Policy Characteristics'!B:B,MATCH($C688,'Policy Characteristics'!$C:$C,0))</f>
        <v>Fuel Use Reduction</v>
      </c>
      <c r="C688" s="210" t="str">
        <f t="shared" si="55"/>
        <v>RnD Electricity Fuel Use Perc Reduction</v>
      </c>
      <c r="D688" s="199" t="s">
        <v>83</v>
      </c>
      <c r="E688" s="221"/>
      <c r="F688" s="199" t="s">
        <v>341</v>
      </c>
      <c r="G688" s="189"/>
      <c r="H688" s="225">
        <v>754</v>
      </c>
      <c r="I688" s="189" t="s">
        <v>47</v>
      </c>
      <c r="J688" s="187" t="str">
        <f>INDEX('Policy Characteristics'!D:D,MATCH(PolicyLevers!$C688,'Policy Characteristics'!$C:$C,0))</f>
        <v>R&amp;D Fuel Use Reductions</v>
      </c>
      <c r="K688" s="187" t="str">
        <f>INDEX('Policy Characteristics'!E:E,MATCH(PolicyLevers!$C688,'Policy Characteristics'!$C:$C,0))</f>
        <v>RnD electricity fuel use reduction</v>
      </c>
      <c r="L688" s="222">
        <f>INDEX('Policy Characteristics'!F:F,MATCH(PolicyLevers!$C688,'Policy Characteristics'!$C:$C,0))</f>
        <v>0</v>
      </c>
      <c r="M688" s="222">
        <f>INDEX('Policy Characteristics'!G:G,MATCH(PolicyLevers!$C688,'Policy Characteristics'!$C:$C,0))</f>
        <v>0.4</v>
      </c>
      <c r="N688" s="222">
        <f>INDEX('Policy Characteristics'!H:H,MATCH(PolicyLevers!$C688,'Policy Characteristics'!$C:$C,0))</f>
        <v>0.01</v>
      </c>
      <c r="O688" s="221" t="str">
        <f>INDEX('Policy Characteristics'!I:I,MATCH(PolicyLevers!$C688,'Policy Characteristics'!$C:$C,0))</f>
        <v>% reduction in fuel use</v>
      </c>
      <c r="P688" s="189"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189" t="str">
        <f>INDEX('Policy Characteristics'!K:K,MATCH(PolicyLevers!$C688,'Policy Characteristics'!$C:$C,0))</f>
        <v>architectural-design.html#rnd</v>
      </c>
      <c r="R688" s="199" t="str">
        <f>INDEX('Policy Characteristics'!L:L,MATCH(PolicyLevers!$C688,'Policy Characteristics'!$C:$C,0))</f>
        <v>research-and-development.html</v>
      </c>
      <c r="S688" s="230" t="str">
        <f>INDEX('Policy Characteristics'!M:M,MATCH(PolicyLevers!$C688,'Policy Characteristics'!$C:$C,0))</f>
        <v>none</v>
      </c>
      <c r="T688" s="189">
        <f>INDEX('Policy Characteristics'!N:N,MATCH(PolicyLevers!$C688,'Policy Characteristics'!$C:$C,0))</f>
        <v>0</v>
      </c>
    </row>
    <row r="689" spans="1:20">
      <c r="A689" s="186" t="str">
        <f>INDEX('Policy Characteristics'!A:A,MATCH($C689,'Policy Characteristics'!$C:$C,0))</f>
        <v>Research and Development</v>
      </c>
      <c r="B689" s="210" t="str">
        <f>INDEX('Policy Characteristics'!B:B,MATCH($C689,'Policy Characteristics'!$C:$C,0))</f>
        <v>Fuel Use Reduction</v>
      </c>
      <c r="C689" s="210" t="str">
        <f t="shared" si="55"/>
        <v>RnD Electricity Fuel Use Perc Reduction</v>
      </c>
      <c r="D689" s="199" t="s">
        <v>84</v>
      </c>
      <c r="E689" s="221"/>
      <c r="F689" s="199" t="s">
        <v>342</v>
      </c>
      <c r="G689" s="189"/>
      <c r="H689" s="225">
        <v>124</v>
      </c>
      <c r="I689" s="189" t="s">
        <v>46</v>
      </c>
      <c r="J689" s="187" t="str">
        <f>INDEX('Policy Characteristics'!D:D,MATCH(PolicyLevers!$C689,'Policy Characteristics'!$C:$C,0))</f>
        <v>R&amp;D Fuel Use Reductions</v>
      </c>
      <c r="K689" s="187" t="str">
        <f>INDEX('Policy Characteristics'!E:E,MATCH(PolicyLevers!$C689,'Policy Characteristics'!$C:$C,0))</f>
        <v>RnD electricity fuel use reduction</v>
      </c>
      <c r="L689" s="222">
        <f>INDEX('Policy Characteristics'!F:F,MATCH(PolicyLevers!$C689,'Policy Characteristics'!$C:$C,0))</f>
        <v>0</v>
      </c>
      <c r="M689" s="222">
        <f>INDEX('Policy Characteristics'!G:G,MATCH(PolicyLevers!$C689,'Policy Characteristics'!$C:$C,0))</f>
        <v>0.4</v>
      </c>
      <c r="N689" s="222">
        <f>INDEX('Policy Characteristics'!H:H,MATCH(PolicyLevers!$C689,'Policy Characteristics'!$C:$C,0))</f>
        <v>0.01</v>
      </c>
      <c r="O689" s="221" t="str">
        <f>INDEX('Policy Characteristics'!I:I,MATCH(PolicyLevers!$C689,'Policy Characteristics'!$C:$C,0))</f>
        <v>% reduction in fuel use</v>
      </c>
      <c r="P689" s="189"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189" t="str">
        <f>INDEX('Policy Characteristics'!K:K,MATCH(PolicyLevers!$C689,'Policy Characteristics'!$C:$C,0))</f>
        <v>architectural-design.html#rnd</v>
      </c>
      <c r="R689" s="199" t="str">
        <f>INDEX('Policy Characteristics'!L:L,MATCH(PolicyLevers!$C689,'Policy Characteristics'!$C:$C,0))</f>
        <v>research-and-development.html</v>
      </c>
      <c r="S689" s="230" t="str">
        <f>INDEX('Policy Characteristics'!M:M,MATCH(PolicyLevers!$C689,'Policy Characteristics'!$C:$C,0))</f>
        <v>none</v>
      </c>
      <c r="T689" s="189">
        <f>INDEX('Policy Characteristics'!N:N,MATCH(PolicyLevers!$C689,'Policy Characteristics'!$C:$C,0))</f>
        <v>0</v>
      </c>
    </row>
    <row r="690" spans="1:20">
      <c r="A690" s="186" t="str">
        <f>INDEX('Policy Characteristics'!A:A,MATCH($C690,'Policy Characteristics'!$C:$C,0))</f>
        <v>Research and Development</v>
      </c>
      <c r="B690" s="210" t="str">
        <f>INDEX('Policy Characteristics'!B:B,MATCH($C690,'Policy Characteristics'!$C:$C,0))</f>
        <v>Fuel Use Reduction</v>
      </c>
      <c r="C690" s="210" t="str">
        <f t="shared" si="55"/>
        <v>RnD Electricity Fuel Use Perc Reduction</v>
      </c>
      <c r="D690" s="199" t="s">
        <v>325</v>
      </c>
      <c r="E690" s="221"/>
      <c r="F690" s="199" t="s">
        <v>554</v>
      </c>
      <c r="G690" s="189"/>
      <c r="H690" s="225">
        <v>193</v>
      </c>
      <c r="I690" s="189" t="s">
        <v>46</v>
      </c>
      <c r="J690" s="187" t="str">
        <f>INDEX('Policy Characteristics'!D:D,MATCH(PolicyLevers!$C690,'Policy Characteristics'!$C:$C,0))</f>
        <v>R&amp;D Fuel Use Reductions</v>
      </c>
      <c r="K690" s="187" t="str">
        <f>INDEX('Policy Characteristics'!E:E,MATCH(PolicyLevers!$C690,'Policy Characteristics'!$C:$C,0))</f>
        <v>RnD electricity fuel use reduction</v>
      </c>
      <c r="L690" s="222">
        <f>INDEX('Policy Characteristics'!F:F,MATCH(PolicyLevers!$C690,'Policy Characteristics'!$C:$C,0))</f>
        <v>0</v>
      </c>
      <c r="M690" s="222">
        <f>INDEX('Policy Characteristics'!G:G,MATCH(PolicyLevers!$C690,'Policy Characteristics'!$C:$C,0))</f>
        <v>0.4</v>
      </c>
      <c r="N690" s="222">
        <f>INDEX('Policy Characteristics'!H:H,MATCH(PolicyLevers!$C690,'Policy Characteristics'!$C:$C,0))</f>
        <v>0.01</v>
      </c>
      <c r="O690" s="221" t="str">
        <f>INDEX('Policy Characteristics'!I:I,MATCH(PolicyLevers!$C690,'Policy Characteristics'!$C:$C,0))</f>
        <v>% reduction in fuel use</v>
      </c>
      <c r="P690" s="189"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189" t="str">
        <f>INDEX('Policy Characteristics'!K:K,MATCH(PolicyLevers!$C690,'Policy Characteristics'!$C:$C,0))</f>
        <v>architectural-design.html#rnd</v>
      </c>
      <c r="R690" s="199" t="str">
        <f>INDEX('Policy Characteristics'!L:L,MATCH(PolicyLevers!$C690,'Policy Characteristics'!$C:$C,0))</f>
        <v>research-and-development.html</v>
      </c>
      <c r="S690" s="230" t="str">
        <f>INDEX('Policy Characteristics'!M:M,MATCH(PolicyLevers!$C690,'Policy Characteristics'!$C:$C,0))</f>
        <v>none</v>
      </c>
      <c r="T690" s="189">
        <f>INDEX('Policy Characteristics'!N:N,MATCH(PolicyLevers!$C690,'Policy Characteristics'!$C:$C,0))</f>
        <v>0</v>
      </c>
    </row>
    <row r="691" spans="1:20">
      <c r="A691" s="186" t="str">
        <f>INDEX('Policy Characteristics'!A:A,MATCH($C691,'Policy Characteristics'!$C:$C,0))</f>
        <v>Research and Development</v>
      </c>
      <c r="B691" s="210" t="str">
        <f>INDEX('Policy Characteristics'!B:B,MATCH($C691,'Policy Characteristics'!$C:$C,0))</f>
        <v>Fuel Use Reduction</v>
      </c>
      <c r="C691" s="210" t="str">
        <f t="shared" ref="C691:C692" si="56">C$682</f>
        <v>RnD Electricity Fuel Use Perc Reduction</v>
      </c>
      <c r="D691" s="199" t="s">
        <v>468</v>
      </c>
      <c r="E691" s="221"/>
      <c r="F691" s="199" t="s">
        <v>469</v>
      </c>
      <c r="G691" s="189"/>
      <c r="H691" s="225">
        <v>181</v>
      </c>
      <c r="I691" s="189" t="s">
        <v>46</v>
      </c>
      <c r="J691" s="187" t="str">
        <f>INDEX('Policy Characteristics'!D:D,MATCH(PolicyLevers!$C691,'Policy Characteristics'!$C:$C,0))</f>
        <v>R&amp;D Fuel Use Reductions</v>
      </c>
      <c r="K691" s="187" t="str">
        <f>INDEX('Policy Characteristics'!E:E,MATCH(PolicyLevers!$C691,'Policy Characteristics'!$C:$C,0))</f>
        <v>RnD electricity fuel use reduction</v>
      </c>
      <c r="L691" s="222">
        <f>INDEX('Policy Characteristics'!F:F,MATCH(PolicyLevers!$C691,'Policy Characteristics'!$C:$C,0))</f>
        <v>0</v>
      </c>
      <c r="M691" s="222">
        <f>INDEX('Policy Characteristics'!G:G,MATCH(PolicyLevers!$C691,'Policy Characteristics'!$C:$C,0))</f>
        <v>0.4</v>
      </c>
      <c r="N691" s="222">
        <f>INDEX('Policy Characteristics'!H:H,MATCH(PolicyLevers!$C691,'Policy Characteristics'!$C:$C,0))</f>
        <v>0.01</v>
      </c>
      <c r="O691" s="221" t="str">
        <f>INDEX('Policy Characteristics'!I:I,MATCH(PolicyLevers!$C691,'Policy Characteristics'!$C:$C,0))</f>
        <v>% reduction in fuel use</v>
      </c>
      <c r="P691" s="189"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189" t="str">
        <f>INDEX('Policy Characteristics'!K:K,MATCH(PolicyLevers!$C691,'Policy Characteristics'!$C:$C,0))</f>
        <v>architectural-design.html#rnd</v>
      </c>
      <c r="R691" s="199" t="str">
        <f>INDEX('Policy Characteristics'!L:L,MATCH(PolicyLevers!$C691,'Policy Characteristics'!$C:$C,0))</f>
        <v>research-and-development.html</v>
      </c>
      <c r="S691" s="230" t="str">
        <f>INDEX('Policy Characteristics'!M:M,MATCH(PolicyLevers!$C691,'Policy Characteristics'!$C:$C,0))</f>
        <v>none</v>
      </c>
      <c r="T691" s="189">
        <f>INDEX('Policy Characteristics'!N:N,MATCH(PolicyLevers!$C691,'Policy Characteristics'!$C:$C,0))</f>
        <v>0</v>
      </c>
    </row>
    <row r="692" spans="1:20">
      <c r="A692" s="186" t="str">
        <f>INDEX('Policy Characteristics'!A:A,MATCH($C692,'Policy Characteristics'!$C:$C,0))</f>
        <v>Research and Development</v>
      </c>
      <c r="B692" s="210" t="str">
        <f>INDEX('Policy Characteristics'!B:B,MATCH($C692,'Policy Characteristics'!$C:$C,0))</f>
        <v>Fuel Use Reduction</v>
      </c>
      <c r="C692" s="210" t="str">
        <f t="shared" si="56"/>
        <v>RnD Electricity Fuel Use Perc Reduction</v>
      </c>
      <c r="D692" s="199" t="s">
        <v>477</v>
      </c>
      <c r="E692" s="221"/>
      <c r="F692" s="199" t="s">
        <v>479</v>
      </c>
      <c r="G692" s="189"/>
      <c r="H692" s="225">
        <v>755</v>
      </c>
      <c r="I692" s="189" t="s">
        <v>47</v>
      </c>
      <c r="J692" s="187" t="str">
        <f>INDEX('Policy Characteristics'!D:D,MATCH(PolicyLevers!$C692,'Policy Characteristics'!$C:$C,0))</f>
        <v>R&amp;D Fuel Use Reductions</v>
      </c>
      <c r="K692" s="187" t="str">
        <f>INDEX('Policy Characteristics'!E:E,MATCH(PolicyLevers!$C692,'Policy Characteristics'!$C:$C,0))</f>
        <v>RnD electricity fuel use reduction</v>
      </c>
      <c r="L692" s="222">
        <f>INDEX('Policy Characteristics'!F:F,MATCH(PolicyLevers!$C692,'Policy Characteristics'!$C:$C,0))</f>
        <v>0</v>
      </c>
      <c r="M692" s="222">
        <f>INDEX('Policy Characteristics'!G:G,MATCH(PolicyLevers!$C692,'Policy Characteristics'!$C:$C,0))</f>
        <v>0.4</v>
      </c>
      <c r="N692" s="222">
        <f>INDEX('Policy Characteristics'!H:H,MATCH(PolicyLevers!$C692,'Policy Characteristics'!$C:$C,0))</f>
        <v>0.01</v>
      </c>
      <c r="O692" s="221" t="str">
        <f>INDEX('Policy Characteristics'!I:I,MATCH(PolicyLevers!$C692,'Policy Characteristics'!$C:$C,0))</f>
        <v>% reduction in fuel use</v>
      </c>
      <c r="P692" s="189"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189" t="str">
        <f>INDEX('Policy Characteristics'!K:K,MATCH(PolicyLevers!$C692,'Policy Characteristics'!$C:$C,0))</f>
        <v>architectural-design.html#rnd</v>
      </c>
      <c r="R692" s="199" t="str">
        <f>INDEX('Policy Characteristics'!L:L,MATCH(PolicyLevers!$C692,'Policy Characteristics'!$C:$C,0))</f>
        <v>research-and-development.html</v>
      </c>
      <c r="S692" s="230" t="str">
        <f>INDEX('Policy Characteristics'!M:M,MATCH(PolicyLevers!$C692,'Policy Characteristics'!$C:$C,0))</f>
        <v>none</v>
      </c>
      <c r="T692" s="189">
        <f>INDEX('Policy Characteristics'!N:N,MATCH(PolicyLevers!$C692,'Policy Characteristics'!$C:$C,0))</f>
        <v>0</v>
      </c>
    </row>
    <row r="693" spans="1:20">
      <c r="A693" s="186" t="str">
        <f>INDEX('Policy Characteristics'!A:A,MATCH($C693,'Policy Characteristics'!$C:$C,0))</f>
        <v>Research and Development</v>
      </c>
      <c r="B693" s="210" t="str">
        <f>INDEX('Policy Characteristics'!B:B,MATCH($C693,'Policy Characteristics'!$C:$C,0))</f>
        <v>Fuel Use Reduction</v>
      </c>
      <c r="C693" s="205" t="s">
        <v>313</v>
      </c>
      <c r="D693" s="189" t="s">
        <v>140</v>
      </c>
      <c r="E693" s="189"/>
      <c r="F693" s="199" t="s">
        <v>343</v>
      </c>
      <c r="G693" s="189"/>
      <c r="H693" s="225">
        <v>125</v>
      </c>
      <c r="I693" s="189" t="s">
        <v>46</v>
      </c>
      <c r="J693" s="187" t="str">
        <f>INDEX('Policy Characteristics'!D:D,MATCH(PolicyLevers!$C693,'Policy Characteristics'!$C:$C,0))</f>
        <v>R&amp;D Fuel Use Reductions</v>
      </c>
      <c r="K693" s="187" t="str">
        <f>INDEX('Policy Characteristics'!E:E,MATCH(PolicyLevers!$C693,'Policy Characteristics'!$C:$C,0))</f>
        <v>RnD industry fuel use reduction</v>
      </c>
      <c r="L693" s="229">
        <f>INDEX('Policy Characteristics'!F:F,MATCH(PolicyLevers!$C693,'Policy Characteristics'!$C:$C,0))</f>
        <v>0</v>
      </c>
      <c r="M693" s="229">
        <f>INDEX('Policy Characteristics'!G:G,MATCH(PolicyLevers!$C693,'Policy Characteristics'!$C:$C,0))</f>
        <v>0.4</v>
      </c>
      <c r="N693" s="228">
        <f>INDEX('Policy Characteristics'!H:H,MATCH(PolicyLevers!$C693,'Policy Characteristics'!$C:$C,0))</f>
        <v>0.01</v>
      </c>
      <c r="O693" s="189" t="str">
        <f>INDEX('Policy Characteristics'!I:I,MATCH(PolicyLevers!$C693,'Policy Characteristics'!$C:$C,0))</f>
        <v>% reduction in fuel use</v>
      </c>
      <c r="P693" s="189"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189" t="str">
        <f>INDEX('Policy Characteristics'!K:K,MATCH(PolicyLevers!$C693,'Policy Characteristics'!$C:$C,0))</f>
        <v>architectural-design.html#rnd</v>
      </c>
      <c r="R693" s="199" t="str">
        <f>INDEX('Policy Characteristics'!L:L,MATCH(PolicyLevers!$C693,'Policy Characteristics'!$C:$C,0))</f>
        <v>research-and-development.html</v>
      </c>
      <c r="S693" s="230" t="str">
        <f>INDEX('Policy Characteristics'!M:M,MATCH(PolicyLevers!$C693,'Policy Characteristics'!$C:$C,0))</f>
        <v>none</v>
      </c>
      <c r="T693" s="189">
        <f>INDEX('Policy Characteristics'!N:N,MATCH(PolicyLevers!$C693,'Policy Characteristics'!$C:$C,0))</f>
        <v>0</v>
      </c>
    </row>
    <row r="694" spans="1:20">
      <c r="A694" s="186" t="str">
        <f>INDEX('Policy Characteristics'!A:A,MATCH($C694,'Policy Characteristics'!$C:$C,0))</f>
        <v>Research and Development</v>
      </c>
      <c r="B694" s="210" t="str">
        <f>INDEX('Policy Characteristics'!B:B,MATCH($C694,'Policy Characteristics'!$C:$C,0))</f>
        <v>Fuel Use Reduction</v>
      </c>
      <c r="C694" s="210" t="str">
        <f t="shared" ref="C694:C700" si="57">C$693</f>
        <v>RnD Industry Fuel Use Perc Reduction</v>
      </c>
      <c r="D694" s="199" t="s">
        <v>141</v>
      </c>
      <c r="E694" s="189"/>
      <c r="F694" s="199" t="s">
        <v>344</v>
      </c>
      <c r="G694" s="189"/>
      <c r="H694" s="225">
        <v>126</v>
      </c>
      <c r="I694" s="189" t="s">
        <v>46</v>
      </c>
      <c r="J694" s="187" t="str">
        <f>INDEX('Policy Characteristics'!D:D,MATCH(PolicyLevers!$C694,'Policy Characteristics'!$C:$C,0))</f>
        <v>R&amp;D Fuel Use Reductions</v>
      </c>
      <c r="K694" s="187" t="str">
        <f>INDEX('Policy Characteristics'!E:E,MATCH(PolicyLevers!$C694,'Policy Characteristics'!$C:$C,0))</f>
        <v>RnD industry fuel use reduction</v>
      </c>
      <c r="L694" s="222">
        <f>INDEX('Policy Characteristics'!F:F,MATCH(PolicyLevers!$C694,'Policy Characteristics'!$C:$C,0))</f>
        <v>0</v>
      </c>
      <c r="M694" s="222">
        <f>INDEX('Policy Characteristics'!G:G,MATCH(PolicyLevers!$C694,'Policy Characteristics'!$C:$C,0))</f>
        <v>0.4</v>
      </c>
      <c r="N694" s="222">
        <f>INDEX('Policy Characteristics'!H:H,MATCH(PolicyLevers!$C694,'Policy Characteristics'!$C:$C,0))</f>
        <v>0.01</v>
      </c>
      <c r="O694" s="221" t="str">
        <f>INDEX('Policy Characteristics'!I:I,MATCH(PolicyLevers!$C694,'Policy Characteristics'!$C:$C,0))</f>
        <v>% reduction in fuel use</v>
      </c>
      <c r="P694" s="189"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189" t="str">
        <f>INDEX('Policy Characteristics'!K:K,MATCH(PolicyLevers!$C694,'Policy Characteristics'!$C:$C,0))</f>
        <v>architectural-design.html#rnd</v>
      </c>
      <c r="R694" s="199" t="str">
        <f>INDEX('Policy Characteristics'!L:L,MATCH(PolicyLevers!$C694,'Policy Characteristics'!$C:$C,0))</f>
        <v>research-and-development.html</v>
      </c>
      <c r="S694" s="230" t="str">
        <f>INDEX('Policy Characteristics'!M:M,MATCH(PolicyLevers!$C694,'Policy Characteristics'!$C:$C,0))</f>
        <v>none</v>
      </c>
      <c r="T694" s="189">
        <f>INDEX('Policy Characteristics'!N:N,MATCH(PolicyLevers!$C694,'Policy Characteristics'!$C:$C,0))</f>
        <v>0</v>
      </c>
    </row>
    <row r="695" spans="1:20">
      <c r="A695" s="186" t="str">
        <f>INDEX('Policy Characteristics'!A:A,MATCH($C695,'Policy Characteristics'!$C:$C,0))</f>
        <v>Research and Development</v>
      </c>
      <c r="B695" s="210" t="str">
        <f>INDEX('Policy Characteristics'!B:B,MATCH($C695,'Policy Characteristics'!$C:$C,0))</f>
        <v>Fuel Use Reduction</v>
      </c>
      <c r="C695" s="210" t="str">
        <f t="shared" si="57"/>
        <v>RnD Industry Fuel Use Perc Reduction</v>
      </c>
      <c r="D695" s="199" t="s">
        <v>142</v>
      </c>
      <c r="E695" s="189"/>
      <c r="F695" s="199" t="s">
        <v>345</v>
      </c>
      <c r="G695" s="189"/>
      <c r="H695" s="225">
        <v>127</v>
      </c>
      <c r="I695" s="189" t="s">
        <v>46</v>
      </c>
      <c r="J695" s="187" t="str">
        <f>INDEX('Policy Characteristics'!D:D,MATCH(PolicyLevers!$C695,'Policy Characteristics'!$C:$C,0))</f>
        <v>R&amp;D Fuel Use Reductions</v>
      </c>
      <c r="K695" s="187" t="str">
        <f>INDEX('Policy Characteristics'!E:E,MATCH(PolicyLevers!$C695,'Policy Characteristics'!$C:$C,0))</f>
        <v>RnD industry fuel use reduction</v>
      </c>
      <c r="L695" s="222">
        <f>INDEX('Policy Characteristics'!F:F,MATCH(PolicyLevers!$C695,'Policy Characteristics'!$C:$C,0))</f>
        <v>0</v>
      </c>
      <c r="M695" s="222">
        <f>INDEX('Policy Characteristics'!G:G,MATCH(PolicyLevers!$C695,'Policy Characteristics'!$C:$C,0))</f>
        <v>0.4</v>
      </c>
      <c r="N695" s="222">
        <f>INDEX('Policy Characteristics'!H:H,MATCH(PolicyLevers!$C695,'Policy Characteristics'!$C:$C,0))</f>
        <v>0.01</v>
      </c>
      <c r="O695" s="221" t="str">
        <f>INDEX('Policy Characteristics'!I:I,MATCH(PolicyLevers!$C695,'Policy Characteristics'!$C:$C,0))</f>
        <v>% reduction in fuel use</v>
      </c>
      <c r="P695" s="189"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189" t="str">
        <f>INDEX('Policy Characteristics'!K:K,MATCH(PolicyLevers!$C695,'Policy Characteristics'!$C:$C,0))</f>
        <v>architectural-design.html#rnd</v>
      </c>
      <c r="R695" s="199" t="str">
        <f>INDEX('Policy Characteristics'!L:L,MATCH(PolicyLevers!$C695,'Policy Characteristics'!$C:$C,0))</f>
        <v>research-and-development.html</v>
      </c>
      <c r="S695" s="230" t="str">
        <f>INDEX('Policy Characteristics'!M:M,MATCH(PolicyLevers!$C695,'Policy Characteristics'!$C:$C,0))</f>
        <v>none</v>
      </c>
      <c r="T695" s="189">
        <f>INDEX('Policy Characteristics'!N:N,MATCH(PolicyLevers!$C695,'Policy Characteristics'!$C:$C,0))</f>
        <v>0</v>
      </c>
    </row>
    <row r="696" spans="1:20">
      <c r="A696" s="186" t="str">
        <f>INDEX('Policy Characteristics'!A:A,MATCH($C696,'Policy Characteristics'!$C:$C,0))</f>
        <v>Research and Development</v>
      </c>
      <c r="B696" s="210" t="str">
        <f>INDEX('Policy Characteristics'!B:B,MATCH($C696,'Policy Characteristics'!$C:$C,0))</f>
        <v>Fuel Use Reduction</v>
      </c>
      <c r="C696" s="210" t="str">
        <f t="shared" si="57"/>
        <v>RnD Industry Fuel Use Perc Reduction</v>
      </c>
      <c r="D696" s="199" t="s">
        <v>143</v>
      </c>
      <c r="E696" s="189"/>
      <c r="F696" s="199" t="s">
        <v>346</v>
      </c>
      <c r="G696" s="189"/>
      <c r="H696" s="225">
        <v>128</v>
      </c>
      <c r="I696" s="189" t="s">
        <v>46</v>
      </c>
      <c r="J696" s="187" t="str">
        <f>INDEX('Policy Characteristics'!D:D,MATCH(PolicyLevers!$C696,'Policy Characteristics'!$C:$C,0))</f>
        <v>R&amp;D Fuel Use Reductions</v>
      </c>
      <c r="K696" s="187" t="str">
        <f>INDEX('Policy Characteristics'!E:E,MATCH(PolicyLevers!$C696,'Policy Characteristics'!$C:$C,0))</f>
        <v>RnD industry fuel use reduction</v>
      </c>
      <c r="L696" s="222">
        <f>INDEX('Policy Characteristics'!F:F,MATCH(PolicyLevers!$C696,'Policy Characteristics'!$C:$C,0))</f>
        <v>0</v>
      </c>
      <c r="M696" s="222">
        <f>INDEX('Policy Characteristics'!G:G,MATCH(PolicyLevers!$C696,'Policy Characteristics'!$C:$C,0))</f>
        <v>0.4</v>
      </c>
      <c r="N696" s="222">
        <f>INDEX('Policy Characteristics'!H:H,MATCH(PolicyLevers!$C696,'Policy Characteristics'!$C:$C,0))</f>
        <v>0.01</v>
      </c>
      <c r="O696" s="221" t="str">
        <f>INDEX('Policy Characteristics'!I:I,MATCH(PolicyLevers!$C696,'Policy Characteristics'!$C:$C,0))</f>
        <v>% reduction in fuel use</v>
      </c>
      <c r="P696" s="189"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189" t="str">
        <f>INDEX('Policy Characteristics'!K:K,MATCH(PolicyLevers!$C696,'Policy Characteristics'!$C:$C,0))</f>
        <v>architectural-design.html#rnd</v>
      </c>
      <c r="R696" s="199" t="str">
        <f>INDEX('Policy Characteristics'!L:L,MATCH(PolicyLevers!$C696,'Policy Characteristics'!$C:$C,0))</f>
        <v>research-and-development.html</v>
      </c>
      <c r="S696" s="230" t="str">
        <f>INDEX('Policy Characteristics'!M:M,MATCH(PolicyLevers!$C696,'Policy Characteristics'!$C:$C,0))</f>
        <v>none</v>
      </c>
      <c r="T696" s="189">
        <f>INDEX('Policy Characteristics'!N:N,MATCH(PolicyLevers!$C696,'Policy Characteristics'!$C:$C,0))</f>
        <v>0</v>
      </c>
    </row>
    <row r="697" spans="1:20">
      <c r="A697" s="186" t="str">
        <f>INDEX('Policy Characteristics'!A:A,MATCH($C697,'Policy Characteristics'!$C:$C,0))</f>
        <v>Research and Development</v>
      </c>
      <c r="B697" s="210" t="str">
        <f>INDEX('Policy Characteristics'!B:B,MATCH($C697,'Policy Characteristics'!$C:$C,0))</f>
        <v>Fuel Use Reduction</v>
      </c>
      <c r="C697" s="210" t="str">
        <f t="shared" si="57"/>
        <v>RnD Industry Fuel Use Perc Reduction</v>
      </c>
      <c r="D697" s="199" t="s">
        <v>765</v>
      </c>
      <c r="E697" s="189"/>
      <c r="F697" s="199" t="s">
        <v>347</v>
      </c>
      <c r="G697" s="189"/>
      <c r="H697" s="225">
        <v>129</v>
      </c>
      <c r="I697" s="189" t="s">
        <v>46</v>
      </c>
      <c r="J697" s="187" t="str">
        <f>INDEX('Policy Characteristics'!D:D,MATCH(PolicyLevers!$C697,'Policy Characteristics'!$C:$C,0))</f>
        <v>R&amp;D Fuel Use Reductions</v>
      </c>
      <c r="K697" s="187" t="str">
        <f>INDEX('Policy Characteristics'!E:E,MATCH(PolicyLevers!$C697,'Policy Characteristics'!$C:$C,0))</f>
        <v>RnD industry fuel use reduction</v>
      </c>
      <c r="L697" s="222">
        <f>INDEX('Policy Characteristics'!F:F,MATCH(PolicyLevers!$C697,'Policy Characteristics'!$C:$C,0))</f>
        <v>0</v>
      </c>
      <c r="M697" s="222">
        <f>INDEX('Policy Characteristics'!G:G,MATCH(PolicyLevers!$C697,'Policy Characteristics'!$C:$C,0))</f>
        <v>0.4</v>
      </c>
      <c r="N697" s="222">
        <f>INDEX('Policy Characteristics'!H:H,MATCH(PolicyLevers!$C697,'Policy Characteristics'!$C:$C,0))</f>
        <v>0.01</v>
      </c>
      <c r="O697" s="221" t="str">
        <f>INDEX('Policy Characteristics'!I:I,MATCH(PolicyLevers!$C697,'Policy Characteristics'!$C:$C,0))</f>
        <v>% reduction in fuel use</v>
      </c>
      <c r="P697" s="189"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189" t="str">
        <f>INDEX('Policy Characteristics'!K:K,MATCH(PolicyLevers!$C697,'Policy Characteristics'!$C:$C,0))</f>
        <v>architectural-design.html#rnd</v>
      </c>
      <c r="R697" s="199" t="str">
        <f>INDEX('Policy Characteristics'!L:L,MATCH(PolicyLevers!$C697,'Policy Characteristics'!$C:$C,0))</f>
        <v>research-and-development.html</v>
      </c>
      <c r="S697" s="230" t="str">
        <f>INDEX('Policy Characteristics'!M:M,MATCH(PolicyLevers!$C697,'Policy Characteristics'!$C:$C,0))</f>
        <v>none</v>
      </c>
      <c r="T697" s="189">
        <f>INDEX('Policy Characteristics'!N:N,MATCH(PolicyLevers!$C697,'Policy Characteristics'!$C:$C,0))</f>
        <v>0</v>
      </c>
    </row>
    <row r="698" spans="1:20">
      <c r="A698" s="186" t="str">
        <f>INDEX('Policy Characteristics'!A:A,MATCH($C698,'Policy Characteristics'!$C:$C,0))</f>
        <v>Research and Development</v>
      </c>
      <c r="B698" s="210" t="str">
        <f>INDEX('Policy Characteristics'!B:B,MATCH($C698,'Policy Characteristics'!$C:$C,0))</f>
        <v>Fuel Use Reduction</v>
      </c>
      <c r="C698" s="210" t="str">
        <f t="shared" si="57"/>
        <v>RnD Industry Fuel Use Perc Reduction</v>
      </c>
      <c r="D698" s="199" t="s">
        <v>144</v>
      </c>
      <c r="E698" s="189"/>
      <c r="F698" s="199" t="s">
        <v>768</v>
      </c>
      <c r="G698" s="189"/>
      <c r="H698" s="225">
        <v>130</v>
      </c>
      <c r="I698" s="189" t="s">
        <v>46</v>
      </c>
      <c r="J698" s="187" t="str">
        <f>INDEX('Policy Characteristics'!D:D,MATCH(PolicyLevers!$C698,'Policy Characteristics'!$C:$C,0))</f>
        <v>R&amp;D Fuel Use Reductions</v>
      </c>
      <c r="K698" s="187" t="str">
        <f>INDEX('Policy Characteristics'!E:E,MATCH(PolicyLevers!$C698,'Policy Characteristics'!$C:$C,0))</f>
        <v>RnD industry fuel use reduction</v>
      </c>
      <c r="L698" s="222">
        <f>INDEX('Policy Characteristics'!F:F,MATCH(PolicyLevers!$C698,'Policy Characteristics'!$C:$C,0))</f>
        <v>0</v>
      </c>
      <c r="M698" s="222">
        <f>INDEX('Policy Characteristics'!G:G,MATCH(PolicyLevers!$C698,'Policy Characteristics'!$C:$C,0))</f>
        <v>0.4</v>
      </c>
      <c r="N698" s="222">
        <f>INDEX('Policy Characteristics'!H:H,MATCH(PolicyLevers!$C698,'Policy Characteristics'!$C:$C,0))</f>
        <v>0.01</v>
      </c>
      <c r="O698" s="221" t="str">
        <f>INDEX('Policy Characteristics'!I:I,MATCH(PolicyLevers!$C698,'Policy Characteristics'!$C:$C,0))</f>
        <v>% reduction in fuel use</v>
      </c>
      <c r="P698" s="189"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189" t="str">
        <f>INDEX('Policy Characteristics'!K:K,MATCH(PolicyLevers!$C698,'Policy Characteristics'!$C:$C,0))</f>
        <v>architectural-design.html#rnd</v>
      </c>
      <c r="R698" s="199" t="str">
        <f>INDEX('Policy Characteristics'!L:L,MATCH(PolicyLevers!$C698,'Policy Characteristics'!$C:$C,0))</f>
        <v>research-and-development.html</v>
      </c>
      <c r="S698" s="230" t="str">
        <f>INDEX('Policy Characteristics'!M:M,MATCH(PolicyLevers!$C698,'Policy Characteristics'!$C:$C,0))</f>
        <v>none</v>
      </c>
      <c r="T698" s="189">
        <f>INDEX('Policy Characteristics'!N:N,MATCH(PolicyLevers!$C698,'Policy Characteristics'!$C:$C,0))</f>
        <v>0</v>
      </c>
    </row>
    <row r="699" spans="1:20">
      <c r="A699" s="186" t="str">
        <f>INDEX('Policy Characteristics'!A:A,MATCH($C699,'Policy Characteristics'!$C:$C,0))</f>
        <v>Research and Development</v>
      </c>
      <c r="B699" s="210" t="str">
        <f>INDEX('Policy Characteristics'!B:B,MATCH($C699,'Policy Characteristics'!$C:$C,0))</f>
        <v>Fuel Use Reduction</v>
      </c>
      <c r="C699" s="210" t="str">
        <f t="shared" si="57"/>
        <v>RnD Industry Fuel Use Perc Reduction</v>
      </c>
      <c r="D699" s="199" t="s">
        <v>145</v>
      </c>
      <c r="E699" s="189"/>
      <c r="F699" s="199" t="s">
        <v>348</v>
      </c>
      <c r="G699" s="189"/>
      <c r="H699" s="225">
        <v>131</v>
      </c>
      <c r="I699" s="189" t="s">
        <v>46</v>
      </c>
      <c r="J699" s="187" t="str">
        <f>INDEX('Policy Characteristics'!D:D,MATCH(PolicyLevers!$C699,'Policy Characteristics'!$C:$C,0))</f>
        <v>R&amp;D Fuel Use Reductions</v>
      </c>
      <c r="K699" s="187" t="str">
        <f>INDEX('Policy Characteristics'!E:E,MATCH(PolicyLevers!$C699,'Policy Characteristics'!$C:$C,0))</f>
        <v>RnD industry fuel use reduction</v>
      </c>
      <c r="L699" s="222">
        <f>INDEX('Policy Characteristics'!F:F,MATCH(PolicyLevers!$C699,'Policy Characteristics'!$C:$C,0))</f>
        <v>0</v>
      </c>
      <c r="M699" s="222">
        <f>INDEX('Policy Characteristics'!G:G,MATCH(PolicyLevers!$C699,'Policy Characteristics'!$C:$C,0))</f>
        <v>0.4</v>
      </c>
      <c r="N699" s="222">
        <f>INDEX('Policy Characteristics'!H:H,MATCH(PolicyLevers!$C699,'Policy Characteristics'!$C:$C,0))</f>
        <v>0.01</v>
      </c>
      <c r="O699" s="221" t="str">
        <f>INDEX('Policy Characteristics'!I:I,MATCH(PolicyLevers!$C699,'Policy Characteristics'!$C:$C,0))</f>
        <v>% reduction in fuel use</v>
      </c>
      <c r="P699" s="189"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189" t="str">
        <f>INDEX('Policy Characteristics'!K:K,MATCH(PolicyLevers!$C699,'Policy Characteristics'!$C:$C,0))</f>
        <v>architectural-design.html#rnd</v>
      </c>
      <c r="R699" s="199" t="str">
        <f>INDEX('Policy Characteristics'!L:L,MATCH(PolicyLevers!$C699,'Policy Characteristics'!$C:$C,0))</f>
        <v>research-and-development.html</v>
      </c>
      <c r="S699" s="230" t="str">
        <f>INDEX('Policy Characteristics'!M:M,MATCH(PolicyLevers!$C699,'Policy Characteristics'!$C:$C,0))</f>
        <v>none</v>
      </c>
      <c r="T699" s="189">
        <f>INDEX('Policy Characteristics'!N:N,MATCH(PolicyLevers!$C699,'Policy Characteristics'!$C:$C,0))</f>
        <v>0</v>
      </c>
    </row>
    <row r="700" spans="1:20">
      <c r="A700" s="186" t="str">
        <f>INDEX('Policy Characteristics'!A:A,MATCH($C700,'Policy Characteristics'!$C:$C,0))</f>
        <v>Research and Development</v>
      </c>
      <c r="B700" s="210" t="str">
        <f>INDEX('Policy Characteristics'!B:B,MATCH($C700,'Policy Characteristics'!$C:$C,0))</f>
        <v>Fuel Use Reduction</v>
      </c>
      <c r="C700" s="210" t="str">
        <f t="shared" si="57"/>
        <v>RnD Industry Fuel Use Perc Reduction</v>
      </c>
      <c r="D700" s="199" t="s">
        <v>146</v>
      </c>
      <c r="E700" s="189"/>
      <c r="F700" s="199" t="s">
        <v>349</v>
      </c>
      <c r="G700" s="189"/>
      <c r="H700" s="225">
        <v>132</v>
      </c>
      <c r="I700" s="189" t="s">
        <v>46</v>
      </c>
      <c r="J700" s="187" t="str">
        <f>INDEX('Policy Characteristics'!D:D,MATCH(PolicyLevers!$C700,'Policy Characteristics'!$C:$C,0))</f>
        <v>R&amp;D Fuel Use Reductions</v>
      </c>
      <c r="K700" s="187" t="str">
        <f>INDEX('Policy Characteristics'!E:E,MATCH(PolicyLevers!$C700,'Policy Characteristics'!$C:$C,0))</f>
        <v>RnD industry fuel use reduction</v>
      </c>
      <c r="L700" s="222">
        <f>INDEX('Policy Characteristics'!F:F,MATCH(PolicyLevers!$C700,'Policy Characteristics'!$C:$C,0))</f>
        <v>0</v>
      </c>
      <c r="M700" s="222">
        <f>INDEX('Policy Characteristics'!G:G,MATCH(PolicyLevers!$C700,'Policy Characteristics'!$C:$C,0))</f>
        <v>0.4</v>
      </c>
      <c r="N700" s="222">
        <f>INDEX('Policy Characteristics'!H:H,MATCH(PolicyLevers!$C700,'Policy Characteristics'!$C:$C,0))</f>
        <v>0.01</v>
      </c>
      <c r="O700" s="221" t="str">
        <f>INDEX('Policy Characteristics'!I:I,MATCH(PolicyLevers!$C700,'Policy Characteristics'!$C:$C,0))</f>
        <v>% reduction in fuel use</v>
      </c>
      <c r="P700" s="189"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189" t="str">
        <f>INDEX('Policy Characteristics'!K:K,MATCH(PolicyLevers!$C700,'Policy Characteristics'!$C:$C,0))</f>
        <v>architectural-design.html#rnd</v>
      </c>
      <c r="R700" s="199" t="str">
        <f>INDEX('Policy Characteristics'!L:L,MATCH(PolicyLevers!$C700,'Policy Characteristics'!$C:$C,0))</f>
        <v>research-and-development.html</v>
      </c>
      <c r="S700" s="230" t="str">
        <f>INDEX('Policy Characteristics'!M:M,MATCH(PolicyLevers!$C700,'Policy Characteristics'!$C:$C,0))</f>
        <v>none</v>
      </c>
      <c r="T700" s="189">
        <f>INDEX('Policy Characteristics'!N:N,MATCH(PolicyLevers!$C700,'Policy Characteristics'!$C:$C,0))</f>
        <v>0</v>
      </c>
    </row>
    <row r="701" spans="1:20">
      <c r="A701" s="186" t="str">
        <f>INDEX('Policy Characteristics'!A:A,MATCH($C701,'Policy Characteristics'!$C:$C,0))</f>
        <v>Research and Development</v>
      </c>
      <c r="B701" s="210" t="str">
        <f>INDEX('Policy Characteristics'!B:B,MATCH($C701,'Policy Characteristics'!$C:$C,0))</f>
        <v>Fuel Use Reduction</v>
      </c>
      <c r="C701" s="205" t="s">
        <v>314</v>
      </c>
      <c r="D701" s="189" t="s">
        <v>541</v>
      </c>
      <c r="E701" s="189"/>
      <c r="F701" s="189" t="s">
        <v>499</v>
      </c>
      <c r="G701" s="189"/>
      <c r="H701" s="225">
        <v>133</v>
      </c>
      <c r="I701" s="189" t="s">
        <v>46</v>
      </c>
      <c r="J701" s="187" t="str">
        <f>INDEX('Policy Characteristics'!D:D,MATCH(PolicyLevers!$C701,'Policy Characteristics'!$C:$C,0))</f>
        <v>R&amp;D Fuel Use Reductions</v>
      </c>
      <c r="K701" s="187" t="str">
        <f>INDEX('Policy Characteristics'!E:E,MATCH(PolicyLevers!$C701,'Policy Characteristics'!$C:$C,0))</f>
        <v>RnD transportation fuel use reduction</v>
      </c>
      <c r="L701" s="229">
        <f>INDEX('Policy Characteristics'!F:F,MATCH(PolicyLevers!$C701,'Policy Characteristics'!$C:$C,0))</f>
        <v>0</v>
      </c>
      <c r="M701" s="229">
        <f>INDEX('Policy Characteristics'!G:G,MATCH(PolicyLevers!$C701,'Policy Characteristics'!$C:$C,0))</f>
        <v>0.4</v>
      </c>
      <c r="N701" s="228">
        <f>INDEX('Policy Characteristics'!H:H,MATCH(PolicyLevers!$C701,'Policy Characteristics'!$C:$C,0))</f>
        <v>0.01</v>
      </c>
      <c r="O701" s="189" t="str">
        <f>INDEX('Policy Characteristics'!I:I,MATCH(PolicyLevers!$C701,'Policy Characteristics'!$C:$C,0))</f>
        <v>% reduction in fuel use</v>
      </c>
      <c r="P701" s="189"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1" s="189" t="str">
        <f>INDEX('Policy Characteristics'!K:K,MATCH(PolicyLevers!$C701,'Policy Characteristics'!$C:$C,0))</f>
        <v>architectural-design.html#rnd</v>
      </c>
      <c r="R701" s="199" t="str">
        <f>INDEX('Policy Characteristics'!L:L,MATCH(PolicyLevers!$C701,'Policy Characteristics'!$C:$C,0))</f>
        <v>research-and-development.html</v>
      </c>
      <c r="S701" s="230" t="str">
        <f>INDEX('Policy Characteristics'!M:M,MATCH(PolicyLevers!$C701,'Policy Characteristics'!$C:$C,0))</f>
        <v>none</v>
      </c>
      <c r="T701" s="189">
        <f>INDEX('Policy Characteristics'!N:N,MATCH(PolicyLevers!$C701,'Policy Characteristics'!$C:$C,0))</f>
        <v>0</v>
      </c>
    </row>
    <row r="702" spans="1:20">
      <c r="A702" s="186" t="str">
        <f>INDEX('Policy Characteristics'!A:A,MATCH($C702,'Policy Characteristics'!$C:$C,0))</f>
        <v>Research and Development</v>
      </c>
      <c r="B702" s="210" t="str">
        <f>INDEX('Policy Characteristics'!B:B,MATCH($C702,'Policy Characteristics'!$C:$C,0))</f>
        <v>Fuel Use Reduction</v>
      </c>
      <c r="C702" s="210" t="str">
        <f t="shared" ref="C702:C707" si="58">C$701</f>
        <v>RnD Transportation Fuel Use Perc Reduction</v>
      </c>
      <c r="D702" s="189" t="s">
        <v>542</v>
      </c>
      <c r="E702" s="189"/>
      <c r="F702" s="189" t="s">
        <v>500</v>
      </c>
      <c r="G702" s="189"/>
      <c r="H702" s="225">
        <v>134</v>
      </c>
      <c r="I702" s="189" t="s">
        <v>46</v>
      </c>
      <c r="J702" s="187" t="str">
        <f>INDEX('Policy Characteristics'!D:D,MATCH(PolicyLevers!$C702,'Policy Characteristics'!$C:$C,0))</f>
        <v>R&amp;D Fuel Use Reductions</v>
      </c>
      <c r="K702" s="187" t="str">
        <f>INDEX('Policy Characteristics'!E:E,MATCH(PolicyLevers!$C702,'Policy Characteristics'!$C:$C,0))</f>
        <v>RnD transportation fuel use reduction</v>
      </c>
      <c r="L702" s="222">
        <f>INDEX('Policy Characteristics'!F:F,MATCH(PolicyLevers!$C702,'Policy Characteristics'!$C:$C,0))</f>
        <v>0</v>
      </c>
      <c r="M702" s="222">
        <f>INDEX('Policy Characteristics'!G:G,MATCH(PolicyLevers!$C702,'Policy Characteristics'!$C:$C,0))</f>
        <v>0.4</v>
      </c>
      <c r="N702" s="222">
        <f>INDEX('Policy Characteristics'!H:H,MATCH(PolicyLevers!$C702,'Policy Characteristics'!$C:$C,0))</f>
        <v>0.01</v>
      </c>
      <c r="O702" s="221" t="str">
        <f>INDEX('Policy Characteristics'!I:I,MATCH(PolicyLevers!$C702,'Policy Characteristics'!$C:$C,0))</f>
        <v>% reduction in fuel use</v>
      </c>
      <c r="P702" s="189"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2" s="189" t="str">
        <f>INDEX('Policy Characteristics'!K:K,MATCH(PolicyLevers!$C702,'Policy Characteristics'!$C:$C,0))</f>
        <v>architectural-design.html#rnd</v>
      </c>
      <c r="R702" s="199" t="str">
        <f>INDEX('Policy Characteristics'!L:L,MATCH(PolicyLevers!$C702,'Policy Characteristics'!$C:$C,0))</f>
        <v>research-and-development.html</v>
      </c>
      <c r="S702" s="230" t="str">
        <f>INDEX('Policy Characteristics'!M:M,MATCH(PolicyLevers!$C702,'Policy Characteristics'!$C:$C,0))</f>
        <v>none</v>
      </c>
      <c r="T702" s="189">
        <f>INDEX('Policy Characteristics'!N:N,MATCH(PolicyLevers!$C702,'Policy Characteristics'!$C:$C,0))</f>
        <v>0</v>
      </c>
    </row>
    <row r="703" spans="1:20">
      <c r="A703" s="186" t="str">
        <f>INDEX('Policy Characteristics'!A:A,MATCH($C703,'Policy Characteristics'!$C:$C,0))</f>
        <v>Research and Development</v>
      </c>
      <c r="B703" s="210" t="str">
        <f>INDEX('Policy Characteristics'!B:B,MATCH($C703,'Policy Characteristics'!$C:$C,0))</f>
        <v>Fuel Use Reduction</v>
      </c>
      <c r="C703" s="210" t="str">
        <f t="shared" si="58"/>
        <v>RnD Transportation Fuel Use Perc Reduction</v>
      </c>
      <c r="D703" s="189" t="s">
        <v>543</v>
      </c>
      <c r="E703" s="189"/>
      <c r="F703" s="189" t="s">
        <v>501</v>
      </c>
      <c r="G703" s="189"/>
      <c r="H703" s="225">
        <v>135</v>
      </c>
      <c r="I703" s="189" t="s">
        <v>46</v>
      </c>
      <c r="J703" s="187" t="str">
        <f>INDEX('Policy Characteristics'!D:D,MATCH(PolicyLevers!$C703,'Policy Characteristics'!$C:$C,0))</f>
        <v>R&amp;D Fuel Use Reductions</v>
      </c>
      <c r="K703" s="187" t="str">
        <f>INDEX('Policy Characteristics'!E:E,MATCH(PolicyLevers!$C703,'Policy Characteristics'!$C:$C,0))</f>
        <v>RnD transportation fuel use reduction</v>
      </c>
      <c r="L703" s="222">
        <f>INDEX('Policy Characteristics'!F:F,MATCH(PolicyLevers!$C703,'Policy Characteristics'!$C:$C,0))</f>
        <v>0</v>
      </c>
      <c r="M703" s="222">
        <f>INDEX('Policy Characteristics'!G:G,MATCH(PolicyLevers!$C703,'Policy Characteristics'!$C:$C,0))</f>
        <v>0.4</v>
      </c>
      <c r="N703" s="222">
        <f>INDEX('Policy Characteristics'!H:H,MATCH(PolicyLevers!$C703,'Policy Characteristics'!$C:$C,0))</f>
        <v>0.01</v>
      </c>
      <c r="O703" s="221" t="str">
        <f>INDEX('Policy Characteristics'!I:I,MATCH(PolicyLevers!$C703,'Policy Characteristics'!$C:$C,0))</f>
        <v>% reduction in fuel use</v>
      </c>
      <c r="P703" s="189"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3" s="189" t="str">
        <f>INDEX('Policy Characteristics'!K:K,MATCH(PolicyLevers!$C703,'Policy Characteristics'!$C:$C,0))</f>
        <v>architectural-design.html#rnd</v>
      </c>
      <c r="R703" s="199" t="str">
        <f>INDEX('Policy Characteristics'!L:L,MATCH(PolicyLevers!$C703,'Policy Characteristics'!$C:$C,0))</f>
        <v>research-and-development.html</v>
      </c>
      <c r="S703" s="230" t="str">
        <f>INDEX('Policy Characteristics'!M:M,MATCH(PolicyLevers!$C703,'Policy Characteristics'!$C:$C,0))</f>
        <v>none</v>
      </c>
      <c r="T703" s="189">
        <f>INDEX('Policy Characteristics'!N:N,MATCH(PolicyLevers!$C703,'Policy Characteristics'!$C:$C,0))</f>
        <v>0</v>
      </c>
    </row>
    <row r="704" spans="1:20">
      <c r="A704" s="186" t="str">
        <f>INDEX('Policy Characteristics'!A:A,MATCH($C704,'Policy Characteristics'!$C:$C,0))</f>
        <v>Research and Development</v>
      </c>
      <c r="B704" s="210" t="str">
        <f>INDEX('Policy Characteristics'!B:B,MATCH($C704,'Policy Characteristics'!$C:$C,0))</f>
        <v>Fuel Use Reduction</v>
      </c>
      <c r="C704" s="210" t="str">
        <f t="shared" si="58"/>
        <v>RnD Transportation Fuel Use Perc Reduction</v>
      </c>
      <c r="D704" s="189" t="s">
        <v>544</v>
      </c>
      <c r="E704" s="189"/>
      <c r="F704" s="189" t="s">
        <v>502</v>
      </c>
      <c r="G704" s="189"/>
      <c r="H704" s="225">
        <v>136</v>
      </c>
      <c r="I704" s="189" t="s">
        <v>46</v>
      </c>
      <c r="J704" s="187" t="str">
        <f>INDEX('Policy Characteristics'!D:D,MATCH(PolicyLevers!$C704,'Policy Characteristics'!$C:$C,0))</f>
        <v>R&amp;D Fuel Use Reductions</v>
      </c>
      <c r="K704" s="187" t="str">
        <f>INDEX('Policy Characteristics'!E:E,MATCH(PolicyLevers!$C704,'Policy Characteristics'!$C:$C,0))</f>
        <v>RnD transportation fuel use reduction</v>
      </c>
      <c r="L704" s="222">
        <f>INDEX('Policy Characteristics'!F:F,MATCH(PolicyLevers!$C704,'Policy Characteristics'!$C:$C,0))</f>
        <v>0</v>
      </c>
      <c r="M704" s="222">
        <f>INDEX('Policy Characteristics'!G:G,MATCH(PolicyLevers!$C704,'Policy Characteristics'!$C:$C,0))</f>
        <v>0.4</v>
      </c>
      <c r="N704" s="222">
        <f>INDEX('Policy Characteristics'!H:H,MATCH(PolicyLevers!$C704,'Policy Characteristics'!$C:$C,0))</f>
        <v>0.01</v>
      </c>
      <c r="O704" s="221" t="str">
        <f>INDEX('Policy Characteristics'!I:I,MATCH(PolicyLevers!$C704,'Policy Characteristics'!$C:$C,0))</f>
        <v>% reduction in fuel use</v>
      </c>
      <c r="P704" s="189"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4" s="189" t="str">
        <f>INDEX('Policy Characteristics'!K:K,MATCH(PolicyLevers!$C704,'Policy Characteristics'!$C:$C,0))</f>
        <v>architectural-design.html#rnd</v>
      </c>
      <c r="R704" s="199" t="str">
        <f>INDEX('Policy Characteristics'!L:L,MATCH(PolicyLevers!$C704,'Policy Characteristics'!$C:$C,0))</f>
        <v>research-and-development.html</v>
      </c>
      <c r="S704" s="230" t="str">
        <f>INDEX('Policy Characteristics'!M:M,MATCH(PolicyLevers!$C704,'Policy Characteristics'!$C:$C,0))</f>
        <v>none</v>
      </c>
      <c r="T704" s="189">
        <f>INDEX('Policy Characteristics'!N:N,MATCH(PolicyLevers!$C704,'Policy Characteristics'!$C:$C,0))</f>
        <v>0</v>
      </c>
    </row>
    <row r="705" spans="1:20">
      <c r="A705" s="186" t="str">
        <f>INDEX('Policy Characteristics'!A:A,MATCH($C705,'Policy Characteristics'!$C:$C,0))</f>
        <v>Research and Development</v>
      </c>
      <c r="B705" s="210" t="str">
        <f>INDEX('Policy Characteristics'!B:B,MATCH($C705,'Policy Characteristics'!$C:$C,0))</f>
        <v>Fuel Use Reduction</v>
      </c>
      <c r="C705" s="210" t="str">
        <f t="shared" si="58"/>
        <v>RnD Transportation Fuel Use Perc Reduction</v>
      </c>
      <c r="D705" s="189" t="s">
        <v>545</v>
      </c>
      <c r="E705" s="189"/>
      <c r="F705" s="189" t="s">
        <v>503</v>
      </c>
      <c r="G705" s="189"/>
      <c r="H705" s="225">
        <v>137</v>
      </c>
      <c r="I705" s="189" t="s">
        <v>46</v>
      </c>
      <c r="J705" s="187" t="str">
        <f>INDEX('Policy Characteristics'!D:D,MATCH(PolicyLevers!$C705,'Policy Characteristics'!$C:$C,0))</f>
        <v>R&amp;D Fuel Use Reductions</v>
      </c>
      <c r="K705" s="187" t="str">
        <f>INDEX('Policy Characteristics'!E:E,MATCH(PolicyLevers!$C705,'Policy Characteristics'!$C:$C,0))</f>
        <v>RnD transportation fuel use reduction</v>
      </c>
      <c r="L705" s="222">
        <f>INDEX('Policy Characteristics'!F:F,MATCH(PolicyLevers!$C705,'Policy Characteristics'!$C:$C,0))</f>
        <v>0</v>
      </c>
      <c r="M705" s="222">
        <f>INDEX('Policy Characteristics'!G:G,MATCH(PolicyLevers!$C705,'Policy Characteristics'!$C:$C,0))</f>
        <v>0.4</v>
      </c>
      <c r="N705" s="222">
        <f>INDEX('Policy Characteristics'!H:H,MATCH(PolicyLevers!$C705,'Policy Characteristics'!$C:$C,0))</f>
        <v>0.01</v>
      </c>
      <c r="O705" s="221" t="str">
        <f>INDEX('Policy Characteristics'!I:I,MATCH(PolicyLevers!$C705,'Policy Characteristics'!$C:$C,0))</f>
        <v>% reduction in fuel use</v>
      </c>
      <c r="P705" s="189"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5" s="189" t="str">
        <f>INDEX('Policy Characteristics'!K:K,MATCH(PolicyLevers!$C705,'Policy Characteristics'!$C:$C,0))</f>
        <v>architectural-design.html#rnd</v>
      </c>
      <c r="R705" s="199" t="str">
        <f>INDEX('Policy Characteristics'!L:L,MATCH(PolicyLevers!$C705,'Policy Characteristics'!$C:$C,0))</f>
        <v>research-and-development.html</v>
      </c>
      <c r="S705" s="230" t="str">
        <f>INDEX('Policy Characteristics'!M:M,MATCH(PolicyLevers!$C705,'Policy Characteristics'!$C:$C,0))</f>
        <v>none</v>
      </c>
      <c r="T705" s="189">
        <f>INDEX('Policy Characteristics'!N:N,MATCH(PolicyLevers!$C705,'Policy Characteristics'!$C:$C,0))</f>
        <v>0</v>
      </c>
    </row>
    <row r="706" spans="1:20">
      <c r="A706" s="186" t="str">
        <f>INDEX('Policy Characteristics'!A:A,MATCH($C706,'Policy Characteristics'!$C:$C,0))</f>
        <v>Research and Development</v>
      </c>
      <c r="B706" s="210" t="str">
        <f>INDEX('Policy Characteristics'!B:B,MATCH($C706,'Policy Characteristics'!$C:$C,0))</f>
        <v>Fuel Use Reduction</v>
      </c>
      <c r="C706" s="210" t="str">
        <f t="shared" si="58"/>
        <v>RnD Transportation Fuel Use Perc Reduction</v>
      </c>
      <c r="D706" s="189" t="s">
        <v>861</v>
      </c>
      <c r="E706" s="189"/>
      <c r="F706" s="189" t="s">
        <v>1162</v>
      </c>
      <c r="G706" s="189"/>
      <c r="H706" s="225">
        <v>138</v>
      </c>
      <c r="I706" s="189" t="s">
        <v>46</v>
      </c>
      <c r="J706" s="187" t="str">
        <f>INDEX('Policy Characteristics'!D:D,MATCH(PolicyLevers!$C706,'Policy Characteristics'!$C:$C,0))</f>
        <v>R&amp;D Fuel Use Reductions</v>
      </c>
      <c r="K706" s="187" t="str">
        <f>INDEX('Policy Characteristics'!E:E,MATCH(PolicyLevers!$C706,'Policy Characteristics'!$C:$C,0))</f>
        <v>RnD transportation fuel use reduction</v>
      </c>
      <c r="L706" s="222">
        <f>INDEX('Policy Characteristics'!F:F,MATCH(PolicyLevers!$C706,'Policy Characteristics'!$C:$C,0))</f>
        <v>0</v>
      </c>
      <c r="M706" s="222">
        <f>INDEX('Policy Characteristics'!G:G,MATCH(PolicyLevers!$C706,'Policy Characteristics'!$C:$C,0))</f>
        <v>0.4</v>
      </c>
      <c r="N706" s="222">
        <f>INDEX('Policy Characteristics'!H:H,MATCH(PolicyLevers!$C706,'Policy Characteristics'!$C:$C,0))</f>
        <v>0.01</v>
      </c>
      <c r="O706" s="221" t="str">
        <f>INDEX('Policy Characteristics'!I:I,MATCH(PolicyLevers!$C706,'Policy Characteristics'!$C:$C,0))</f>
        <v>% reduction in fuel use</v>
      </c>
      <c r="P706" s="189"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6" s="189" t="str">
        <f>INDEX('Policy Characteristics'!K:K,MATCH(PolicyLevers!$C706,'Policy Characteristics'!$C:$C,0))</f>
        <v>architectural-design.html#rnd</v>
      </c>
      <c r="R706" s="199" t="str">
        <f>INDEX('Policy Characteristics'!L:L,MATCH(PolicyLevers!$C706,'Policy Characteristics'!$C:$C,0))</f>
        <v>research-and-development.html</v>
      </c>
      <c r="S706" s="230" t="str">
        <f>INDEX('Policy Characteristics'!M:M,MATCH(PolicyLevers!$C706,'Policy Characteristics'!$C:$C,0))</f>
        <v>none</v>
      </c>
      <c r="T706" s="189">
        <f>INDEX('Policy Characteristics'!N:N,MATCH(PolicyLevers!$C706,'Policy Characteristics'!$C:$C,0))</f>
        <v>0</v>
      </c>
    </row>
    <row r="707" spans="1:20">
      <c r="A707" s="186" t="str">
        <f>INDEX('Policy Characteristics'!A:A,MATCH($C707,'Policy Characteristics'!$C:$C,0))</f>
        <v>Research and Development</v>
      </c>
      <c r="B707" s="210" t="str">
        <f>INDEX('Policy Characteristics'!B:B,MATCH($C707,'Policy Characteristics'!$C:$C,0))</f>
        <v>Fuel Use Reduction</v>
      </c>
      <c r="C707" s="210" t="str">
        <f t="shared" si="58"/>
        <v>RnD Transportation Fuel Use Perc Reduction</v>
      </c>
      <c r="D707" s="189" t="s">
        <v>860</v>
      </c>
      <c r="E707" s="189"/>
      <c r="F707" s="189" t="s">
        <v>1163</v>
      </c>
      <c r="G707" s="189"/>
      <c r="H707" s="225">
        <v>524</v>
      </c>
      <c r="I707" s="189" t="s">
        <v>46</v>
      </c>
      <c r="J707" s="187" t="str">
        <f>INDEX('Policy Characteristics'!D:D,MATCH(PolicyLevers!$C707,'Policy Characteristics'!$C:$C,0))</f>
        <v>R&amp;D Fuel Use Reductions</v>
      </c>
      <c r="K707" s="187" t="str">
        <f>INDEX('Policy Characteristics'!E:E,MATCH(PolicyLevers!$C707,'Policy Characteristics'!$C:$C,0))</f>
        <v>RnD transportation fuel use reduction</v>
      </c>
      <c r="L707" s="222">
        <f>INDEX('Policy Characteristics'!F:F,MATCH(PolicyLevers!$C707,'Policy Characteristics'!$C:$C,0))</f>
        <v>0</v>
      </c>
      <c r="M707" s="222">
        <f>INDEX('Policy Characteristics'!G:G,MATCH(PolicyLevers!$C707,'Policy Characteristics'!$C:$C,0))</f>
        <v>0.4</v>
      </c>
      <c r="N707" s="222">
        <f>INDEX('Policy Characteristics'!H:H,MATCH(PolicyLevers!$C707,'Policy Characteristics'!$C:$C,0))</f>
        <v>0.01</v>
      </c>
      <c r="O707" s="221" t="str">
        <f>INDEX('Policy Characteristics'!I:I,MATCH(PolicyLevers!$C707,'Policy Characteristics'!$C:$C,0))</f>
        <v>% reduction in fuel use</v>
      </c>
      <c r="P707" s="189"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7" s="189" t="str">
        <f>INDEX('Policy Characteristics'!K:K,MATCH(PolicyLevers!$C707,'Policy Characteristics'!$C:$C,0))</f>
        <v>architectural-design.html#rnd</v>
      </c>
      <c r="R707" s="199" t="str">
        <f>INDEX('Policy Characteristics'!L:L,MATCH(PolicyLevers!$C707,'Policy Characteristics'!$C:$C,0))</f>
        <v>research-and-development.html</v>
      </c>
      <c r="S707" s="230" t="str">
        <f>INDEX('Policy Characteristics'!M:M,MATCH(PolicyLevers!$C707,'Policy Characteristics'!$C:$C,0))</f>
        <v>none</v>
      </c>
      <c r="T707" s="189">
        <f>INDEX('Policy Characteristics'!N:N,MATCH(PolicyLevers!$C707,'Policy Characteristics'!$C:$C,0))</f>
        <v>0</v>
      </c>
    </row>
    <row r="708" spans="1:20">
      <c r="A708" s="186" t="str">
        <f>INDEX('Policy Characteristics'!A:A,MATCH($C708,'Policy Characteristics'!$C:$C,0))</f>
        <v>Control Settings</v>
      </c>
      <c r="B708" s="5" t="str">
        <f>INDEX('Policy Characteristics'!B:B,MATCH($C708,'Policy Characteristics'!$C:$C,0))</f>
        <v>COVID-19 Recession</v>
      </c>
      <c r="C708" s="5" t="s">
        <v>1198</v>
      </c>
      <c r="H708" s="68">
        <v>543</v>
      </c>
      <c r="I708" s="5" t="s">
        <v>46</v>
      </c>
      <c r="J708" s="279"/>
      <c r="K708" s="187" t="str">
        <f>INDEX('Policy Characteristics'!E:E,MATCH(PolicyLevers!$C708,'Policy Characteristics'!$C:$C,0))</f>
        <v>settings exogenous GDP adjustment</v>
      </c>
      <c r="L708" s="240">
        <f>INDEX('Policy Characteristics'!F:F,MATCH(PolicyLevers!$C708,'Policy Characteristics'!$C:$C,0))</f>
        <v>-0.1</v>
      </c>
      <c r="M708" s="280">
        <f>INDEX('Policy Characteristics'!G:G,MATCH(PolicyLevers!$C708,'Policy Characteristics'!$C:$C,0))</f>
        <v>5.8000000000000003E-2</v>
      </c>
      <c r="N708" s="281">
        <f>INDEX('Policy Characteristics'!H:H,MATCH(PolicyLevers!$C708,'Policy Characteristics'!$C:$C,0))</f>
        <v>5.0000000000000001E-4</v>
      </c>
      <c r="O708" s="5" t="str">
        <f>INDEX('Policy Characteristics'!I:I,MATCH(PolicyLevers!$C708,'Policy Characteristics'!$C:$C,0))</f>
        <v>GDP growth rate (%)</v>
      </c>
      <c r="P708" s="282"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Q708" s="5">
        <f>INDEX('Policy Characteristics'!K:K,MATCH(PolicyLevers!$C708,'Policy Characteristics'!$C:$C,0))</f>
        <v>0</v>
      </c>
      <c r="R708" s="5">
        <f>INDEX('Policy Characteristics'!L:L,MATCH(PolicyLevers!$C708,'Policy Characteristics'!$C:$C,0))</f>
        <v>0</v>
      </c>
      <c r="S708" s="283" t="str">
        <f>INDEX('Policy Characteristics'!M:M,MATCH(PolicyLevers!$C708,'Policy Characteristics'!$C:$C,0))</f>
        <v>see ctrl-settings/GDPGR</v>
      </c>
      <c r="T708" s="284" t="str">
        <f>INDEX('Policy Characteristics'!N:N,MATCH(PolicyLevers!$C708,'Policy Characteristics'!$C:$C,0))</f>
        <v>https://indianexpress.com/article/business/economy/gdp-to-contract-7-7-in-current-fiscal-advance-estimates-show-7137643/</v>
      </c>
    </row>
    <row r="709" spans="1:20">
      <c r="A709" s="186" t="str">
        <f>INDEX('Policy Characteristics'!A:A,MATCH($C709,'Policy Characteristics'!$C:$C,0))</f>
        <v>Government Revenue Accounting</v>
      </c>
      <c r="B709" s="5" t="str">
        <f>INDEX('Policy Characteristics'!B:B,MATCH($C709,'Policy Characteristics'!$C:$C,0))</f>
        <v>Carbon Tax Revenue</v>
      </c>
      <c r="C709" s="5" t="s">
        <v>1352</v>
      </c>
      <c r="D709" s="5" t="s">
        <v>1361</v>
      </c>
      <c r="F709" s="5" t="s">
        <v>1366</v>
      </c>
      <c r="H709" s="68">
        <v>545</v>
      </c>
      <c r="I709" s="5" t="s">
        <v>46</v>
      </c>
      <c r="J709" s="265"/>
      <c r="K709" s="187" t="str">
        <f>INDEX('Policy Characteristics'!E:E,MATCH(PolicyLevers!$C709,'Policy Characteristics'!$C:$C,0))</f>
        <v>GRA carbon tax revenue</v>
      </c>
      <c r="L709" s="224">
        <f>INDEX('Policy Characteristics'!F:F,MATCH(PolicyLevers!$C709,'Policy Characteristics'!$C:$C,0))</f>
        <v>0</v>
      </c>
      <c r="M709" s="5">
        <f>INDEX('Policy Characteristics'!G:G,MATCH(PolicyLevers!$C709,'Policy Characteristics'!$C:$C,0))</f>
        <v>10</v>
      </c>
      <c r="N709" s="5">
        <f>INDEX('Policy Characteristics'!H:H,MATCH(PolicyLevers!$C709,'Policy Characteristics'!$C:$C,0))</f>
        <v>1</v>
      </c>
      <c r="O709" s="5" t="str">
        <f>INDEX('Policy Characteristics'!I:I,MATCH(PolicyLevers!$C709,'Policy Characteristics'!$C:$C,0))</f>
        <v>weight</v>
      </c>
      <c r="P709" s="5"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s="5" t="str">
        <f>INDEX('Policy Characteristics'!K:K,MATCH(PolicyLevers!$C709,'Policy Characteristics'!$C:$C,0))</f>
        <v>io-model.html</v>
      </c>
      <c r="R709" s="285">
        <f>INDEX('Policy Characteristics'!L:L,MATCH(PolicyLevers!$C709,'Policy Characteristics'!$C:$C,0))</f>
        <v>0</v>
      </c>
      <c r="S709" s="218">
        <f>INDEX('Policy Characteristics'!M:M,MATCH(PolicyLevers!$C709,'Policy Characteristics'!$C:$C,0))</f>
        <v>0</v>
      </c>
      <c r="T709" s="5">
        <f>INDEX('Policy Characteristics'!N:N,MATCH(PolicyLevers!$C709,'Policy Characteristics'!$C:$C,0))</f>
        <v>0</v>
      </c>
    </row>
    <row r="710" spans="1:20">
      <c r="A710" s="186" t="str">
        <f>INDEX('Policy Characteristics'!A:A,MATCH($C710,'Policy Characteristics'!$C:$C,0))</f>
        <v>Government Revenue Accounting</v>
      </c>
      <c r="B710" s="195" t="str">
        <f>INDEX('Policy Characteristics'!B:B,MATCH($C710,'Policy Characteristics'!$C:$C,0))</f>
        <v>Carbon Tax Revenue</v>
      </c>
      <c r="C710" s="195" t="str">
        <f t="shared" ref="C710" si="59">C$709</f>
        <v>GRA for Carbon Tax Revenue</v>
      </c>
      <c r="D710" s="5" t="s">
        <v>1362</v>
      </c>
      <c r="F710" s="5" t="s">
        <v>1389</v>
      </c>
      <c r="H710" s="68">
        <v>546</v>
      </c>
      <c r="I710" s="195" t="str">
        <f t="shared" ref="I710:I713" si="60">I$709</f>
        <v>Yes</v>
      </c>
      <c r="J710" s="265"/>
      <c r="K710" s="187" t="str">
        <f>INDEX('Policy Characteristics'!E:E,MATCH(PolicyLevers!$C710,'Policy Characteristics'!$C:$C,0))</f>
        <v>GRA carbon tax revenue</v>
      </c>
      <c r="L710" s="195">
        <f>INDEX('Policy Characteristics'!F:F,MATCH(PolicyLevers!$C710,'Policy Characteristics'!$C:$C,0))</f>
        <v>0</v>
      </c>
      <c r="M710" s="195">
        <f>INDEX('Policy Characteristics'!G:G,MATCH(PolicyLevers!$C710,'Policy Characteristics'!$C:$C,0))</f>
        <v>10</v>
      </c>
      <c r="N710" s="195">
        <f>INDEX('Policy Characteristics'!H:H,MATCH(PolicyLevers!$C710,'Policy Characteristics'!$C:$C,0))</f>
        <v>1</v>
      </c>
      <c r="O710" s="195" t="str">
        <f>INDEX('Policy Characteristics'!I:I,MATCH(PolicyLevers!$C710,'Policy Characteristics'!$C:$C,0))</f>
        <v>weight</v>
      </c>
      <c r="P710" s="5"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195" t="str">
        <f>INDEX('Policy Characteristics'!K:K,MATCH(PolicyLevers!$C710,'Policy Characteristics'!$C:$C,0))</f>
        <v>io-model.html</v>
      </c>
      <c r="R710" s="285">
        <f>INDEX('Policy Characteristics'!L:L,MATCH(PolicyLevers!$C710,'Policy Characteristics'!$C:$C,0))</f>
        <v>0</v>
      </c>
      <c r="S710" s="218">
        <f>INDEX('Policy Characteristics'!M:M,MATCH(PolicyLevers!$C710,'Policy Characteristics'!$C:$C,0))</f>
        <v>0</v>
      </c>
      <c r="T710" s="5">
        <f>INDEX('Policy Characteristics'!N:N,MATCH(PolicyLevers!$C710,'Policy Characteristics'!$C:$C,0))</f>
        <v>0</v>
      </c>
    </row>
    <row r="711" spans="1:20">
      <c r="A711" s="186" t="str">
        <f>INDEX('Policy Characteristics'!A:A,MATCH($C711,'Policy Characteristics'!$C:$C,0))</f>
        <v>Government Revenue Accounting</v>
      </c>
      <c r="B711" s="195" t="str">
        <f>INDEX('Policy Characteristics'!B:B,MATCH($C711,'Policy Characteristics'!$C:$C,0))</f>
        <v>Carbon Tax Revenue</v>
      </c>
      <c r="C711" s="195" t="str">
        <f t="shared" ref="C711:C713" si="61">C$709</f>
        <v>GRA for Carbon Tax Revenue</v>
      </c>
      <c r="D711" s="5" t="s">
        <v>1363</v>
      </c>
      <c r="F711" s="5" t="s">
        <v>1367</v>
      </c>
      <c r="H711" s="68">
        <v>547</v>
      </c>
      <c r="I711" s="195" t="str">
        <f t="shared" si="60"/>
        <v>Yes</v>
      </c>
      <c r="J711" s="265"/>
      <c r="K711" s="187" t="str">
        <f>INDEX('Policy Characteristics'!E:E,MATCH(PolicyLevers!$C711,'Policy Characteristics'!$C:$C,0))</f>
        <v>GRA carbon tax revenue</v>
      </c>
      <c r="L711" s="195">
        <f>INDEX('Policy Characteristics'!F:F,MATCH(PolicyLevers!$C711,'Policy Characteristics'!$C:$C,0))</f>
        <v>0</v>
      </c>
      <c r="M711" s="195">
        <f>INDEX('Policy Characteristics'!G:G,MATCH(PolicyLevers!$C711,'Policy Characteristics'!$C:$C,0))</f>
        <v>10</v>
      </c>
      <c r="N711" s="195">
        <f>INDEX('Policy Characteristics'!H:H,MATCH(PolicyLevers!$C711,'Policy Characteristics'!$C:$C,0))</f>
        <v>1</v>
      </c>
      <c r="O711" s="195" t="str">
        <f>INDEX('Policy Characteristics'!I:I,MATCH(PolicyLevers!$C711,'Policy Characteristics'!$C:$C,0))</f>
        <v>weight</v>
      </c>
      <c r="P711" s="5"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195" t="str">
        <f>INDEX('Policy Characteristics'!K:K,MATCH(PolicyLevers!$C711,'Policy Characteristics'!$C:$C,0))</f>
        <v>io-model.html</v>
      </c>
      <c r="R711" s="285">
        <f>INDEX('Policy Characteristics'!L:L,MATCH(PolicyLevers!$C711,'Policy Characteristics'!$C:$C,0))</f>
        <v>0</v>
      </c>
      <c r="S711" s="218">
        <f>INDEX('Policy Characteristics'!M:M,MATCH(PolicyLevers!$C711,'Policy Characteristics'!$C:$C,0))</f>
        <v>0</v>
      </c>
      <c r="T711" s="5">
        <f>INDEX('Policy Characteristics'!N:N,MATCH(PolicyLevers!$C711,'Policy Characteristics'!$C:$C,0))</f>
        <v>0</v>
      </c>
    </row>
    <row r="712" spans="1:20">
      <c r="A712" s="186" t="str">
        <f>INDEX('Policy Characteristics'!A:A,MATCH($C712,'Policy Characteristics'!$C:$C,0))</f>
        <v>Government Revenue Accounting</v>
      </c>
      <c r="B712" s="195" t="str">
        <f>INDEX('Policy Characteristics'!B:B,MATCH($C712,'Policy Characteristics'!$C:$C,0))</f>
        <v>Carbon Tax Revenue</v>
      </c>
      <c r="C712" s="195" t="str">
        <f t="shared" si="61"/>
        <v>GRA for Carbon Tax Revenue</v>
      </c>
      <c r="D712" s="5" t="s">
        <v>1364</v>
      </c>
      <c r="F712" s="5" t="s">
        <v>1368</v>
      </c>
      <c r="H712" s="68">
        <v>548</v>
      </c>
      <c r="I712" s="195" t="str">
        <f t="shared" si="60"/>
        <v>Yes</v>
      </c>
      <c r="J712" s="265"/>
      <c r="K712" s="187" t="str">
        <f>INDEX('Policy Characteristics'!E:E,MATCH(PolicyLevers!$C712,'Policy Characteristics'!$C:$C,0))</f>
        <v>GRA carbon tax revenue</v>
      </c>
      <c r="L712" s="195">
        <f>INDEX('Policy Characteristics'!F:F,MATCH(PolicyLevers!$C712,'Policy Characteristics'!$C:$C,0))</f>
        <v>0</v>
      </c>
      <c r="M712" s="195">
        <f>INDEX('Policy Characteristics'!G:G,MATCH(PolicyLevers!$C712,'Policy Characteristics'!$C:$C,0))</f>
        <v>10</v>
      </c>
      <c r="N712" s="195">
        <f>INDEX('Policy Characteristics'!H:H,MATCH(PolicyLevers!$C712,'Policy Characteristics'!$C:$C,0))</f>
        <v>1</v>
      </c>
      <c r="O712" s="195" t="str">
        <f>INDEX('Policy Characteristics'!I:I,MATCH(PolicyLevers!$C712,'Policy Characteristics'!$C:$C,0))</f>
        <v>weight</v>
      </c>
      <c r="P712" s="5"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195" t="str">
        <f>INDEX('Policy Characteristics'!K:K,MATCH(PolicyLevers!$C712,'Policy Characteristics'!$C:$C,0))</f>
        <v>io-model.html</v>
      </c>
      <c r="R712" s="285">
        <f>INDEX('Policy Characteristics'!L:L,MATCH(PolicyLevers!$C712,'Policy Characteristics'!$C:$C,0))</f>
        <v>0</v>
      </c>
      <c r="S712" s="218">
        <f>INDEX('Policy Characteristics'!M:M,MATCH(PolicyLevers!$C712,'Policy Characteristics'!$C:$C,0))</f>
        <v>0</v>
      </c>
      <c r="T712" s="5">
        <f>INDEX('Policy Characteristics'!N:N,MATCH(PolicyLevers!$C712,'Policy Characteristics'!$C:$C,0))</f>
        <v>0</v>
      </c>
    </row>
    <row r="713" spans="1:20">
      <c r="A713" s="186" t="str">
        <f>INDEX('Policy Characteristics'!A:A,MATCH($C713,'Policy Characteristics'!$C:$C,0))</f>
        <v>Government Revenue Accounting</v>
      </c>
      <c r="B713" s="195" t="str">
        <f>INDEX('Policy Characteristics'!B:B,MATCH($C713,'Policy Characteristics'!$C:$C,0))</f>
        <v>Carbon Tax Revenue</v>
      </c>
      <c r="C713" s="195" t="str">
        <f t="shared" si="61"/>
        <v>GRA for Carbon Tax Revenue</v>
      </c>
      <c r="D713" s="5" t="s">
        <v>1365</v>
      </c>
      <c r="F713" s="5" t="s">
        <v>1369</v>
      </c>
      <c r="H713" s="68">
        <v>549</v>
      </c>
      <c r="I713" s="195" t="str">
        <f t="shared" si="60"/>
        <v>Yes</v>
      </c>
      <c r="J713" s="265"/>
      <c r="K713" s="187" t="str">
        <f>INDEX('Policy Characteristics'!E:E,MATCH(PolicyLevers!$C713,'Policy Characteristics'!$C:$C,0))</f>
        <v>GRA carbon tax revenue</v>
      </c>
      <c r="L713" s="195">
        <f>INDEX('Policy Characteristics'!F:F,MATCH(PolicyLevers!$C713,'Policy Characteristics'!$C:$C,0))</f>
        <v>0</v>
      </c>
      <c r="M713" s="195">
        <f>INDEX('Policy Characteristics'!G:G,MATCH(PolicyLevers!$C713,'Policy Characteristics'!$C:$C,0))</f>
        <v>10</v>
      </c>
      <c r="N713" s="195">
        <f>INDEX('Policy Characteristics'!H:H,MATCH(PolicyLevers!$C713,'Policy Characteristics'!$C:$C,0))</f>
        <v>1</v>
      </c>
      <c r="O713" s="195" t="str">
        <f>INDEX('Policy Characteristics'!I:I,MATCH(PolicyLevers!$C713,'Policy Characteristics'!$C:$C,0))</f>
        <v>weight</v>
      </c>
      <c r="P713" s="5"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195" t="str">
        <f>INDEX('Policy Characteristics'!K:K,MATCH(PolicyLevers!$C713,'Policy Characteristics'!$C:$C,0))</f>
        <v>io-model.html</v>
      </c>
      <c r="R713" s="285">
        <f>INDEX('Policy Characteristics'!L:L,MATCH(PolicyLevers!$C713,'Policy Characteristics'!$C:$C,0))</f>
        <v>0</v>
      </c>
      <c r="S713" s="218">
        <f>INDEX('Policy Characteristics'!M:M,MATCH(PolicyLevers!$C713,'Policy Characteristics'!$C:$C,0))</f>
        <v>0</v>
      </c>
      <c r="T713" s="5">
        <f>INDEX('Policy Characteristics'!N:N,MATCH(PolicyLevers!$C713,'Policy Characteristics'!$C:$C,0))</f>
        <v>0</v>
      </c>
    </row>
    <row r="714" spans="1:20">
      <c r="A714" s="186" t="str">
        <f>INDEX('Policy Characteristics'!A:A,MATCH($C714,'Policy Characteristics'!$C:$C,0))</f>
        <v>Government Revenue Accounting</v>
      </c>
      <c r="B714" s="5" t="str">
        <f>INDEX('Policy Characteristics'!B:B,MATCH($C714,'Policy Characteristics'!$C:$C,0))</f>
        <v>Fuel Tax Revenue</v>
      </c>
      <c r="C714" s="5" t="s">
        <v>1353</v>
      </c>
      <c r="D714" s="5" t="s">
        <v>1361</v>
      </c>
      <c r="F714" s="5" t="s">
        <v>1366</v>
      </c>
      <c r="H714" s="68">
        <v>550</v>
      </c>
      <c r="I714" s="5" t="s">
        <v>46</v>
      </c>
      <c r="J714" s="265"/>
      <c r="K714" s="187" t="str">
        <f>INDEX('Policy Characteristics'!E:E,MATCH(PolicyLevers!$C714,'Policy Characteristics'!$C:$C,0))</f>
        <v>GRA fuel tax revenue</v>
      </c>
      <c r="L714" s="224">
        <f>INDEX('Policy Characteristics'!F:F,MATCH(PolicyLevers!$C714,'Policy Characteristics'!$C:$C,0))</f>
        <v>0</v>
      </c>
      <c r="M714" s="5">
        <f>INDEX('Policy Characteristics'!G:G,MATCH(PolicyLevers!$C714,'Policy Characteristics'!$C:$C,0))</f>
        <v>10</v>
      </c>
      <c r="N714" s="5">
        <f>INDEX('Policy Characteristics'!H:H,MATCH(PolicyLevers!$C714,'Policy Characteristics'!$C:$C,0))</f>
        <v>1</v>
      </c>
      <c r="O714" s="5" t="str">
        <f>INDEX('Policy Characteristics'!I:I,MATCH(PolicyLevers!$C714,'Policy Characteristics'!$C:$C,0))</f>
        <v>weight</v>
      </c>
      <c r="P714" s="195"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5" t="str">
        <f>INDEX('Policy Characteristics'!K:K,MATCH(PolicyLevers!$C714,'Policy Characteristics'!$C:$C,0))</f>
        <v>io-model.html</v>
      </c>
      <c r="R714" s="285">
        <f>INDEX('Policy Characteristics'!L:L,MATCH(PolicyLevers!$C714,'Policy Characteristics'!$C:$C,0))</f>
        <v>0</v>
      </c>
      <c r="S714" s="218">
        <f>INDEX('Policy Characteristics'!M:M,MATCH(PolicyLevers!$C714,'Policy Characteristics'!$C:$C,0))</f>
        <v>0</v>
      </c>
      <c r="T714" s="5">
        <f>INDEX('Policy Characteristics'!N:N,MATCH(PolicyLevers!$C714,'Policy Characteristics'!$C:$C,0))</f>
        <v>0</v>
      </c>
    </row>
    <row r="715" spans="1:20">
      <c r="A715" s="186" t="str">
        <f>INDEX('Policy Characteristics'!A:A,MATCH($C715,'Policy Characteristics'!$C:$C,0))</f>
        <v>Government Revenue Accounting</v>
      </c>
      <c r="B715" s="195" t="str">
        <f>INDEX('Policy Characteristics'!B:B,MATCH($C715,'Policy Characteristics'!$C:$C,0))</f>
        <v>Fuel Tax Revenue</v>
      </c>
      <c r="C715" s="195" t="str">
        <f t="shared" ref="C715:C718" si="62">C$714</f>
        <v>GRA for Fuel Tax Revenue</v>
      </c>
      <c r="D715" s="5" t="s">
        <v>1362</v>
      </c>
      <c r="F715" s="5" t="s">
        <v>1389</v>
      </c>
      <c r="H715" s="68">
        <v>551</v>
      </c>
      <c r="I715" s="195" t="str">
        <f t="shared" ref="I715:I718" si="63">I$714</f>
        <v>Yes</v>
      </c>
      <c r="J715" s="265"/>
      <c r="K715" s="187" t="str">
        <f>INDEX('Policy Characteristics'!E:E,MATCH(PolicyLevers!$C715,'Policy Characteristics'!$C:$C,0))</f>
        <v>GRA fuel tax revenue</v>
      </c>
      <c r="L715" s="195">
        <f>INDEX('Policy Characteristics'!F:F,MATCH(PolicyLevers!$C715,'Policy Characteristics'!$C:$C,0))</f>
        <v>0</v>
      </c>
      <c r="M715" s="195">
        <f>INDEX('Policy Characteristics'!G:G,MATCH(PolicyLevers!$C715,'Policy Characteristics'!$C:$C,0))</f>
        <v>10</v>
      </c>
      <c r="N715" s="195">
        <f>INDEX('Policy Characteristics'!H:H,MATCH(PolicyLevers!$C715,'Policy Characteristics'!$C:$C,0))</f>
        <v>1</v>
      </c>
      <c r="O715" s="195" t="str">
        <f>INDEX('Policy Characteristics'!I:I,MATCH(PolicyLevers!$C715,'Policy Characteristics'!$C:$C,0))</f>
        <v>weight</v>
      </c>
      <c r="P715" s="195"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5" t="str">
        <f>INDEX('Policy Characteristics'!K:K,MATCH(PolicyLevers!$C715,'Policy Characteristics'!$C:$C,0))</f>
        <v>io-model.html</v>
      </c>
      <c r="R715" s="285">
        <f>INDEX('Policy Characteristics'!L:L,MATCH(PolicyLevers!$C715,'Policy Characteristics'!$C:$C,0))</f>
        <v>0</v>
      </c>
      <c r="S715" s="218">
        <f>INDEX('Policy Characteristics'!M:M,MATCH(PolicyLevers!$C715,'Policy Characteristics'!$C:$C,0))</f>
        <v>0</v>
      </c>
      <c r="T715" s="5">
        <f>INDEX('Policy Characteristics'!N:N,MATCH(PolicyLevers!$C715,'Policy Characteristics'!$C:$C,0))</f>
        <v>0</v>
      </c>
    </row>
    <row r="716" spans="1:20">
      <c r="A716" s="186" t="str">
        <f>INDEX('Policy Characteristics'!A:A,MATCH($C716,'Policy Characteristics'!$C:$C,0))</f>
        <v>Government Revenue Accounting</v>
      </c>
      <c r="B716" s="195" t="str">
        <f>INDEX('Policy Characteristics'!B:B,MATCH($C716,'Policy Characteristics'!$C:$C,0))</f>
        <v>Fuel Tax Revenue</v>
      </c>
      <c r="C716" s="195" t="str">
        <f t="shared" si="62"/>
        <v>GRA for Fuel Tax Revenue</v>
      </c>
      <c r="D716" s="5" t="s">
        <v>1363</v>
      </c>
      <c r="F716" s="5" t="s">
        <v>1367</v>
      </c>
      <c r="H716" s="68">
        <v>552</v>
      </c>
      <c r="I716" s="195" t="str">
        <f t="shared" si="63"/>
        <v>Yes</v>
      </c>
      <c r="J716" s="265"/>
      <c r="K716" s="187" t="str">
        <f>INDEX('Policy Characteristics'!E:E,MATCH(PolicyLevers!$C716,'Policy Characteristics'!$C:$C,0))</f>
        <v>GRA fuel tax revenue</v>
      </c>
      <c r="L716" s="195">
        <f>INDEX('Policy Characteristics'!F:F,MATCH(PolicyLevers!$C716,'Policy Characteristics'!$C:$C,0))</f>
        <v>0</v>
      </c>
      <c r="M716" s="195">
        <f>INDEX('Policy Characteristics'!G:G,MATCH(PolicyLevers!$C716,'Policy Characteristics'!$C:$C,0))</f>
        <v>10</v>
      </c>
      <c r="N716" s="195">
        <f>INDEX('Policy Characteristics'!H:H,MATCH(PolicyLevers!$C716,'Policy Characteristics'!$C:$C,0))</f>
        <v>1</v>
      </c>
      <c r="O716" s="195" t="str">
        <f>INDEX('Policy Characteristics'!I:I,MATCH(PolicyLevers!$C716,'Policy Characteristics'!$C:$C,0))</f>
        <v>weight</v>
      </c>
      <c r="P716" s="195"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5" t="str">
        <f>INDEX('Policy Characteristics'!K:K,MATCH(PolicyLevers!$C716,'Policy Characteristics'!$C:$C,0))</f>
        <v>io-model.html</v>
      </c>
      <c r="R716" s="285">
        <f>INDEX('Policy Characteristics'!L:L,MATCH(PolicyLevers!$C716,'Policy Characteristics'!$C:$C,0))</f>
        <v>0</v>
      </c>
      <c r="S716" s="218">
        <f>INDEX('Policy Characteristics'!M:M,MATCH(PolicyLevers!$C716,'Policy Characteristics'!$C:$C,0))</f>
        <v>0</v>
      </c>
      <c r="T716" s="5">
        <f>INDEX('Policy Characteristics'!N:N,MATCH(PolicyLevers!$C716,'Policy Characteristics'!$C:$C,0))</f>
        <v>0</v>
      </c>
    </row>
    <row r="717" spans="1:20">
      <c r="A717" s="186" t="str">
        <f>INDEX('Policy Characteristics'!A:A,MATCH($C717,'Policy Characteristics'!$C:$C,0))</f>
        <v>Government Revenue Accounting</v>
      </c>
      <c r="B717" s="195" t="str">
        <f>INDEX('Policy Characteristics'!B:B,MATCH($C717,'Policy Characteristics'!$C:$C,0))</f>
        <v>Fuel Tax Revenue</v>
      </c>
      <c r="C717" s="195" t="str">
        <f t="shared" si="62"/>
        <v>GRA for Fuel Tax Revenue</v>
      </c>
      <c r="D717" s="5" t="s">
        <v>1364</v>
      </c>
      <c r="F717" s="5" t="s">
        <v>1368</v>
      </c>
      <c r="H717" s="68">
        <v>553</v>
      </c>
      <c r="I717" s="195" t="str">
        <f t="shared" si="63"/>
        <v>Yes</v>
      </c>
      <c r="J717" s="265"/>
      <c r="K717" s="187" t="str">
        <f>INDEX('Policy Characteristics'!E:E,MATCH(PolicyLevers!$C717,'Policy Characteristics'!$C:$C,0))</f>
        <v>GRA fuel tax revenue</v>
      </c>
      <c r="L717" s="195">
        <f>INDEX('Policy Characteristics'!F:F,MATCH(PolicyLevers!$C717,'Policy Characteristics'!$C:$C,0))</f>
        <v>0</v>
      </c>
      <c r="M717" s="195">
        <f>INDEX('Policy Characteristics'!G:G,MATCH(PolicyLevers!$C717,'Policy Characteristics'!$C:$C,0))</f>
        <v>10</v>
      </c>
      <c r="N717" s="195">
        <f>INDEX('Policy Characteristics'!H:H,MATCH(PolicyLevers!$C717,'Policy Characteristics'!$C:$C,0))</f>
        <v>1</v>
      </c>
      <c r="O717" s="195" t="str">
        <f>INDEX('Policy Characteristics'!I:I,MATCH(PolicyLevers!$C717,'Policy Characteristics'!$C:$C,0))</f>
        <v>weight</v>
      </c>
      <c r="P717" s="195"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5" t="str">
        <f>INDEX('Policy Characteristics'!K:K,MATCH(PolicyLevers!$C717,'Policy Characteristics'!$C:$C,0))</f>
        <v>io-model.html</v>
      </c>
      <c r="R717" s="285">
        <f>INDEX('Policy Characteristics'!L:L,MATCH(PolicyLevers!$C717,'Policy Characteristics'!$C:$C,0))</f>
        <v>0</v>
      </c>
      <c r="S717" s="218">
        <f>INDEX('Policy Characteristics'!M:M,MATCH(PolicyLevers!$C717,'Policy Characteristics'!$C:$C,0))</f>
        <v>0</v>
      </c>
      <c r="T717" s="5">
        <f>INDEX('Policy Characteristics'!N:N,MATCH(PolicyLevers!$C717,'Policy Characteristics'!$C:$C,0))</f>
        <v>0</v>
      </c>
    </row>
    <row r="718" spans="1:20">
      <c r="A718" s="186" t="str">
        <f>INDEX('Policy Characteristics'!A:A,MATCH($C718,'Policy Characteristics'!$C:$C,0))</f>
        <v>Government Revenue Accounting</v>
      </c>
      <c r="B718" s="195" t="str">
        <f>INDEX('Policy Characteristics'!B:B,MATCH($C718,'Policy Characteristics'!$C:$C,0))</f>
        <v>Fuel Tax Revenue</v>
      </c>
      <c r="C718" s="195" t="str">
        <f t="shared" si="62"/>
        <v>GRA for Fuel Tax Revenue</v>
      </c>
      <c r="D718" s="5" t="s">
        <v>1365</v>
      </c>
      <c r="F718" s="5" t="s">
        <v>1369</v>
      </c>
      <c r="H718" s="68">
        <v>554</v>
      </c>
      <c r="I718" s="195" t="str">
        <f t="shared" si="63"/>
        <v>Yes</v>
      </c>
      <c r="J718" s="265"/>
      <c r="K718" s="187" t="str">
        <f>INDEX('Policy Characteristics'!E:E,MATCH(PolicyLevers!$C718,'Policy Characteristics'!$C:$C,0))</f>
        <v>GRA fuel tax revenue</v>
      </c>
      <c r="L718" s="195">
        <f>INDEX('Policy Characteristics'!F:F,MATCH(PolicyLevers!$C718,'Policy Characteristics'!$C:$C,0))</f>
        <v>0</v>
      </c>
      <c r="M718" s="195">
        <f>INDEX('Policy Characteristics'!G:G,MATCH(PolicyLevers!$C718,'Policy Characteristics'!$C:$C,0))</f>
        <v>10</v>
      </c>
      <c r="N718" s="195">
        <f>INDEX('Policy Characteristics'!H:H,MATCH(PolicyLevers!$C718,'Policy Characteristics'!$C:$C,0))</f>
        <v>1</v>
      </c>
      <c r="O718" s="195" t="str">
        <f>INDEX('Policy Characteristics'!I:I,MATCH(PolicyLevers!$C718,'Policy Characteristics'!$C:$C,0))</f>
        <v>weight</v>
      </c>
      <c r="P718" s="195"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5" t="str">
        <f>INDEX('Policy Characteristics'!K:K,MATCH(PolicyLevers!$C718,'Policy Characteristics'!$C:$C,0))</f>
        <v>io-model.html</v>
      </c>
      <c r="R718" s="285">
        <f>INDEX('Policy Characteristics'!L:L,MATCH(PolicyLevers!$C718,'Policy Characteristics'!$C:$C,0))</f>
        <v>0</v>
      </c>
      <c r="S718" s="218">
        <f>INDEX('Policy Characteristics'!M:M,MATCH(PolicyLevers!$C718,'Policy Characteristics'!$C:$C,0))</f>
        <v>0</v>
      </c>
      <c r="T718" s="5">
        <f>INDEX('Policy Characteristics'!N:N,MATCH(PolicyLevers!$C718,'Policy Characteristics'!$C:$C,0))</f>
        <v>0</v>
      </c>
    </row>
    <row r="719" spans="1:20">
      <c r="A719" s="186" t="str">
        <f>INDEX('Policy Characteristics'!A:A,MATCH($C719,'Policy Characteristics'!$C:$C,0))</f>
        <v>Government Revenue Accounting</v>
      </c>
      <c r="B719" s="5" t="str">
        <f>INDEX('Policy Characteristics'!B:B,MATCH($C719,'Policy Characteristics'!$C:$C,0))</f>
        <v>EV Subsidy</v>
      </c>
      <c r="C719" s="5" t="s">
        <v>1354</v>
      </c>
      <c r="D719" s="5" t="s">
        <v>1361</v>
      </c>
      <c r="F719" s="5" t="s">
        <v>1366</v>
      </c>
      <c r="H719" s="68">
        <v>555</v>
      </c>
      <c r="I719" s="5" t="s">
        <v>46</v>
      </c>
      <c r="J719" s="265"/>
      <c r="K719" s="187" t="str">
        <f>INDEX('Policy Characteristics'!E:E,MATCH(PolicyLevers!$C719,'Policy Characteristics'!$C:$C,0))</f>
        <v>GRA EV subsidy</v>
      </c>
      <c r="L719" s="224">
        <f>INDEX('Policy Characteristics'!F:F,MATCH(PolicyLevers!$C719,'Policy Characteristics'!$C:$C,0))</f>
        <v>0</v>
      </c>
      <c r="M719" s="5">
        <f>INDEX('Policy Characteristics'!G:G,MATCH(PolicyLevers!$C719,'Policy Characteristics'!$C:$C,0))</f>
        <v>10</v>
      </c>
      <c r="N719" s="5">
        <f>INDEX('Policy Characteristics'!H:H,MATCH(PolicyLevers!$C719,'Policy Characteristics'!$C:$C,0))</f>
        <v>1</v>
      </c>
      <c r="O719" s="5" t="str">
        <f>INDEX('Policy Characteristics'!I:I,MATCH(PolicyLevers!$C719,'Policy Characteristics'!$C:$C,0))</f>
        <v>weight</v>
      </c>
      <c r="P719" s="195"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5" t="str">
        <f>INDEX('Policy Characteristics'!K:K,MATCH(PolicyLevers!$C719,'Policy Characteristics'!$C:$C,0))</f>
        <v>io-model.html</v>
      </c>
      <c r="R719" s="285">
        <f>INDEX('Policy Characteristics'!L:L,MATCH(PolicyLevers!$C719,'Policy Characteristics'!$C:$C,0))</f>
        <v>0</v>
      </c>
      <c r="S719" s="218">
        <f>INDEX('Policy Characteristics'!M:M,MATCH(PolicyLevers!$C719,'Policy Characteristics'!$C:$C,0))</f>
        <v>0</v>
      </c>
      <c r="T719" s="5">
        <f>INDEX('Policy Characteristics'!N:N,MATCH(PolicyLevers!$C719,'Policy Characteristics'!$C:$C,0))</f>
        <v>0</v>
      </c>
    </row>
    <row r="720" spans="1:20">
      <c r="A720" s="186" t="str">
        <f>INDEX('Policy Characteristics'!A:A,MATCH($C720,'Policy Characteristics'!$C:$C,0))</f>
        <v>Government Revenue Accounting</v>
      </c>
      <c r="B720" s="195" t="str">
        <f>INDEX('Policy Characteristics'!B:B,MATCH($C720,'Policy Characteristics'!$C:$C,0))</f>
        <v>EV Subsidy</v>
      </c>
      <c r="C720" s="195" t="str">
        <f t="shared" ref="C720:C723" si="64">C$719</f>
        <v>GRA for EV Subsidy</v>
      </c>
      <c r="D720" s="5" t="s">
        <v>1362</v>
      </c>
      <c r="F720" s="5" t="s">
        <v>1389</v>
      </c>
      <c r="H720" s="68">
        <v>556</v>
      </c>
      <c r="I720" s="195" t="str">
        <f t="shared" ref="I720:I723" si="65">I$719</f>
        <v>Yes</v>
      </c>
      <c r="J720" s="265"/>
      <c r="K720" s="187" t="str">
        <f>INDEX('Policy Characteristics'!E:E,MATCH(PolicyLevers!$C720,'Policy Characteristics'!$C:$C,0))</f>
        <v>GRA EV subsidy</v>
      </c>
      <c r="L720" s="195">
        <f>INDEX('Policy Characteristics'!F:F,MATCH(PolicyLevers!$C720,'Policy Characteristics'!$C:$C,0))</f>
        <v>0</v>
      </c>
      <c r="M720" s="195">
        <f>INDEX('Policy Characteristics'!G:G,MATCH(PolicyLevers!$C720,'Policy Characteristics'!$C:$C,0))</f>
        <v>10</v>
      </c>
      <c r="N720" s="195">
        <f>INDEX('Policy Characteristics'!H:H,MATCH(PolicyLevers!$C720,'Policy Characteristics'!$C:$C,0))</f>
        <v>1</v>
      </c>
      <c r="O720" s="195" t="str">
        <f>INDEX('Policy Characteristics'!I:I,MATCH(PolicyLevers!$C720,'Policy Characteristics'!$C:$C,0))</f>
        <v>weight</v>
      </c>
      <c r="P720" s="195"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5" t="str">
        <f>INDEX('Policy Characteristics'!K:K,MATCH(PolicyLevers!$C720,'Policy Characteristics'!$C:$C,0))</f>
        <v>io-model.html</v>
      </c>
      <c r="R720" s="285">
        <f>INDEX('Policy Characteristics'!L:L,MATCH(PolicyLevers!$C720,'Policy Characteristics'!$C:$C,0))</f>
        <v>0</v>
      </c>
      <c r="S720" s="218">
        <f>INDEX('Policy Characteristics'!M:M,MATCH(PolicyLevers!$C720,'Policy Characteristics'!$C:$C,0))</f>
        <v>0</v>
      </c>
      <c r="T720" s="5">
        <f>INDEX('Policy Characteristics'!N:N,MATCH(PolicyLevers!$C720,'Policy Characteristics'!$C:$C,0))</f>
        <v>0</v>
      </c>
    </row>
    <row r="721" spans="1:20">
      <c r="A721" s="186" t="str">
        <f>INDEX('Policy Characteristics'!A:A,MATCH($C721,'Policy Characteristics'!$C:$C,0))</f>
        <v>Government Revenue Accounting</v>
      </c>
      <c r="B721" s="195" t="str">
        <f>INDEX('Policy Characteristics'!B:B,MATCH($C721,'Policy Characteristics'!$C:$C,0))</f>
        <v>EV Subsidy</v>
      </c>
      <c r="C721" s="195" t="str">
        <f t="shared" si="64"/>
        <v>GRA for EV Subsidy</v>
      </c>
      <c r="D721" s="5" t="s">
        <v>1363</v>
      </c>
      <c r="F721" s="5" t="s">
        <v>1367</v>
      </c>
      <c r="H721" s="68">
        <v>557</v>
      </c>
      <c r="I721" s="195" t="str">
        <f t="shared" si="65"/>
        <v>Yes</v>
      </c>
      <c r="J721" s="265"/>
      <c r="K721" s="187" t="str">
        <f>INDEX('Policy Characteristics'!E:E,MATCH(PolicyLevers!$C721,'Policy Characteristics'!$C:$C,0))</f>
        <v>GRA EV subsidy</v>
      </c>
      <c r="L721" s="195">
        <f>INDEX('Policy Characteristics'!F:F,MATCH(PolicyLevers!$C721,'Policy Characteristics'!$C:$C,0))</f>
        <v>0</v>
      </c>
      <c r="M721" s="195">
        <f>INDEX('Policy Characteristics'!G:G,MATCH(PolicyLevers!$C721,'Policy Characteristics'!$C:$C,0))</f>
        <v>10</v>
      </c>
      <c r="N721" s="195">
        <f>INDEX('Policy Characteristics'!H:H,MATCH(PolicyLevers!$C721,'Policy Characteristics'!$C:$C,0))</f>
        <v>1</v>
      </c>
      <c r="O721" s="195" t="str">
        <f>INDEX('Policy Characteristics'!I:I,MATCH(PolicyLevers!$C721,'Policy Characteristics'!$C:$C,0))</f>
        <v>weight</v>
      </c>
      <c r="P721" s="195"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5" t="str">
        <f>INDEX('Policy Characteristics'!K:K,MATCH(PolicyLevers!$C721,'Policy Characteristics'!$C:$C,0))</f>
        <v>io-model.html</v>
      </c>
      <c r="R721" s="285">
        <f>INDEX('Policy Characteristics'!L:L,MATCH(PolicyLevers!$C721,'Policy Characteristics'!$C:$C,0))</f>
        <v>0</v>
      </c>
      <c r="S721" s="218">
        <f>INDEX('Policy Characteristics'!M:M,MATCH(PolicyLevers!$C721,'Policy Characteristics'!$C:$C,0))</f>
        <v>0</v>
      </c>
      <c r="T721" s="5">
        <f>INDEX('Policy Characteristics'!N:N,MATCH(PolicyLevers!$C721,'Policy Characteristics'!$C:$C,0))</f>
        <v>0</v>
      </c>
    </row>
    <row r="722" spans="1:20">
      <c r="A722" s="186" t="str">
        <f>INDEX('Policy Characteristics'!A:A,MATCH($C722,'Policy Characteristics'!$C:$C,0))</f>
        <v>Government Revenue Accounting</v>
      </c>
      <c r="B722" s="195" t="str">
        <f>INDEX('Policy Characteristics'!B:B,MATCH($C722,'Policy Characteristics'!$C:$C,0))</f>
        <v>EV Subsidy</v>
      </c>
      <c r="C722" s="195" t="str">
        <f t="shared" si="64"/>
        <v>GRA for EV Subsidy</v>
      </c>
      <c r="D722" s="5" t="s">
        <v>1364</v>
      </c>
      <c r="F722" s="5" t="s">
        <v>1368</v>
      </c>
      <c r="H722" s="68">
        <v>558</v>
      </c>
      <c r="I722" s="195" t="str">
        <f t="shared" si="65"/>
        <v>Yes</v>
      </c>
      <c r="J722" s="265"/>
      <c r="K722" s="187" t="str">
        <f>INDEX('Policy Characteristics'!E:E,MATCH(PolicyLevers!$C722,'Policy Characteristics'!$C:$C,0))</f>
        <v>GRA EV subsidy</v>
      </c>
      <c r="L722" s="195">
        <f>INDEX('Policy Characteristics'!F:F,MATCH(PolicyLevers!$C722,'Policy Characteristics'!$C:$C,0))</f>
        <v>0</v>
      </c>
      <c r="M722" s="195">
        <f>INDEX('Policy Characteristics'!G:G,MATCH(PolicyLevers!$C722,'Policy Characteristics'!$C:$C,0))</f>
        <v>10</v>
      </c>
      <c r="N722" s="195">
        <f>INDEX('Policy Characteristics'!H:H,MATCH(PolicyLevers!$C722,'Policy Characteristics'!$C:$C,0))</f>
        <v>1</v>
      </c>
      <c r="O722" s="195" t="str">
        <f>INDEX('Policy Characteristics'!I:I,MATCH(PolicyLevers!$C722,'Policy Characteristics'!$C:$C,0))</f>
        <v>weight</v>
      </c>
      <c r="P722" s="195"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5" t="str">
        <f>INDEX('Policy Characteristics'!K:K,MATCH(PolicyLevers!$C722,'Policy Characteristics'!$C:$C,0))</f>
        <v>io-model.html</v>
      </c>
      <c r="R722" s="285">
        <f>INDEX('Policy Characteristics'!L:L,MATCH(PolicyLevers!$C722,'Policy Characteristics'!$C:$C,0))</f>
        <v>0</v>
      </c>
      <c r="S722" s="218">
        <f>INDEX('Policy Characteristics'!M:M,MATCH(PolicyLevers!$C722,'Policy Characteristics'!$C:$C,0))</f>
        <v>0</v>
      </c>
      <c r="T722" s="5">
        <f>INDEX('Policy Characteristics'!N:N,MATCH(PolicyLevers!$C722,'Policy Characteristics'!$C:$C,0))</f>
        <v>0</v>
      </c>
    </row>
    <row r="723" spans="1:20">
      <c r="A723" s="186" t="str">
        <f>INDEX('Policy Characteristics'!A:A,MATCH($C723,'Policy Characteristics'!$C:$C,0))</f>
        <v>Government Revenue Accounting</v>
      </c>
      <c r="B723" s="195" t="str">
        <f>INDEX('Policy Characteristics'!B:B,MATCH($C723,'Policy Characteristics'!$C:$C,0))</f>
        <v>EV Subsidy</v>
      </c>
      <c r="C723" s="195" t="str">
        <f t="shared" si="64"/>
        <v>GRA for EV Subsidy</v>
      </c>
      <c r="D723" s="5" t="s">
        <v>1365</v>
      </c>
      <c r="F723" s="5" t="s">
        <v>1369</v>
      </c>
      <c r="H723" s="68">
        <v>559</v>
      </c>
      <c r="I723" s="195" t="str">
        <f t="shared" si="65"/>
        <v>Yes</v>
      </c>
      <c r="J723" s="265"/>
      <c r="K723" s="187" t="str">
        <f>INDEX('Policy Characteristics'!E:E,MATCH(PolicyLevers!$C723,'Policy Characteristics'!$C:$C,0))</f>
        <v>GRA EV subsidy</v>
      </c>
      <c r="L723" s="195">
        <f>INDEX('Policy Characteristics'!F:F,MATCH(PolicyLevers!$C723,'Policy Characteristics'!$C:$C,0))</f>
        <v>0</v>
      </c>
      <c r="M723" s="195">
        <f>INDEX('Policy Characteristics'!G:G,MATCH(PolicyLevers!$C723,'Policy Characteristics'!$C:$C,0))</f>
        <v>10</v>
      </c>
      <c r="N723" s="195">
        <f>INDEX('Policy Characteristics'!H:H,MATCH(PolicyLevers!$C723,'Policy Characteristics'!$C:$C,0))</f>
        <v>1</v>
      </c>
      <c r="O723" s="195" t="str">
        <f>INDEX('Policy Characteristics'!I:I,MATCH(PolicyLevers!$C723,'Policy Characteristics'!$C:$C,0))</f>
        <v>weight</v>
      </c>
      <c r="P723" s="195"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5" t="str">
        <f>INDEX('Policy Characteristics'!K:K,MATCH(PolicyLevers!$C723,'Policy Characteristics'!$C:$C,0))</f>
        <v>io-model.html</v>
      </c>
      <c r="R723" s="285">
        <f>INDEX('Policy Characteristics'!L:L,MATCH(PolicyLevers!$C723,'Policy Characteristics'!$C:$C,0))</f>
        <v>0</v>
      </c>
      <c r="S723" s="218">
        <f>INDEX('Policy Characteristics'!M:M,MATCH(PolicyLevers!$C723,'Policy Characteristics'!$C:$C,0))</f>
        <v>0</v>
      </c>
      <c r="T723" s="5">
        <f>INDEX('Policy Characteristics'!N:N,MATCH(PolicyLevers!$C723,'Policy Characteristics'!$C:$C,0))</f>
        <v>0</v>
      </c>
    </row>
    <row r="724" spans="1:20">
      <c r="A724" s="186" t="str">
        <f>INDEX('Policy Characteristics'!A:A,MATCH($C724,'Policy Characteristics'!$C:$C,0))</f>
        <v>Government Revenue Accounting</v>
      </c>
      <c r="B724" s="5" t="str">
        <f>INDEX('Policy Characteristics'!B:B,MATCH($C724,'Policy Characteristics'!$C:$C,0))</f>
        <v>Electricity Generation Subsidy</v>
      </c>
      <c r="C724" s="5" t="s">
        <v>1355</v>
      </c>
      <c r="D724" s="5" t="s">
        <v>1361</v>
      </c>
      <c r="F724" s="5" t="s">
        <v>1366</v>
      </c>
      <c r="H724" s="68">
        <v>560</v>
      </c>
      <c r="I724" s="5" t="s">
        <v>46</v>
      </c>
      <c r="J724" s="265"/>
      <c r="K724" s="187" t="str">
        <f>INDEX('Policy Characteristics'!E:E,MATCH(PolicyLevers!$C724,'Policy Characteristics'!$C:$C,0))</f>
        <v>GRA elec gen subsidy</v>
      </c>
      <c r="L724" s="224">
        <f>INDEX('Policy Characteristics'!F:F,MATCH(PolicyLevers!$C724,'Policy Characteristics'!$C:$C,0))</f>
        <v>0</v>
      </c>
      <c r="M724" s="5">
        <f>INDEX('Policy Characteristics'!G:G,MATCH(PolicyLevers!$C724,'Policy Characteristics'!$C:$C,0))</f>
        <v>10</v>
      </c>
      <c r="N724" s="5">
        <f>INDEX('Policy Characteristics'!H:H,MATCH(PolicyLevers!$C724,'Policy Characteristics'!$C:$C,0))</f>
        <v>1</v>
      </c>
      <c r="O724" s="5" t="str">
        <f>INDEX('Policy Characteristics'!I:I,MATCH(PolicyLevers!$C724,'Policy Characteristics'!$C:$C,0))</f>
        <v>weight</v>
      </c>
      <c r="P724" s="195"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5" t="str">
        <f>INDEX('Policy Characteristics'!K:K,MATCH(PolicyLevers!$C724,'Policy Characteristics'!$C:$C,0))</f>
        <v>io-model.html</v>
      </c>
      <c r="R724" s="285">
        <f>INDEX('Policy Characteristics'!L:L,MATCH(PolicyLevers!$C724,'Policy Characteristics'!$C:$C,0))</f>
        <v>0</v>
      </c>
      <c r="S724" s="218">
        <f>INDEX('Policy Characteristics'!M:M,MATCH(PolicyLevers!$C724,'Policy Characteristics'!$C:$C,0))</f>
        <v>0</v>
      </c>
      <c r="T724" s="5">
        <f>INDEX('Policy Characteristics'!N:N,MATCH(PolicyLevers!$C724,'Policy Characteristics'!$C:$C,0))</f>
        <v>0</v>
      </c>
    </row>
    <row r="725" spans="1:20">
      <c r="A725" s="186" t="str">
        <f>INDEX('Policy Characteristics'!A:A,MATCH($C725,'Policy Characteristics'!$C:$C,0))</f>
        <v>Government Revenue Accounting</v>
      </c>
      <c r="B725" s="195" t="str">
        <f>INDEX('Policy Characteristics'!B:B,MATCH($C725,'Policy Characteristics'!$C:$C,0))</f>
        <v>Electricity Generation Subsidy</v>
      </c>
      <c r="C725" s="195" t="str">
        <f t="shared" ref="C725:C728" si="66">C$724</f>
        <v>GRA for Electricity Generation Subsidies</v>
      </c>
      <c r="D725" s="5" t="s">
        <v>1362</v>
      </c>
      <c r="F725" s="5" t="s">
        <v>1389</v>
      </c>
      <c r="H725" s="68">
        <v>561</v>
      </c>
      <c r="I725" s="195" t="str">
        <f t="shared" ref="I725:I728" si="67">I$724</f>
        <v>Yes</v>
      </c>
      <c r="J725" s="265"/>
      <c r="K725" s="187" t="str">
        <f>INDEX('Policy Characteristics'!E:E,MATCH(PolicyLevers!$C725,'Policy Characteristics'!$C:$C,0))</f>
        <v>GRA elec gen subsidy</v>
      </c>
      <c r="L725" s="195">
        <f>INDEX('Policy Characteristics'!F:F,MATCH(PolicyLevers!$C725,'Policy Characteristics'!$C:$C,0))</f>
        <v>0</v>
      </c>
      <c r="M725" s="195">
        <f>INDEX('Policy Characteristics'!G:G,MATCH(PolicyLevers!$C725,'Policy Characteristics'!$C:$C,0))</f>
        <v>10</v>
      </c>
      <c r="N725" s="195">
        <f>INDEX('Policy Characteristics'!H:H,MATCH(PolicyLevers!$C725,'Policy Characteristics'!$C:$C,0))</f>
        <v>1</v>
      </c>
      <c r="O725" s="195" t="str">
        <f>INDEX('Policy Characteristics'!I:I,MATCH(PolicyLevers!$C725,'Policy Characteristics'!$C:$C,0))</f>
        <v>weight</v>
      </c>
      <c r="P725" s="195"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5" t="str">
        <f>INDEX('Policy Characteristics'!K:K,MATCH(PolicyLevers!$C725,'Policy Characteristics'!$C:$C,0))</f>
        <v>io-model.html</v>
      </c>
      <c r="R725" s="285">
        <f>INDEX('Policy Characteristics'!L:L,MATCH(PolicyLevers!$C725,'Policy Characteristics'!$C:$C,0))</f>
        <v>0</v>
      </c>
      <c r="S725" s="218">
        <f>INDEX('Policy Characteristics'!M:M,MATCH(PolicyLevers!$C725,'Policy Characteristics'!$C:$C,0))</f>
        <v>0</v>
      </c>
      <c r="T725" s="5">
        <f>INDEX('Policy Characteristics'!N:N,MATCH(PolicyLevers!$C725,'Policy Characteristics'!$C:$C,0))</f>
        <v>0</v>
      </c>
    </row>
    <row r="726" spans="1:20">
      <c r="A726" s="186" t="str">
        <f>INDEX('Policy Characteristics'!A:A,MATCH($C726,'Policy Characteristics'!$C:$C,0))</f>
        <v>Government Revenue Accounting</v>
      </c>
      <c r="B726" s="195" t="str">
        <f>INDEX('Policy Characteristics'!B:B,MATCH($C726,'Policy Characteristics'!$C:$C,0))</f>
        <v>Electricity Generation Subsidy</v>
      </c>
      <c r="C726" s="195" t="str">
        <f t="shared" si="66"/>
        <v>GRA for Electricity Generation Subsidies</v>
      </c>
      <c r="D726" s="5" t="s">
        <v>1363</v>
      </c>
      <c r="F726" s="5" t="s">
        <v>1367</v>
      </c>
      <c r="H726" s="68">
        <v>562</v>
      </c>
      <c r="I726" s="195" t="str">
        <f t="shared" si="67"/>
        <v>Yes</v>
      </c>
      <c r="J726" s="265"/>
      <c r="K726" s="187" t="str">
        <f>INDEX('Policy Characteristics'!E:E,MATCH(PolicyLevers!$C726,'Policy Characteristics'!$C:$C,0))</f>
        <v>GRA elec gen subsidy</v>
      </c>
      <c r="L726" s="195">
        <f>INDEX('Policy Characteristics'!F:F,MATCH(PolicyLevers!$C726,'Policy Characteristics'!$C:$C,0))</f>
        <v>0</v>
      </c>
      <c r="M726" s="195">
        <f>INDEX('Policy Characteristics'!G:G,MATCH(PolicyLevers!$C726,'Policy Characteristics'!$C:$C,0))</f>
        <v>10</v>
      </c>
      <c r="N726" s="195">
        <f>INDEX('Policy Characteristics'!H:H,MATCH(PolicyLevers!$C726,'Policy Characteristics'!$C:$C,0))</f>
        <v>1</v>
      </c>
      <c r="O726" s="195" t="str">
        <f>INDEX('Policy Characteristics'!I:I,MATCH(PolicyLevers!$C726,'Policy Characteristics'!$C:$C,0))</f>
        <v>weight</v>
      </c>
      <c r="P726" s="195"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5" t="str">
        <f>INDEX('Policy Characteristics'!K:K,MATCH(PolicyLevers!$C726,'Policy Characteristics'!$C:$C,0))</f>
        <v>io-model.html</v>
      </c>
      <c r="R726" s="285">
        <f>INDEX('Policy Characteristics'!L:L,MATCH(PolicyLevers!$C726,'Policy Characteristics'!$C:$C,0))</f>
        <v>0</v>
      </c>
      <c r="S726" s="218">
        <f>INDEX('Policy Characteristics'!M:M,MATCH(PolicyLevers!$C726,'Policy Characteristics'!$C:$C,0))</f>
        <v>0</v>
      </c>
      <c r="T726" s="5">
        <f>INDEX('Policy Characteristics'!N:N,MATCH(PolicyLevers!$C726,'Policy Characteristics'!$C:$C,0))</f>
        <v>0</v>
      </c>
    </row>
    <row r="727" spans="1:20">
      <c r="A727" s="186" t="str">
        <f>INDEX('Policy Characteristics'!A:A,MATCH($C727,'Policy Characteristics'!$C:$C,0))</f>
        <v>Government Revenue Accounting</v>
      </c>
      <c r="B727" s="195" t="str">
        <f>INDEX('Policy Characteristics'!B:B,MATCH($C727,'Policy Characteristics'!$C:$C,0))</f>
        <v>Electricity Generation Subsidy</v>
      </c>
      <c r="C727" s="195" t="str">
        <f t="shared" si="66"/>
        <v>GRA for Electricity Generation Subsidies</v>
      </c>
      <c r="D727" s="5" t="s">
        <v>1364</v>
      </c>
      <c r="F727" s="5" t="s">
        <v>1368</v>
      </c>
      <c r="H727" s="68">
        <v>563</v>
      </c>
      <c r="I727" s="195" t="str">
        <f t="shared" si="67"/>
        <v>Yes</v>
      </c>
      <c r="J727" s="265"/>
      <c r="K727" s="187" t="str">
        <f>INDEX('Policy Characteristics'!E:E,MATCH(PolicyLevers!$C727,'Policy Characteristics'!$C:$C,0))</f>
        <v>GRA elec gen subsidy</v>
      </c>
      <c r="L727" s="195">
        <f>INDEX('Policy Characteristics'!F:F,MATCH(PolicyLevers!$C727,'Policy Characteristics'!$C:$C,0))</f>
        <v>0</v>
      </c>
      <c r="M727" s="195">
        <f>INDEX('Policy Characteristics'!G:G,MATCH(PolicyLevers!$C727,'Policy Characteristics'!$C:$C,0))</f>
        <v>10</v>
      </c>
      <c r="N727" s="195">
        <f>INDEX('Policy Characteristics'!H:H,MATCH(PolicyLevers!$C727,'Policy Characteristics'!$C:$C,0))</f>
        <v>1</v>
      </c>
      <c r="O727" s="195" t="str">
        <f>INDEX('Policy Characteristics'!I:I,MATCH(PolicyLevers!$C727,'Policy Characteristics'!$C:$C,0))</f>
        <v>weight</v>
      </c>
      <c r="P727" s="195"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5" t="str">
        <f>INDEX('Policy Characteristics'!K:K,MATCH(PolicyLevers!$C727,'Policy Characteristics'!$C:$C,0))</f>
        <v>io-model.html</v>
      </c>
      <c r="R727" s="285">
        <f>INDEX('Policy Characteristics'!L:L,MATCH(PolicyLevers!$C727,'Policy Characteristics'!$C:$C,0))</f>
        <v>0</v>
      </c>
      <c r="S727" s="218">
        <f>INDEX('Policy Characteristics'!M:M,MATCH(PolicyLevers!$C727,'Policy Characteristics'!$C:$C,0))</f>
        <v>0</v>
      </c>
      <c r="T727" s="5">
        <f>INDEX('Policy Characteristics'!N:N,MATCH(PolicyLevers!$C727,'Policy Characteristics'!$C:$C,0))</f>
        <v>0</v>
      </c>
    </row>
    <row r="728" spans="1:20">
      <c r="A728" s="186" t="str">
        <f>INDEX('Policy Characteristics'!A:A,MATCH($C728,'Policy Characteristics'!$C:$C,0))</f>
        <v>Government Revenue Accounting</v>
      </c>
      <c r="B728" s="195" t="str">
        <f>INDEX('Policy Characteristics'!B:B,MATCH($C728,'Policy Characteristics'!$C:$C,0))</f>
        <v>Electricity Generation Subsidy</v>
      </c>
      <c r="C728" s="195" t="str">
        <f t="shared" si="66"/>
        <v>GRA for Electricity Generation Subsidies</v>
      </c>
      <c r="D728" s="5" t="s">
        <v>1365</v>
      </c>
      <c r="F728" s="5" t="s">
        <v>1369</v>
      </c>
      <c r="H728" s="68">
        <v>564</v>
      </c>
      <c r="I728" s="195" t="str">
        <f t="shared" si="67"/>
        <v>Yes</v>
      </c>
      <c r="J728" s="265"/>
      <c r="K728" s="187" t="str">
        <f>INDEX('Policy Characteristics'!E:E,MATCH(PolicyLevers!$C728,'Policy Characteristics'!$C:$C,0))</f>
        <v>GRA elec gen subsidy</v>
      </c>
      <c r="L728" s="195">
        <f>INDEX('Policy Characteristics'!F:F,MATCH(PolicyLevers!$C728,'Policy Characteristics'!$C:$C,0))</f>
        <v>0</v>
      </c>
      <c r="M728" s="195">
        <f>INDEX('Policy Characteristics'!G:G,MATCH(PolicyLevers!$C728,'Policy Characteristics'!$C:$C,0))</f>
        <v>10</v>
      </c>
      <c r="N728" s="195">
        <f>INDEX('Policy Characteristics'!H:H,MATCH(PolicyLevers!$C728,'Policy Characteristics'!$C:$C,0))</f>
        <v>1</v>
      </c>
      <c r="O728" s="195" t="str">
        <f>INDEX('Policy Characteristics'!I:I,MATCH(PolicyLevers!$C728,'Policy Characteristics'!$C:$C,0))</f>
        <v>weight</v>
      </c>
      <c r="P728" s="195"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5" t="str">
        <f>INDEX('Policy Characteristics'!K:K,MATCH(PolicyLevers!$C728,'Policy Characteristics'!$C:$C,0))</f>
        <v>io-model.html</v>
      </c>
      <c r="R728" s="285">
        <f>INDEX('Policy Characteristics'!L:L,MATCH(PolicyLevers!$C728,'Policy Characteristics'!$C:$C,0))</f>
        <v>0</v>
      </c>
      <c r="S728" s="218">
        <f>INDEX('Policy Characteristics'!M:M,MATCH(PolicyLevers!$C728,'Policy Characteristics'!$C:$C,0))</f>
        <v>0</v>
      </c>
      <c r="T728" s="5">
        <f>INDEX('Policy Characteristics'!N:N,MATCH(PolicyLevers!$C728,'Policy Characteristics'!$C:$C,0))</f>
        <v>0</v>
      </c>
    </row>
    <row r="729" spans="1:20">
      <c r="A729" s="186" t="str">
        <f>INDEX('Policy Characteristics'!A:A,MATCH($C729,'Policy Characteristics'!$C:$C,0))</f>
        <v>Government Revenue Accounting</v>
      </c>
      <c r="B729" s="5" t="str">
        <f>INDEX('Policy Characteristics'!B:B,MATCH($C729,'Policy Characteristics'!$C:$C,0))</f>
        <v>Electricity Capacity Construction Subsidy</v>
      </c>
      <c r="C729" s="5" t="s">
        <v>1356</v>
      </c>
      <c r="D729" s="5" t="s">
        <v>1361</v>
      </c>
      <c r="F729" s="5" t="s">
        <v>1366</v>
      </c>
      <c r="H729" s="68">
        <v>565</v>
      </c>
      <c r="I729" s="5" t="s">
        <v>46</v>
      </c>
      <c r="J729" s="265"/>
      <c r="K729" s="187" t="str">
        <f>INDEX('Policy Characteristics'!E:E,MATCH(PolicyLevers!$C729,'Policy Characteristics'!$C:$C,0))</f>
        <v>GRA elec cap const subsidy</v>
      </c>
      <c r="L729" s="224">
        <f>INDEX('Policy Characteristics'!F:F,MATCH(PolicyLevers!$C729,'Policy Characteristics'!$C:$C,0))</f>
        <v>0</v>
      </c>
      <c r="M729" s="5">
        <f>INDEX('Policy Characteristics'!G:G,MATCH(PolicyLevers!$C729,'Policy Characteristics'!$C:$C,0))</f>
        <v>10</v>
      </c>
      <c r="N729" s="5">
        <f>INDEX('Policy Characteristics'!H:H,MATCH(PolicyLevers!$C729,'Policy Characteristics'!$C:$C,0))</f>
        <v>1</v>
      </c>
      <c r="O729" s="5" t="str">
        <f>INDEX('Policy Characteristics'!I:I,MATCH(PolicyLevers!$C729,'Policy Characteristics'!$C:$C,0))</f>
        <v>weight</v>
      </c>
      <c r="P729" s="195"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5" t="str">
        <f>INDEX('Policy Characteristics'!K:K,MATCH(PolicyLevers!$C729,'Policy Characteristics'!$C:$C,0))</f>
        <v>io-model.html</v>
      </c>
      <c r="R729" s="285">
        <f>INDEX('Policy Characteristics'!L:L,MATCH(PolicyLevers!$C729,'Policy Characteristics'!$C:$C,0))</f>
        <v>0</v>
      </c>
      <c r="S729" s="218">
        <f>INDEX('Policy Characteristics'!M:M,MATCH(PolicyLevers!$C729,'Policy Characteristics'!$C:$C,0))</f>
        <v>0</v>
      </c>
      <c r="T729" s="5">
        <f>INDEX('Policy Characteristics'!N:N,MATCH(PolicyLevers!$C729,'Policy Characteristics'!$C:$C,0))</f>
        <v>0</v>
      </c>
    </row>
    <row r="730" spans="1:20">
      <c r="A730" s="186" t="str">
        <f>INDEX('Policy Characteristics'!A:A,MATCH($C730,'Policy Characteristics'!$C:$C,0))</f>
        <v>Government Revenue Accounting</v>
      </c>
      <c r="B730" s="195" t="str">
        <f>INDEX('Policy Characteristics'!B:B,MATCH($C730,'Policy Characteristics'!$C:$C,0))</f>
        <v>Electricity Capacity Construction Subsidy</v>
      </c>
      <c r="C730" s="195" t="str">
        <f t="shared" ref="C730:C733" si="68">C$729</f>
        <v>GRA for Electricity Capacity Construction Subsidies</v>
      </c>
      <c r="D730" s="5" t="s">
        <v>1362</v>
      </c>
      <c r="F730" s="5" t="s">
        <v>1389</v>
      </c>
      <c r="H730" s="68">
        <v>566</v>
      </c>
      <c r="I730" s="195" t="str">
        <f t="shared" ref="I730:I733" si="69">I$729</f>
        <v>Yes</v>
      </c>
      <c r="J730" s="265"/>
      <c r="K730" s="187" t="str">
        <f>INDEX('Policy Characteristics'!E:E,MATCH(PolicyLevers!$C730,'Policy Characteristics'!$C:$C,0))</f>
        <v>GRA elec cap const subsidy</v>
      </c>
      <c r="L730" s="195">
        <f>INDEX('Policy Characteristics'!F:F,MATCH(PolicyLevers!$C730,'Policy Characteristics'!$C:$C,0))</f>
        <v>0</v>
      </c>
      <c r="M730" s="195">
        <f>INDEX('Policy Characteristics'!G:G,MATCH(PolicyLevers!$C730,'Policy Characteristics'!$C:$C,0))</f>
        <v>10</v>
      </c>
      <c r="N730" s="195">
        <f>INDEX('Policy Characteristics'!H:H,MATCH(PolicyLevers!$C730,'Policy Characteristics'!$C:$C,0))</f>
        <v>1</v>
      </c>
      <c r="O730" s="195" t="str">
        <f>INDEX('Policy Characteristics'!I:I,MATCH(PolicyLevers!$C730,'Policy Characteristics'!$C:$C,0))</f>
        <v>weight</v>
      </c>
      <c r="P730" s="195"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5" t="str">
        <f>INDEX('Policy Characteristics'!K:K,MATCH(PolicyLevers!$C730,'Policy Characteristics'!$C:$C,0))</f>
        <v>io-model.html</v>
      </c>
      <c r="R730" s="285">
        <f>INDEX('Policy Characteristics'!L:L,MATCH(PolicyLevers!$C730,'Policy Characteristics'!$C:$C,0))</f>
        <v>0</v>
      </c>
      <c r="S730" s="218">
        <f>INDEX('Policy Characteristics'!M:M,MATCH(PolicyLevers!$C730,'Policy Characteristics'!$C:$C,0))</f>
        <v>0</v>
      </c>
      <c r="T730" s="5">
        <f>INDEX('Policy Characteristics'!N:N,MATCH(PolicyLevers!$C730,'Policy Characteristics'!$C:$C,0))</f>
        <v>0</v>
      </c>
    </row>
    <row r="731" spans="1:20">
      <c r="A731" s="186" t="str">
        <f>INDEX('Policy Characteristics'!A:A,MATCH($C731,'Policy Characteristics'!$C:$C,0))</f>
        <v>Government Revenue Accounting</v>
      </c>
      <c r="B731" s="195" t="str">
        <f>INDEX('Policy Characteristics'!B:B,MATCH($C731,'Policy Characteristics'!$C:$C,0))</f>
        <v>Electricity Capacity Construction Subsidy</v>
      </c>
      <c r="C731" s="195" t="str">
        <f t="shared" si="68"/>
        <v>GRA for Electricity Capacity Construction Subsidies</v>
      </c>
      <c r="D731" s="5" t="s">
        <v>1363</v>
      </c>
      <c r="F731" s="5" t="s">
        <v>1367</v>
      </c>
      <c r="H731" s="68">
        <v>567</v>
      </c>
      <c r="I731" s="195" t="str">
        <f t="shared" si="69"/>
        <v>Yes</v>
      </c>
      <c r="J731" s="265"/>
      <c r="K731" s="187" t="str">
        <f>INDEX('Policy Characteristics'!E:E,MATCH(PolicyLevers!$C731,'Policy Characteristics'!$C:$C,0))</f>
        <v>GRA elec cap const subsidy</v>
      </c>
      <c r="L731" s="195">
        <f>INDEX('Policy Characteristics'!F:F,MATCH(PolicyLevers!$C731,'Policy Characteristics'!$C:$C,0))</f>
        <v>0</v>
      </c>
      <c r="M731" s="195">
        <f>INDEX('Policy Characteristics'!G:G,MATCH(PolicyLevers!$C731,'Policy Characteristics'!$C:$C,0))</f>
        <v>10</v>
      </c>
      <c r="N731" s="195">
        <f>INDEX('Policy Characteristics'!H:H,MATCH(PolicyLevers!$C731,'Policy Characteristics'!$C:$C,0))</f>
        <v>1</v>
      </c>
      <c r="O731" s="195" t="str">
        <f>INDEX('Policy Characteristics'!I:I,MATCH(PolicyLevers!$C731,'Policy Characteristics'!$C:$C,0))</f>
        <v>weight</v>
      </c>
      <c r="P731" s="195"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5" t="str">
        <f>INDEX('Policy Characteristics'!K:K,MATCH(PolicyLevers!$C731,'Policy Characteristics'!$C:$C,0))</f>
        <v>io-model.html</v>
      </c>
      <c r="R731" s="285">
        <f>INDEX('Policy Characteristics'!L:L,MATCH(PolicyLevers!$C731,'Policy Characteristics'!$C:$C,0))</f>
        <v>0</v>
      </c>
      <c r="S731" s="218">
        <f>INDEX('Policy Characteristics'!M:M,MATCH(PolicyLevers!$C731,'Policy Characteristics'!$C:$C,0))</f>
        <v>0</v>
      </c>
      <c r="T731" s="5">
        <f>INDEX('Policy Characteristics'!N:N,MATCH(PolicyLevers!$C731,'Policy Characteristics'!$C:$C,0))</f>
        <v>0</v>
      </c>
    </row>
    <row r="732" spans="1:20">
      <c r="A732" s="186" t="str">
        <f>INDEX('Policy Characteristics'!A:A,MATCH($C732,'Policy Characteristics'!$C:$C,0))</f>
        <v>Government Revenue Accounting</v>
      </c>
      <c r="B732" s="195" t="str">
        <f>INDEX('Policy Characteristics'!B:B,MATCH($C732,'Policy Characteristics'!$C:$C,0))</f>
        <v>Electricity Capacity Construction Subsidy</v>
      </c>
      <c r="C732" s="195" t="str">
        <f t="shared" si="68"/>
        <v>GRA for Electricity Capacity Construction Subsidies</v>
      </c>
      <c r="D732" s="5" t="s">
        <v>1364</v>
      </c>
      <c r="F732" s="5" t="s">
        <v>1368</v>
      </c>
      <c r="H732" s="68">
        <v>568</v>
      </c>
      <c r="I732" s="195" t="str">
        <f t="shared" si="69"/>
        <v>Yes</v>
      </c>
      <c r="J732" s="265"/>
      <c r="K732" s="187" t="str">
        <f>INDEX('Policy Characteristics'!E:E,MATCH(PolicyLevers!$C732,'Policy Characteristics'!$C:$C,0))</f>
        <v>GRA elec cap const subsidy</v>
      </c>
      <c r="L732" s="195">
        <f>INDEX('Policy Characteristics'!F:F,MATCH(PolicyLevers!$C732,'Policy Characteristics'!$C:$C,0))</f>
        <v>0</v>
      </c>
      <c r="M732" s="195">
        <f>INDEX('Policy Characteristics'!G:G,MATCH(PolicyLevers!$C732,'Policy Characteristics'!$C:$C,0))</f>
        <v>10</v>
      </c>
      <c r="N732" s="195">
        <f>INDEX('Policy Characteristics'!H:H,MATCH(PolicyLevers!$C732,'Policy Characteristics'!$C:$C,0))</f>
        <v>1</v>
      </c>
      <c r="O732" s="195" t="str">
        <f>INDEX('Policy Characteristics'!I:I,MATCH(PolicyLevers!$C732,'Policy Characteristics'!$C:$C,0))</f>
        <v>weight</v>
      </c>
      <c r="P732" s="195"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5" t="str">
        <f>INDEX('Policy Characteristics'!K:K,MATCH(PolicyLevers!$C732,'Policy Characteristics'!$C:$C,0))</f>
        <v>io-model.html</v>
      </c>
      <c r="R732" s="285">
        <f>INDEX('Policy Characteristics'!L:L,MATCH(PolicyLevers!$C732,'Policy Characteristics'!$C:$C,0))</f>
        <v>0</v>
      </c>
      <c r="S732" s="218">
        <f>INDEX('Policy Characteristics'!M:M,MATCH(PolicyLevers!$C732,'Policy Characteristics'!$C:$C,0))</f>
        <v>0</v>
      </c>
      <c r="T732" s="5">
        <f>INDEX('Policy Characteristics'!N:N,MATCH(PolicyLevers!$C732,'Policy Characteristics'!$C:$C,0))</f>
        <v>0</v>
      </c>
    </row>
    <row r="733" spans="1:20">
      <c r="A733" s="186" t="str">
        <f>INDEX('Policy Characteristics'!A:A,MATCH($C733,'Policy Characteristics'!$C:$C,0))</f>
        <v>Government Revenue Accounting</v>
      </c>
      <c r="B733" s="195" t="str">
        <f>INDEX('Policy Characteristics'!B:B,MATCH($C733,'Policy Characteristics'!$C:$C,0))</f>
        <v>Electricity Capacity Construction Subsidy</v>
      </c>
      <c r="C733" s="195" t="str">
        <f t="shared" si="68"/>
        <v>GRA for Electricity Capacity Construction Subsidies</v>
      </c>
      <c r="D733" s="5" t="s">
        <v>1365</v>
      </c>
      <c r="F733" s="5" t="s">
        <v>1369</v>
      </c>
      <c r="H733" s="68">
        <v>569</v>
      </c>
      <c r="I733" s="195" t="str">
        <f t="shared" si="69"/>
        <v>Yes</v>
      </c>
      <c r="J733" s="265"/>
      <c r="K733" s="187" t="str">
        <f>INDEX('Policy Characteristics'!E:E,MATCH(PolicyLevers!$C733,'Policy Characteristics'!$C:$C,0))</f>
        <v>GRA elec cap const subsidy</v>
      </c>
      <c r="L733" s="195">
        <f>INDEX('Policy Characteristics'!F:F,MATCH(PolicyLevers!$C733,'Policy Characteristics'!$C:$C,0))</f>
        <v>0</v>
      </c>
      <c r="M733" s="195">
        <f>INDEX('Policy Characteristics'!G:G,MATCH(PolicyLevers!$C733,'Policy Characteristics'!$C:$C,0))</f>
        <v>10</v>
      </c>
      <c r="N733" s="195">
        <f>INDEX('Policy Characteristics'!H:H,MATCH(PolicyLevers!$C733,'Policy Characteristics'!$C:$C,0))</f>
        <v>1</v>
      </c>
      <c r="O733" s="195" t="str">
        <f>INDEX('Policy Characteristics'!I:I,MATCH(PolicyLevers!$C733,'Policy Characteristics'!$C:$C,0))</f>
        <v>weight</v>
      </c>
      <c r="P733" s="195"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5" t="str">
        <f>INDEX('Policy Characteristics'!K:K,MATCH(PolicyLevers!$C733,'Policy Characteristics'!$C:$C,0))</f>
        <v>io-model.html</v>
      </c>
      <c r="R733" s="285">
        <f>INDEX('Policy Characteristics'!L:L,MATCH(PolicyLevers!$C733,'Policy Characteristics'!$C:$C,0))</f>
        <v>0</v>
      </c>
      <c r="S733" s="218">
        <f>INDEX('Policy Characteristics'!M:M,MATCH(PolicyLevers!$C733,'Policy Characteristics'!$C:$C,0))</f>
        <v>0</v>
      </c>
      <c r="T733" s="5">
        <f>INDEX('Policy Characteristics'!N:N,MATCH(PolicyLevers!$C733,'Policy Characteristics'!$C:$C,0))</f>
        <v>0</v>
      </c>
    </row>
    <row r="734" spans="1:20">
      <c r="A734" s="186" t="str">
        <f>INDEX('Policy Characteristics'!A:A,MATCH($C734,'Policy Characteristics'!$C:$C,0))</f>
        <v>Government Revenue Accounting</v>
      </c>
      <c r="B734" s="5" t="str">
        <f>INDEX('Policy Characteristics'!B:B,MATCH($C734,'Policy Characteristics'!$C:$C,0))</f>
        <v>Distributed Solar Subsidy</v>
      </c>
      <c r="C734" s="5" t="s">
        <v>1357</v>
      </c>
      <c r="D734" s="5" t="s">
        <v>1361</v>
      </c>
      <c r="F734" s="5" t="s">
        <v>1366</v>
      </c>
      <c r="H734" s="68">
        <v>570</v>
      </c>
      <c r="I734" s="5" t="s">
        <v>46</v>
      </c>
      <c r="J734" s="265"/>
      <c r="K734" s="187" t="str">
        <f>INDEX('Policy Characteristics'!E:E,MATCH(PolicyLevers!$C734,'Policy Characteristics'!$C:$C,0))</f>
        <v>GRA dist solar subsidy</v>
      </c>
      <c r="L734" s="224">
        <f>INDEX('Policy Characteristics'!F:F,MATCH(PolicyLevers!$C734,'Policy Characteristics'!$C:$C,0))</f>
        <v>0</v>
      </c>
      <c r="M734" s="5">
        <f>INDEX('Policy Characteristics'!G:G,MATCH(PolicyLevers!$C734,'Policy Characteristics'!$C:$C,0))</f>
        <v>10</v>
      </c>
      <c r="N734" s="5">
        <f>INDEX('Policy Characteristics'!H:H,MATCH(PolicyLevers!$C734,'Policy Characteristics'!$C:$C,0))</f>
        <v>1</v>
      </c>
      <c r="O734" s="5" t="str">
        <f>INDEX('Policy Characteristics'!I:I,MATCH(PolicyLevers!$C734,'Policy Characteristics'!$C:$C,0))</f>
        <v>weight</v>
      </c>
      <c r="P734" s="195"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5" t="str">
        <f>INDEX('Policy Characteristics'!K:K,MATCH(PolicyLevers!$C734,'Policy Characteristics'!$C:$C,0))</f>
        <v>io-model.html</v>
      </c>
      <c r="R734" s="285">
        <f>INDEX('Policy Characteristics'!L:L,MATCH(PolicyLevers!$C734,'Policy Characteristics'!$C:$C,0))</f>
        <v>0</v>
      </c>
      <c r="S734" s="218">
        <f>INDEX('Policy Characteristics'!M:M,MATCH(PolicyLevers!$C734,'Policy Characteristics'!$C:$C,0))</f>
        <v>0</v>
      </c>
      <c r="T734" s="5">
        <f>INDEX('Policy Characteristics'!N:N,MATCH(PolicyLevers!$C734,'Policy Characteristics'!$C:$C,0))</f>
        <v>0</v>
      </c>
    </row>
    <row r="735" spans="1:20">
      <c r="A735" s="186" t="str">
        <f>INDEX('Policy Characteristics'!A:A,MATCH($C735,'Policy Characteristics'!$C:$C,0))</f>
        <v>Government Revenue Accounting</v>
      </c>
      <c r="B735" s="195" t="str">
        <f>INDEX('Policy Characteristics'!B:B,MATCH($C735,'Policy Characteristics'!$C:$C,0))</f>
        <v>Distributed Solar Subsidy</v>
      </c>
      <c r="C735" s="195" t="str">
        <f t="shared" ref="C735:C738" si="70">C$734</f>
        <v>GRA for Distributed Solar Subsidy</v>
      </c>
      <c r="D735" s="5" t="s">
        <v>1362</v>
      </c>
      <c r="F735" s="5" t="s">
        <v>1389</v>
      </c>
      <c r="H735" s="68">
        <v>571</v>
      </c>
      <c r="I735" s="195" t="str">
        <f t="shared" ref="I735:I738" si="71">I$734</f>
        <v>Yes</v>
      </c>
      <c r="J735" s="265"/>
      <c r="K735" s="187" t="str">
        <f>INDEX('Policy Characteristics'!E:E,MATCH(PolicyLevers!$C735,'Policy Characteristics'!$C:$C,0))</f>
        <v>GRA dist solar subsidy</v>
      </c>
      <c r="L735" s="195">
        <f>INDEX('Policy Characteristics'!F:F,MATCH(PolicyLevers!$C735,'Policy Characteristics'!$C:$C,0))</f>
        <v>0</v>
      </c>
      <c r="M735" s="195">
        <f>INDEX('Policy Characteristics'!G:G,MATCH(PolicyLevers!$C735,'Policy Characteristics'!$C:$C,0))</f>
        <v>10</v>
      </c>
      <c r="N735" s="195">
        <f>INDEX('Policy Characteristics'!H:H,MATCH(PolicyLevers!$C735,'Policy Characteristics'!$C:$C,0))</f>
        <v>1</v>
      </c>
      <c r="O735" s="195" t="str">
        <f>INDEX('Policy Characteristics'!I:I,MATCH(PolicyLevers!$C735,'Policy Characteristics'!$C:$C,0))</f>
        <v>weight</v>
      </c>
      <c r="P735" s="195"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5" t="str">
        <f>INDEX('Policy Characteristics'!K:K,MATCH(PolicyLevers!$C735,'Policy Characteristics'!$C:$C,0))</f>
        <v>io-model.html</v>
      </c>
      <c r="R735" s="285">
        <f>INDEX('Policy Characteristics'!L:L,MATCH(PolicyLevers!$C735,'Policy Characteristics'!$C:$C,0))</f>
        <v>0</v>
      </c>
      <c r="S735" s="218">
        <f>INDEX('Policy Characteristics'!M:M,MATCH(PolicyLevers!$C735,'Policy Characteristics'!$C:$C,0))</f>
        <v>0</v>
      </c>
      <c r="T735" s="5">
        <f>INDEX('Policy Characteristics'!N:N,MATCH(PolicyLevers!$C735,'Policy Characteristics'!$C:$C,0))</f>
        <v>0</v>
      </c>
    </row>
    <row r="736" spans="1:20">
      <c r="A736" s="186" t="str">
        <f>INDEX('Policy Characteristics'!A:A,MATCH($C736,'Policy Characteristics'!$C:$C,0))</f>
        <v>Government Revenue Accounting</v>
      </c>
      <c r="B736" s="195" t="str">
        <f>INDEX('Policy Characteristics'!B:B,MATCH($C736,'Policy Characteristics'!$C:$C,0))</f>
        <v>Distributed Solar Subsidy</v>
      </c>
      <c r="C736" s="195" t="str">
        <f t="shared" si="70"/>
        <v>GRA for Distributed Solar Subsidy</v>
      </c>
      <c r="D736" s="5" t="s">
        <v>1363</v>
      </c>
      <c r="F736" s="5" t="s">
        <v>1367</v>
      </c>
      <c r="H736" s="68">
        <v>572</v>
      </c>
      <c r="I736" s="195" t="str">
        <f t="shared" si="71"/>
        <v>Yes</v>
      </c>
      <c r="J736" s="265"/>
      <c r="K736" s="187" t="str">
        <f>INDEX('Policy Characteristics'!E:E,MATCH(PolicyLevers!$C736,'Policy Characteristics'!$C:$C,0))</f>
        <v>GRA dist solar subsidy</v>
      </c>
      <c r="L736" s="195">
        <f>INDEX('Policy Characteristics'!F:F,MATCH(PolicyLevers!$C736,'Policy Characteristics'!$C:$C,0))</f>
        <v>0</v>
      </c>
      <c r="M736" s="195">
        <f>INDEX('Policy Characteristics'!G:G,MATCH(PolicyLevers!$C736,'Policy Characteristics'!$C:$C,0))</f>
        <v>10</v>
      </c>
      <c r="N736" s="195">
        <f>INDEX('Policy Characteristics'!H:H,MATCH(PolicyLevers!$C736,'Policy Characteristics'!$C:$C,0))</f>
        <v>1</v>
      </c>
      <c r="O736" s="195" t="str">
        <f>INDEX('Policy Characteristics'!I:I,MATCH(PolicyLevers!$C736,'Policy Characteristics'!$C:$C,0))</f>
        <v>weight</v>
      </c>
      <c r="P736" s="195"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5" t="str">
        <f>INDEX('Policy Characteristics'!K:K,MATCH(PolicyLevers!$C736,'Policy Characteristics'!$C:$C,0))</f>
        <v>io-model.html</v>
      </c>
      <c r="R736" s="285">
        <f>INDEX('Policy Characteristics'!L:L,MATCH(PolicyLevers!$C736,'Policy Characteristics'!$C:$C,0))</f>
        <v>0</v>
      </c>
      <c r="S736" s="218">
        <f>INDEX('Policy Characteristics'!M:M,MATCH(PolicyLevers!$C736,'Policy Characteristics'!$C:$C,0))</f>
        <v>0</v>
      </c>
      <c r="T736" s="5">
        <f>INDEX('Policy Characteristics'!N:N,MATCH(PolicyLevers!$C736,'Policy Characteristics'!$C:$C,0))</f>
        <v>0</v>
      </c>
    </row>
    <row r="737" spans="1:20">
      <c r="A737" s="186" t="str">
        <f>INDEX('Policy Characteristics'!A:A,MATCH($C737,'Policy Characteristics'!$C:$C,0))</f>
        <v>Government Revenue Accounting</v>
      </c>
      <c r="B737" s="195" t="str">
        <f>INDEX('Policy Characteristics'!B:B,MATCH($C737,'Policy Characteristics'!$C:$C,0))</f>
        <v>Distributed Solar Subsidy</v>
      </c>
      <c r="C737" s="195" t="str">
        <f t="shared" si="70"/>
        <v>GRA for Distributed Solar Subsidy</v>
      </c>
      <c r="D737" s="5" t="s">
        <v>1364</v>
      </c>
      <c r="F737" s="5" t="s">
        <v>1368</v>
      </c>
      <c r="H737" s="68">
        <v>573</v>
      </c>
      <c r="I737" s="195" t="str">
        <f t="shared" si="71"/>
        <v>Yes</v>
      </c>
      <c r="J737" s="265"/>
      <c r="K737" s="187" t="str">
        <f>INDEX('Policy Characteristics'!E:E,MATCH(PolicyLevers!$C737,'Policy Characteristics'!$C:$C,0))</f>
        <v>GRA dist solar subsidy</v>
      </c>
      <c r="L737" s="195">
        <f>INDEX('Policy Characteristics'!F:F,MATCH(PolicyLevers!$C737,'Policy Characteristics'!$C:$C,0))</f>
        <v>0</v>
      </c>
      <c r="M737" s="195">
        <f>INDEX('Policy Characteristics'!G:G,MATCH(PolicyLevers!$C737,'Policy Characteristics'!$C:$C,0))</f>
        <v>10</v>
      </c>
      <c r="N737" s="195">
        <f>INDEX('Policy Characteristics'!H:H,MATCH(PolicyLevers!$C737,'Policy Characteristics'!$C:$C,0))</f>
        <v>1</v>
      </c>
      <c r="O737" s="195" t="str">
        <f>INDEX('Policy Characteristics'!I:I,MATCH(PolicyLevers!$C737,'Policy Characteristics'!$C:$C,0))</f>
        <v>weight</v>
      </c>
      <c r="P737" s="195"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5" t="str">
        <f>INDEX('Policy Characteristics'!K:K,MATCH(PolicyLevers!$C737,'Policy Characteristics'!$C:$C,0))</f>
        <v>io-model.html</v>
      </c>
      <c r="R737" s="285">
        <f>INDEX('Policy Characteristics'!L:L,MATCH(PolicyLevers!$C737,'Policy Characteristics'!$C:$C,0))</f>
        <v>0</v>
      </c>
      <c r="S737" s="218">
        <f>INDEX('Policy Characteristics'!M:M,MATCH(PolicyLevers!$C737,'Policy Characteristics'!$C:$C,0))</f>
        <v>0</v>
      </c>
      <c r="T737" s="5">
        <f>INDEX('Policy Characteristics'!N:N,MATCH(PolicyLevers!$C737,'Policy Characteristics'!$C:$C,0))</f>
        <v>0</v>
      </c>
    </row>
    <row r="738" spans="1:20">
      <c r="A738" s="186" t="str">
        <f>INDEX('Policy Characteristics'!A:A,MATCH($C738,'Policy Characteristics'!$C:$C,0))</f>
        <v>Government Revenue Accounting</v>
      </c>
      <c r="B738" s="195" t="str">
        <f>INDEX('Policy Characteristics'!B:B,MATCH($C738,'Policy Characteristics'!$C:$C,0))</f>
        <v>Distributed Solar Subsidy</v>
      </c>
      <c r="C738" s="195" t="str">
        <f t="shared" si="70"/>
        <v>GRA for Distributed Solar Subsidy</v>
      </c>
      <c r="D738" s="5" t="s">
        <v>1365</v>
      </c>
      <c r="F738" s="5" t="s">
        <v>1369</v>
      </c>
      <c r="H738" s="68">
        <v>574</v>
      </c>
      <c r="I738" s="195" t="str">
        <f t="shared" si="71"/>
        <v>Yes</v>
      </c>
      <c r="J738" s="265"/>
      <c r="K738" s="187" t="str">
        <f>INDEX('Policy Characteristics'!E:E,MATCH(PolicyLevers!$C738,'Policy Characteristics'!$C:$C,0))</f>
        <v>GRA dist solar subsidy</v>
      </c>
      <c r="L738" s="195">
        <f>INDEX('Policy Characteristics'!F:F,MATCH(PolicyLevers!$C738,'Policy Characteristics'!$C:$C,0))</f>
        <v>0</v>
      </c>
      <c r="M738" s="195">
        <f>INDEX('Policy Characteristics'!G:G,MATCH(PolicyLevers!$C738,'Policy Characteristics'!$C:$C,0))</f>
        <v>10</v>
      </c>
      <c r="N738" s="195">
        <f>INDEX('Policy Characteristics'!H:H,MATCH(PolicyLevers!$C738,'Policy Characteristics'!$C:$C,0))</f>
        <v>1</v>
      </c>
      <c r="O738" s="195" t="str">
        <f>INDEX('Policy Characteristics'!I:I,MATCH(PolicyLevers!$C738,'Policy Characteristics'!$C:$C,0))</f>
        <v>weight</v>
      </c>
      <c r="P738" s="195"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5" t="str">
        <f>INDEX('Policy Characteristics'!K:K,MATCH(PolicyLevers!$C738,'Policy Characteristics'!$C:$C,0))</f>
        <v>io-model.html</v>
      </c>
      <c r="R738" s="285">
        <f>INDEX('Policy Characteristics'!L:L,MATCH(PolicyLevers!$C738,'Policy Characteristics'!$C:$C,0))</f>
        <v>0</v>
      </c>
      <c r="S738" s="218">
        <f>INDEX('Policy Characteristics'!M:M,MATCH(PolicyLevers!$C738,'Policy Characteristics'!$C:$C,0))</f>
        <v>0</v>
      </c>
      <c r="T738" s="5">
        <f>INDEX('Policy Characteristics'!N:N,MATCH(PolicyLevers!$C738,'Policy Characteristics'!$C:$C,0))</f>
        <v>0</v>
      </c>
    </row>
    <row r="739" spans="1:20">
      <c r="A739" s="186" t="str">
        <f>INDEX('Policy Characteristics'!A:A,MATCH($C739,'Policy Characteristics'!$C:$C,0))</f>
        <v>Government Revenue Accounting</v>
      </c>
      <c r="B739" s="5" t="str">
        <f>INDEX('Policy Characteristics'!B:B,MATCH($C739,'Policy Characteristics'!$C:$C,0))</f>
        <v>Fuel Subsidy</v>
      </c>
      <c r="C739" s="5" t="s">
        <v>1358</v>
      </c>
      <c r="D739" s="5" t="s">
        <v>1361</v>
      </c>
      <c r="F739" s="5" t="s">
        <v>1366</v>
      </c>
      <c r="H739" s="68">
        <v>575</v>
      </c>
      <c r="I739" s="5" t="s">
        <v>46</v>
      </c>
      <c r="J739" s="265"/>
      <c r="K739" s="187" t="str">
        <f>INDEX('Policy Characteristics'!E:E,MATCH(PolicyLevers!$C739,'Policy Characteristics'!$C:$C,0))</f>
        <v>GRA fuel subsidy</v>
      </c>
      <c r="L739" s="224">
        <f>INDEX('Policy Characteristics'!F:F,MATCH(PolicyLevers!$C739,'Policy Characteristics'!$C:$C,0))</f>
        <v>0</v>
      </c>
      <c r="M739" s="5">
        <f>INDEX('Policy Characteristics'!G:G,MATCH(PolicyLevers!$C739,'Policy Characteristics'!$C:$C,0))</f>
        <v>10</v>
      </c>
      <c r="N739" s="5">
        <f>INDEX('Policy Characteristics'!H:H,MATCH(PolicyLevers!$C739,'Policy Characteristics'!$C:$C,0))</f>
        <v>1</v>
      </c>
      <c r="O739" s="5" t="str">
        <f>INDEX('Policy Characteristics'!I:I,MATCH(PolicyLevers!$C739,'Policy Characteristics'!$C:$C,0))</f>
        <v>weight</v>
      </c>
      <c r="P739" s="195"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5" t="str">
        <f>INDEX('Policy Characteristics'!K:K,MATCH(PolicyLevers!$C739,'Policy Characteristics'!$C:$C,0))</f>
        <v>io-model.html</v>
      </c>
      <c r="R739" s="285">
        <f>INDEX('Policy Characteristics'!L:L,MATCH(PolicyLevers!$C739,'Policy Characteristics'!$C:$C,0))</f>
        <v>0</v>
      </c>
      <c r="S739" s="218">
        <f>INDEX('Policy Characteristics'!M:M,MATCH(PolicyLevers!$C739,'Policy Characteristics'!$C:$C,0))</f>
        <v>0</v>
      </c>
      <c r="T739" s="5">
        <f>INDEX('Policy Characteristics'!N:N,MATCH(PolicyLevers!$C739,'Policy Characteristics'!$C:$C,0))</f>
        <v>0</v>
      </c>
    </row>
    <row r="740" spans="1:20">
      <c r="A740" s="186" t="str">
        <f>INDEX('Policy Characteristics'!A:A,MATCH($C740,'Policy Characteristics'!$C:$C,0))</f>
        <v>Government Revenue Accounting</v>
      </c>
      <c r="B740" s="195" t="str">
        <f>INDEX('Policy Characteristics'!B:B,MATCH($C740,'Policy Characteristics'!$C:$C,0))</f>
        <v>Fuel Subsidy</v>
      </c>
      <c r="C740" s="195" t="str">
        <f t="shared" ref="C740:C743" si="72">C$739</f>
        <v>GRA for Fuel Subsidies</v>
      </c>
      <c r="D740" s="5" t="s">
        <v>1362</v>
      </c>
      <c r="F740" s="5" t="s">
        <v>1389</v>
      </c>
      <c r="H740" s="68">
        <v>576</v>
      </c>
      <c r="I740" s="195" t="str">
        <f t="shared" ref="I740:I743" si="73">I$739</f>
        <v>Yes</v>
      </c>
      <c r="J740" s="265"/>
      <c r="K740" s="187" t="str">
        <f>INDEX('Policy Characteristics'!E:E,MATCH(PolicyLevers!$C740,'Policy Characteristics'!$C:$C,0))</f>
        <v>GRA fuel subsidy</v>
      </c>
      <c r="L740" s="195">
        <f>INDEX('Policy Characteristics'!F:F,MATCH(PolicyLevers!$C740,'Policy Characteristics'!$C:$C,0))</f>
        <v>0</v>
      </c>
      <c r="M740" s="195">
        <f>INDEX('Policy Characteristics'!G:G,MATCH(PolicyLevers!$C740,'Policy Characteristics'!$C:$C,0))</f>
        <v>10</v>
      </c>
      <c r="N740" s="195">
        <f>INDEX('Policy Characteristics'!H:H,MATCH(PolicyLevers!$C740,'Policy Characteristics'!$C:$C,0))</f>
        <v>1</v>
      </c>
      <c r="O740" s="195" t="str">
        <f>INDEX('Policy Characteristics'!I:I,MATCH(PolicyLevers!$C740,'Policy Characteristics'!$C:$C,0))</f>
        <v>weight</v>
      </c>
      <c r="P740" s="195"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5" t="str">
        <f>INDEX('Policy Characteristics'!K:K,MATCH(PolicyLevers!$C740,'Policy Characteristics'!$C:$C,0))</f>
        <v>io-model.html</v>
      </c>
      <c r="R740" s="285">
        <f>INDEX('Policy Characteristics'!L:L,MATCH(PolicyLevers!$C740,'Policy Characteristics'!$C:$C,0))</f>
        <v>0</v>
      </c>
      <c r="S740" s="218">
        <f>INDEX('Policy Characteristics'!M:M,MATCH(PolicyLevers!$C740,'Policy Characteristics'!$C:$C,0))</f>
        <v>0</v>
      </c>
      <c r="T740" s="5">
        <f>INDEX('Policy Characteristics'!N:N,MATCH(PolicyLevers!$C740,'Policy Characteristics'!$C:$C,0))</f>
        <v>0</v>
      </c>
    </row>
    <row r="741" spans="1:20">
      <c r="A741" s="186" t="str">
        <f>INDEX('Policy Characteristics'!A:A,MATCH($C741,'Policy Characteristics'!$C:$C,0))</f>
        <v>Government Revenue Accounting</v>
      </c>
      <c r="B741" s="195" t="str">
        <f>INDEX('Policy Characteristics'!B:B,MATCH($C741,'Policy Characteristics'!$C:$C,0))</f>
        <v>Fuel Subsidy</v>
      </c>
      <c r="C741" s="195" t="str">
        <f t="shared" si="72"/>
        <v>GRA for Fuel Subsidies</v>
      </c>
      <c r="D741" s="5" t="s">
        <v>1363</v>
      </c>
      <c r="F741" s="5" t="s">
        <v>1367</v>
      </c>
      <c r="H741" s="68">
        <v>577</v>
      </c>
      <c r="I741" s="195" t="str">
        <f t="shared" si="73"/>
        <v>Yes</v>
      </c>
      <c r="J741" s="265"/>
      <c r="K741" s="187" t="str">
        <f>INDEX('Policy Characteristics'!E:E,MATCH(PolicyLevers!$C741,'Policy Characteristics'!$C:$C,0))</f>
        <v>GRA fuel subsidy</v>
      </c>
      <c r="L741" s="195">
        <f>INDEX('Policy Characteristics'!F:F,MATCH(PolicyLevers!$C741,'Policy Characteristics'!$C:$C,0))</f>
        <v>0</v>
      </c>
      <c r="M741" s="195">
        <f>INDEX('Policy Characteristics'!G:G,MATCH(PolicyLevers!$C741,'Policy Characteristics'!$C:$C,0))</f>
        <v>10</v>
      </c>
      <c r="N741" s="195">
        <f>INDEX('Policy Characteristics'!H:H,MATCH(PolicyLevers!$C741,'Policy Characteristics'!$C:$C,0))</f>
        <v>1</v>
      </c>
      <c r="O741" s="195" t="str">
        <f>INDEX('Policy Characteristics'!I:I,MATCH(PolicyLevers!$C741,'Policy Characteristics'!$C:$C,0))</f>
        <v>weight</v>
      </c>
      <c r="P741" s="195"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5" t="str">
        <f>INDEX('Policy Characteristics'!K:K,MATCH(PolicyLevers!$C741,'Policy Characteristics'!$C:$C,0))</f>
        <v>io-model.html</v>
      </c>
      <c r="R741" s="285">
        <f>INDEX('Policy Characteristics'!L:L,MATCH(PolicyLevers!$C741,'Policy Characteristics'!$C:$C,0))</f>
        <v>0</v>
      </c>
      <c r="S741" s="218">
        <f>INDEX('Policy Characteristics'!M:M,MATCH(PolicyLevers!$C741,'Policy Characteristics'!$C:$C,0))</f>
        <v>0</v>
      </c>
      <c r="T741" s="5">
        <f>INDEX('Policy Characteristics'!N:N,MATCH(PolicyLevers!$C741,'Policy Characteristics'!$C:$C,0))</f>
        <v>0</v>
      </c>
    </row>
    <row r="742" spans="1:20">
      <c r="A742" s="186" t="str">
        <f>INDEX('Policy Characteristics'!A:A,MATCH($C742,'Policy Characteristics'!$C:$C,0))</f>
        <v>Government Revenue Accounting</v>
      </c>
      <c r="B742" s="195" t="str">
        <f>INDEX('Policy Characteristics'!B:B,MATCH($C742,'Policy Characteristics'!$C:$C,0))</f>
        <v>Fuel Subsidy</v>
      </c>
      <c r="C742" s="195" t="str">
        <f t="shared" si="72"/>
        <v>GRA for Fuel Subsidies</v>
      </c>
      <c r="D742" s="5" t="s">
        <v>1364</v>
      </c>
      <c r="F742" s="5" t="s">
        <v>1368</v>
      </c>
      <c r="H742" s="68">
        <v>578</v>
      </c>
      <c r="I742" s="195" t="str">
        <f t="shared" si="73"/>
        <v>Yes</v>
      </c>
      <c r="J742" s="265"/>
      <c r="K742" s="187" t="str">
        <f>INDEX('Policy Characteristics'!E:E,MATCH(PolicyLevers!$C742,'Policy Characteristics'!$C:$C,0))</f>
        <v>GRA fuel subsidy</v>
      </c>
      <c r="L742" s="195">
        <f>INDEX('Policy Characteristics'!F:F,MATCH(PolicyLevers!$C742,'Policy Characteristics'!$C:$C,0))</f>
        <v>0</v>
      </c>
      <c r="M742" s="195">
        <f>INDEX('Policy Characteristics'!G:G,MATCH(PolicyLevers!$C742,'Policy Characteristics'!$C:$C,0))</f>
        <v>10</v>
      </c>
      <c r="N742" s="195">
        <f>INDEX('Policy Characteristics'!H:H,MATCH(PolicyLevers!$C742,'Policy Characteristics'!$C:$C,0))</f>
        <v>1</v>
      </c>
      <c r="O742" s="195" t="str">
        <f>INDEX('Policy Characteristics'!I:I,MATCH(PolicyLevers!$C742,'Policy Characteristics'!$C:$C,0))</f>
        <v>weight</v>
      </c>
      <c r="P742" s="195"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5" t="str">
        <f>INDEX('Policy Characteristics'!K:K,MATCH(PolicyLevers!$C742,'Policy Characteristics'!$C:$C,0))</f>
        <v>io-model.html</v>
      </c>
      <c r="R742" s="285">
        <f>INDEX('Policy Characteristics'!L:L,MATCH(PolicyLevers!$C742,'Policy Characteristics'!$C:$C,0))</f>
        <v>0</v>
      </c>
      <c r="S742" s="218">
        <f>INDEX('Policy Characteristics'!M:M,MATCH(PolicyLevers!$C742,'Policy Characteristics'!$C:$C,0))</f>
        <v>0</v>
      </c>
      <c r="T742" s="5">
        <f>INDEX('Policy Characteristics'!N:N,MATCH(PolicyLevers!$C742,'Policy Characteristics'!$C:$C,0))</f>
        <v>0</v>
      </c>
    </row>
    <row r="743" spans="1:20">
      <c r="A743" s="186" t="str">
        <f>INDEX('Policy Characteristics'!A:A,MATCH($C743,'Policy Characteristics'!$C:$C,0))</f>
        <v>Government Revenue Accounting</v>
      </c>
      <c r="B743" s="195" t="str">
        <f>INDEX('Policy Characteristics'!B:B,MATCH($C743,'Policy Characteristics'!$C:$C,0))</f>
        <v>Fuel Subsidy</v>
      </c>
      <c r="C743" s="195" t="str">
        <f t="shared" si="72"/>
        <v>GRA for Fuel Subsidies</v>
      </c>
      <c r="D743" s="5" t="s">
        <v>1365</v>
      </c>
      <c r="F743" s="5" t="s">
        <v>1369</v>
      </c>
      <c r="H743" s="68">
        <v>579</v>
      </c>
      <c r="I743" s="195" t="str">
        <f t="shared" si="73"/>
        <v>Yes</v>
      </c>
      <c r="J743" s="265"/>
      <c r="K743" s="187" t="str">
        <f>INDEX('Policy Characteristics'!E:E,MATCH(PolicyLevers!$C743,'Policy Characteristics'!$C:$C,0))</f>
        <v>GRA fuel subsidy</v>
      </c>
      <c r="L743" s="195">
        <f>INDEX('Policy Characteristics'!F:F,MATCH(PolicyLevers!$C743,'Policy Characteristics'!$C:$C,0))</f>
        <v>0</v>
      </c>
      <c r="M743" s="195">
        <f>INDEX('Policy Characteristics'!G:G,MATCH(PolicyLevers!$C743,'Policy Characteristics'!$C:$C,0))</f>
        <v>10</v>
      </c>
      <c r="N743" s="195">
        <f>INDEX('Policy Characteristics'!H:H,MATCH(PolicyLevers!$C743,'Policy Characteristics'!$C:$C,0))</f>
        <v>1</v>
      </c>
      <c r="O743" s="195" t="str">
        <f>INDEX('Policy Characteristics'!I:I,MATCH(PolicyLevers!$C743,'Policy Characteristics'!$C:$C,0))</f>
        <v>weight</v>
      </c>
      <c r="P743" s="195"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5" t="str">
        <f>INDEX('Policy Characteristics'!K:K,MATCH(PolicyLevers!$C743,'Policy Characteristics'!$C:$C,0))</f>
        <v>io-model.html</v>
      </c>
      <c r="R743" s="285">
        <f>INDEX('Policy Characteristics'!L:L,MATCH(PolicyLevers!$C743,'Policy Characteristics'!$C:$C,0))</f>
        <v>0</v>
      </c>
      <c r="S743" s="218">
        <f>INDEX('Policy Characteristics'!M:M,MATCH(PolicyLevers!$C743,'Policy Characteristics'!$C:$C,0))</f>
        <v>0</v>
      </c>
      <c r="T743" s="5">
        <f>INDEX('Policy Characteristics'!N:N,MATCH(PolicyLevers!$C743,'Policy Characteristics'!$C:$C,0))</f>
        <v>0</v>
      </c>
    </row>
    <row r="744" spans="1:20">
      <c r="A744" s="186" t="str">
        <f>INDEX('Policy Characteristics'!A:A,MATCH($C744,'Policy Characteristics'!$C:$C,0))</f>
        <v>Government Revenue Accounting</v>
      </c>
      <c r="B744" s="5" t="str">
        <f>INDEX('Policy Characteristics'!B:B,MATCH($C744,'Policy Characteristics'!$C:$C,0))</f>
        <v>National Debt Interest</v>
      </c>
      <c r="C744" s="5" t="s">
        <v>1359</v>
      </c>
      <c r="D744" s="5" t="s">
        <v>1361</v>
      </c>
      <c r="F744" s="5" t="s">
        <v>1366</v>
      </c>
      <c r="H744" s="68">
        <v>580</v>
      </c>
      <c r="I744" s="5" t="s">
        <v>46</v>
      </c>
      <c r="J744" s="265"/>
      <c r="K744" s="187" t="str">
        <f>INDEX('Policy Characteristics'!E:E,MATCH(PolicyLevers!$C744,'Policy Characteristics'!$C:$C,0))</f>
        <v>GRA national debt interest</v>
      </c>
      <c r="L744" s="224">
        <f>INDEX('Policy Characteristics'!F:F,MATCH(PolicyLevers!$C744,'Policy Characteristics'!$C:$C,0))</f>
        <v>0</v>
      </c>
      <c r="M744" s="5">
        <f>INDEX('Policy Characteristics'!G:G,MATCH(PolicyLevers!$C744,'Policy Characteristics'!$C:$C,0))</f>
        <v>10</v>
      </c>
      <c r="N744" s="5">
        <f>INDEX('Policy Characteristics'!H:H,MATCH(PolicyLevers!$C744,'Policy Characteristics'!$C:$C,0))</f>
        <v>1</v>
      </c>
      <c r="O744" s="5" t="str">
        <f>INDEX('Policy Characteristics'!I:I,MATCH(PolicyLevers!$C744,'Policy Characteristics'!$C:$C,0))</f>
        <v>weight</v>
      </c>
      <c r="P744" s="195"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5" t="str">
        <f>INDEX('Policy Characteristics'!K:K,MATCH(PolicyLevers!$C744,'Policy Characteristics'!$C:$C,0))</f>
        <v>io-model.html</v>
      </c>
      <c r="R744" s="285">
        <f>INDEX('Policy Characteristics'!L:L,MATCH(PolicyLevers!$C744,'Policy Characteristics'!$C:$C,0))</f>
        <v>0</v>
      </c>
      <c r="S744" s="218">
        <f>INDEX('Policy Characteristics'!M:M,MATCH(PolicyLevers!$C744,'Policy Characteristics'!$C:$C,0))</f>
        <v>0</v>
      </c>
      <c r="T744" s="5">
        <f>INDEX('Policy Characteristics'!N:N,MATCH(PolicyLevers!$C744,'Policy Characteristics'!$C:$C,0))</f>
        <v>0</v>
      </c>
    </row>
    <row r="745" spans="1:20">
      <c r="A745" s="186" t="str">
        <f>INDEX('Policy Characteristics'!A:A,MATCH($C745,'Policy Characteristics'!$C:$C,0))</f>
        <v>Government Revenue Accounting</v>
      </c>
      <c r="B745" s="195" t="str">
        <f>INDEX('Policy Characteristics'!B:B,MATCH($C745,'Policy Characteristics'!$C:$C,0))</f>
        <v>National Debt Interest</v>
      </c>
      <c r="C745" s="195" t="str">
        <f t="shared" ref="C745:C748" si="74">C$744</f>
        <v>GRA for National Debt Interest</v>
      </c>
      <c r="D745" s="5" t="s">
        <v>1362</v>
      </c>
      <c r="F745" s="5" t="s">
        <v>1389</v>
      </c>
      <c r="H745" s="68">
        <v>581</v>
      </c>
      <c r="I745" s="195" t="str">
        <f t="shared" ref="I745:I748" si="75">I$744</f>
        <v>Yes</v>
      </c>
      <c r="J745" s="265"/>
      <c r="K745" s="187" t="str">
        <f>INDEX('Policy Characteristics'!E:E,MATCH(PolicyLevers!$C745,'Policy Characteristics'!$C:$C,0))</f>
        <v>GRA national debt interest</v>
      </c>
      <c r="L745" s="195">
        <f>INDEX('Policy Characteristics'!F:F,MATCH(PolicyLevers!$C745,'Policy Characteristics'!$C:$C,0))</f>
        <v>0</v>
      </c>
      <c r="M745" s="195">
        <f>INDEX('Policy Characteristics'!G:G,MATCH(PolicyLevers!$C745,'Policy Characteristics'!$C:$C,0))</f>
        <v>10</v>
      </c>
      <c r="N745" s="195">
        <f>INDEX('Policy Characteristics'!H:H,MATCH(PolicyLevers!$C745,'Policy Characteristics'!$C:$C,0))</f>
        <v>1</v>
      </c>
      <c r="O745" s="195" t="str">
        <f>INDEX('Policy Characteristics'!I:I,MATCH(PolicyLevers!$C745,'Policy Characteristics'!$C:$C,0))</f>
        <v>weight</v>
      </c>
      <c r="P745" s="195"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5" t="str">
        <f>INDEX('Policy Characteristics'!K:K,MATCH(PolicyLevers!$C745,'Policy Characteristics'!$C:$C,0))</f>
        <v>io-model.html</v>
      </c>
      <c r="R745" s="285">
        <f>INDEX('Policy Characteristics'!L:L,MATCH(PolicyLevers!$C745,'Policy Characteristics'!$C:$C,0))</f>
        <v>0</v>
      </c>
      <c r="S745" s="218">
        <f>INDEX('Policy Characteristics'!M:M,MATCH(PolicyLevers!$C745,'Policy Characteristics'!$C:$C,0))</f>
        <v>0</v>
      </c>
      <c r="T745" s="5">
        <f>INDEX('Policy Characteristics'!N:N,MATCH(PolicyLevers!$C745,'Policy Characteristics'!$C:$C,0))</f>
        <v>0</v>
      </c>
    </row>
    <row r="746" spans="1:20">
      <c r="A746" s="186" t="str">
        <f>INDEX('Policy Characteristics'!A:A,MATCH($C746,'Policy Characteristics'!$C:$C,0))</f>
        <v>Government Revenue Accounting</v>
      </c>
      <c r="B746" s="195" t="str">
        <f>INDEX('Policy Characteristics'!B:B,MATCH($C746,'Policy Characteristics'!$C:$C,0))</f>
        <v>National Debt Interest</v>
      </c>
      <c r="C746" s="195" t="str">
        <f t="shared" si="74"/>
        <v>GRA for National Debt Interest</v>
      </c>
      <c r="D746" s="5" t="s">
        <v>1363</v>
      </c>
      <c r="F746" s="5" t="s">
        <v>1367</v>
      </c>
      <c r="H746" s="68">
        <v>582</v>
      </c>
      <c r="I746" s="195" t="str">
        <f t="shared" si="75"/>
        <v>Yes</v>
      </c>
      <c r="J746" s="265"/>
      <c r="K746" s="187" t="str">
        <f>INDEX('Policy Characteristics'!E:E,MATCH(PolicyLevers!$C746,'Policy Characteristics'!$C:$C,0))</f>
        <v>GRA national debt interest</v>
      </c>
      <c r="L746" s="195">
        <f>INDEX('Policy Characteristics'!F:F,MATCH(PolicyLevers!$C746,'Policy Characteristics'!$C:$C,0))</f>
        <v>0</v>
      </c>
      <c r="M746" s="195">
        <f>INDEX('Policy Characteristics'!G:G,MATCH(PolicyLevers!$C746,'Policy Characteristics'!$C:$C,0))</f>
        <v>10</v>
      </c>
      <c r="N746" s="195">
        <f>INDEX('Policy Characteristics'!H:H,MATCH(PolicyLevers!$C746,'Policy Characteristics'!$C:$C,0))</f>
        <v>1</v>
      </c>
      <c r="O746" s="195" t="str">
        <f>INDEX('Policy Characteristics'!I:I,MATCH(PolicyLevers!$C746,'Policy Characteristics'!$C:$C,0))</f>
        <v>weight</v>
      </c>
      <c r="P746" s="195"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5" t="str">
        <f>INDEX('Policy Characteristics'!K:K,MATCH(PolicyLevers!$C746,'Policy Characteristics'!$C:$C,0))</f>
        <v>io-model.html</v>
      </c>
      <c r="R746" s="285">
        <f>INDEX('Policy Characteristics'!L:L,MATCH(PolicyLevers!$C746,'Policy Characteristics'!$C:$C,0))</f>
        <v>0</v>
      </c>
      <c r="S746" s="218">
        <f>INDEX('Policy Characteristics'!M:M,MATCH(PolicyLevers!$C746,'Policy Characteristics'!$C:$C,0))</f>
        <v>0</v>
      </c>
      <c r="T746" s="5">
        <f>INDEX('Policy Characteristics'!N:N,MATCH(PolicyLevers!$C746,'Policy Characteristics'!$C:$C,0))</f>
        <v>0</v>
      </c>
    </row>
    <row r="747" spans="1:20">
      <c r="A747" s="186" t="str">
        <f>INDEX('Policy Characteristics'!A:A,MATCH($C747,'Policy Characteristics'!$C:$C,0))</f>
        <v>Government Revenue Accounting</v>
      </c>
      <c r="B747" s="195" t="str">
        <f>INDEX('Policy Characteristics'!B:B,MATCH($C747,'Policy Characteristics'!$C:$C,0))</f>
        <v>National Debt Interest</v>
      </c>
      <c r="C747" s="195" t="str">
        <f t="shared" si="74"/>
        <v>GRA for National Debt Interest</v>
      </c>
      <c r="D747" s="5" t="s">
        <v>1364</v>
      </c>
      <c r="F747" s="5" t="s">
        <v>1368</v>
      </c>
      <c r="H747" s="68">
        <v>583</v>
      </c>
      <c r="I747" s="195" t="str">
        <f t="shared" si="75"/>
        <v>Yes</v>
      </c>
      <c r="J747" s="265"/>
      <c r="K747" s="187" t="str">
        <f>INDEX('Policy Characteristics'!E:E,MATCH(PolicyLevers!$C747,'Policy Characteristics'!$C:$C,0))</f>
        <v>GRA national debt interest</v>
      </c>
      <c r="L747" s="195">
        <f>INDEX('Policy Characteristics'!F:F,MATCH(PolicyLevers!$C747,'Policy Characteristics'!$C:$C,0))</f>
        <v>0</v>
      </c>
      <c r="M747" s="195">
        <f>INDEX('Policy Characteristics'!G:G,MATCH(PolicyLevers!$C747,'Policy Characteristics'!$C:$C,0))</f>
        <v>10</v>
      </c>
      <c r="N747" s="195">
        <f>INDEX('Policy Characteristics'!H:H,MATCH(PolicyLevers!$C747,'Policy Characteristics'!$C:$C,0))</f>
        <v>1</v>
      </c>
      <c r="O747" s="195" t="str">
        <f>INDEX('Policy Characteristics'!I:I,MATCH(PolicyLevers!$C747,'Policy Characteristics'!$C:$C,0))</f>
        <v>weight</v>
      </c>
      <c r="P747" s="195"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5" t="str">
        <f>INDEX('Policy Characteristics'!K:K,MATCH(PolicyLevers!$C747,'Policy Characteristics'!$C:$C,0))</f>
        <v>io-model.html</v>
      </c>
      <c r="R747" s="285">
        <f>INDEX('Policy Characteristics'!L:L,MATCH(PolicyLevers!$C747,'Policy Characteristics'!$C:$C,0))</f>
        <v>0</v>
      </c>
      <c r="S747" s="218">
        <f>INDEX('Policy Characteristics'!M:M,MATCH(PolicyLevers!$C747,'Policy Characteristics'!$C:$C,0))</f>
        <v>0</v>
      </c>
      <c r="T747" s="5">
        <f>INDEX('Policy Characteristics'!N:N,MATCH(PolicyLevers!$C747,'Policy Characteristics'!$C:$C,0))</f>
        <v>0</v>
      </c>
    </row>
    <row r="748" spans="1:20">
      <c r="A748" s="186" t="str">
        <f>INDEX('Policy Characteristics'!A:A,MATCH($C748,'Policy Characteristics'!$C:$C,0))</f>
        <v>Government Revenue Accounting</v>
      </c>
      <c r="B748" s="195" t="str">
        <f>INDEX('Policy Characteristics'!B:B,MATCH($C748,'Policy Characteristics'!$C:$C,0))</f>
        <v>National Debt Interest</v>
      </c>
      <c r="C748" s="195" t="str">
        <f t="shared" si="74"/>
        <v>GRA for National Debt Interest</v>
      </c>
      <c r="D748" s="5" t="s">
        <v>1365</v>
      </c>
      <c r="F748" s="5" t="s">
        <v>1369</v>
      </c>
      <c r="H748" s="68">
        <v>584</v>
      </c>
      <c r="I748" s="195" t="str">
        <f t="shared" si="75"/>
        <v>Yes</v>
      </c>
      <c r="J748" s="265"/>
      <c r="K748" s="187" t="str">
        <f>INDEX('Policy Characteristics'!E:E,MATCH(PolicyLevers!$C748,'Policy Characteristics'!$C:$C,0))</f>
        <v>GRA national debt interest</v>
      </c>
      <c r="L748" s="195">
        <f>INDEX('Policy Characteristics'!F:F,MATCH(PolicyLevers!$C748,'Policy Characteristics'!$C:$C,0))</f>
        <v>0</v>
      </c>
      <c r="M748" s="195">
        <f>INDEX('Policy Characteristics'!G:G,MATCH(PolicyLevers!$C748,'Policy Characteristics'!$C:$C,0))</f>
        <v>10</v>
      </c>
      <c r="N748" s="195">
        <f>INDEX('Policy Characteristics'!H:H,MATCH(PolicyLevers!$C748,'Policy Characteristics'!$C:$C,0))</f>
        <v>1</v>
      </c>
      <c r="O748" s="195" t="str">
        <f>INDEX('Policy Characteristics'!I:I,MATCH(PolicyLevers!$C748,'Policy Characteristics'!$C:$C,0))</f>
        <v>weight</v>
      </c>
      <c r="P748" s="195"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5" t="str">
        <f>INDEX('Policy Characteristics'!K:K,MATCH(PolicyLevers!$C748,'Policy Characteristics'!$C:$C,0))</f>
        <v>io-model.html</v>
      </c>
      <c r="R748" s="285">
        <f>INDEX('Policy Characteristics'!L:L,MATCH(PolicyLevers!$C748,'Policy Characteristics'!$C:$C,0))</f>
        <v>0</v>
      </c>
      <c r="S748" s="218">
        <f>INDEX('Policy Characteristics'!M:M,MATCH(PolicyLevers!$C748,'Policy Characteristics'!$C:$C,0))</f>
        <v>0</v>
      </c>
      <c r="T748" s="5">
        <f>INDEX('Policy Characteristics'!N:N,MATCH(PolicyLevers!$C748,'Policy Characteristics'!$C:$C,0))</f>
        <v>0</v>
      </c>
    </row>
    <row r="749" spans="1:20">
      <c r="A749" s="186" t="str">
        <f>INDEX('Policy Characteristics'!A:A,MATCH($C749,'Policy Characteristics'!$C:$C,0))</f>
        <v>Government Revenue Accounting</v>
      </c>
      <c r="B749" s="5" t="str">
        <f>INDEX('Policy Characteristics'!B:B,MATCH($C749,'Policy Characteristics'!$C:$C,0))</f>
        <v>Remaining Government Cash Flows</v>
      </c>
      <c r="C749" s="5" t="s">
        <v>1360</v>
      </c>
      <c r="D749" s="5" t="s">
        <v>1361</v>
      </c>
      <c r="F749" s="5" t="s">
        <v>1366</v>
      </c>
      <c r="H749" s="68">
        <v>585</v>
      </c>
      <c r="I749" s="5" t="s">
        <v>46</v>
      </c>
      <c r="J749" s="265"/>
      <c r="K749" s="187" t="str">
        <f>INDEX('Policy Characteristics'!E:E,MATCH(PolicyLevers!$C749,'Policy Characteristics'!$C:$C,0))</f>
        <v>GRA remaining cash flow changes</v>
      </c>
      <c r="L749" s="224">
        <f>INDEX('Policy Characteristics'!F:F,MATCH(PolicyLevers!$C749,'Policy Characteristics'!$C:$C,0))</f>
        <v>0</v>
      </c>
      <c r="M749" s="5">
        <f>INDEX('Policy Characteristics'!G:G,MATCH(PolicyLevers!$C749,'Policy Characteristics'!$C:$C,0))</f>
        <v>10</v>
      </c>
      <c r="N749" s="5">
        <f>INDEX('Policy Characteristics'!H:H,MATCH(PolicyLevers!$C749,'Policy Characteristics'!$C:$C,0))</f>
        <v>1</v>
      </c>
      <c r="O749" s="5" t="str">
        <f>INDEX('Policy Characteristics'!I:I,MATCH(PolicyLevers!$C749,'Policy Characteristics'!$C:$C,0))</f>
        <v>weight</v>
      </c>
      <c r="P749" s="195"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5" t="str">
        <f>INDEX('Policy Characteristics'!K:K,MATCH(PolicyLevers!$C749,'Policy Characteristics'!$C:$C,0))</f>
        <v>io-model.html</v>
      </c>
      <c r="R749" s="285">
        <f>INDEX('Policy Characteristics'!L:L,MATCH(PolicyLevers!$C749,'Policy Characteristics'!$C:$C,0))</f>
        <v>0</v>
      </c>
      <c r="S749" s="218">
        <f>INDEX('Policy Characteristics'!M:M,MATCH(PolicyLevers!$C749,'Policy Characteristics'!$C:$C,0))</f>
        <v>0</v>
      </c>
      <c r="T749" s="5">
        <f>INDEX('Policy Characteristics'!N:N,MATCH(PolicyLevers!$C749,'Policy Characteristics'!$C:$C,0))</f>
        <v>0</v>
      </c>
    </row>
    <row r="750" spans="1:20">
      <c r="A750" s="186" t="str">
        <f>INDEX('Policy Characteristics'!A:A,MATCH($C750,'Policy Characteristics'!$C:$C,0))</f>
        <v>Government Revenue Accounting</v>
      </c>
      <c r="B750" s="195" t="str">
        <f>INDEX('Policy Characteristics'!B:B,MATCH($C750,'Policy Characteristics'!$C:$C,0))</f>
        <v>Remaining Government Cash Flows</v>
      </c>
      <c r="C750" s="195" t="str">
        <f t="shared" ref="C750" si="76">C$749</f>
        <v>GRA for Remaining Government Cash Flow Changes</v>
      </c>
      <c r="D750" s="5" t="s">
        <v>1362</v>
      </c>
      <c r="F750" s="5" t="s">
        <v>1389</v>
      </c>
      <c r="H750" s="68">
        <v>586</v>
      </c>
      <c r="I750" s="195" t="str">
        <f t="shared" ref="I750:I753" si="77">I$749</f>
        <v>Yes</v>
      </c>
      <c r="J750" s="265"/>
      <c r="K750" s="187" t="str">
        <f>INDEX('Policy Characteristics'!E:E,MATCH(PolicyLevers!$C750,'Policy Characteristics'!$C:$C,0))</f>
        <v>GRA remaining cash flow changes</v>
      </c>
      <c r="L750" s="195">
        <f>INDEX('Policy Characteristics'!F:F,MATCH(PolicyLevers!$C750,'Policy Characteristics'!$C:$C,0))</f>
        <v>0</v>
      </c>
      <c r="M750" s="195">
        <f>INDEX('Policy Characteristics'!G:G,MATCH(PolicyLevers!$C750,'Policy Characteristics'!$C:$C,0))</f>
        <v>10</v>
      </c>
      <c r="N750" s="195">
        <f>INDEX('Policy Characteristics'!H:H,MATCH(PolicyLevers!$C750,'Policy Characteristics'!$C:$C,0))</f>
        <v>1</v>
      </c>
      <c r="O750" s="195" t="str">
        <f>INDEX('Policy Characteristics'!I:I,MATCH(PolicyLevers!$C750,'Policy Characteristics'!$C:$C,0))</f>
        <v>weight</v>
      </c>
      <c r="P750" s="195"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5" t="str">
        <f>INDEX('Policy Characteristics'!K:K,MATCH(PolicyLevers!$C750,'Policy Characteristics'!$C:$C,0))</f>
        <v>io-model.html</v>
      </c>
      <c r="R750" s="285">
        <f>INDEX('Policy Characteristics'!L:L,MATCH(PolicyLevers!$C750,'Policy Characteristics'!$C:$C,0))</f>
        <v>0</v>
      </c>
      <c r="S750" s="218">
        <f>INDEX('Policy Characteristics'!M:M,MATCH(PolicyLevers!$C750,'Policy Characteristics'!$C:$C,0))</f>
        <v>0</v>
      </c>
      <c r="T750" s="5">
        <f>INDEX('Policy Characteristics'!N:N,MATCH(PolicyLevers!$C750,'Policy Characteristics'!$C:$C,0))</f>
        <v>0</v>
      </c>
    </row>
    <row r="751" spans="1:20">
      <c r="A751" s="186" t="str">
        <f>INDEX('Policy Characteristics'!A:A,MATCH($C751,'Policy Characteristics'!$C:$C,0))</f>
        <v>Government Revenue Accounting</v>
      </c>
      <c r="B751" s="195" t="str">
        <f>INDEX('Policy Characteristics'!B:B,MATCH($C751,'Policy Characteristics'!$C:$C,0))</f>
        <v>Remaining Government Cash Flows</v>
      </c>
      <c r="C751" s="195" t="str">
        <f t="shared" ref="C751:C753" si="78">C$749</f>
        <v>GRA for Remaining Government Cash Flow Changes</v>
      </c>
      <c r="D751" s="5" t="s">
        <v>1363</v>
      </c>
      <c r="F751" s="5" t="s">
        <v>1367</v>
      </c>
      <c r="H751" s="68">
        <v>587</v>
      </c>
      <c r="I751" s="195" t="str">
        <f t="shared" si="77"/>
        <v>Yes</v>
      </c>
      <c r="J751" s="265"/>
      <c r="K751" s="187" t="str">
        <f>INDEX('Policy Characteristics'!E:E,MATCH(PolicyLevers!$C751,'Policy Characteristics'!$C:$C,0))</f>
        <v>GRA remaining cash flow changes</v>
      </c>
      <c r="L751" s="195">
        <f>INDEX('Policy Characteristics'!F:F,MATCH(PolicyLevers!$C751,'Policy Characteristics'!$C:$C,0))</f>
        <v>0</v>
      </c>
      <c r="M751" s="195">
        <f>INDEX('Policy Characteristics'!G:G,MATCH(PolicyLevers!$C751,'Policy Characteristics'!$C:$C,0))</f>
        <v>10</v>
      </c>
      <c r="N751" s="195">
        <f>INDEX('Policy Characteristics'!H:H,MATCH(PolicyLevers!$C751,'Policy Characteristics'!$C:$C,0))</f>
        <v>1</v>
      </c>
      <c r="O751" s="195" t="str">
        <f>INDEX('Policy Characteristics'!I:I,MATCH(PolicyLevers!$C751,'Policy Characteristics'!$C:$C,0))</f>
        <v>weight</v>
      </c>
      <c r="P751" s="195"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5" t="str">
        <f>INDEX('Policy Characteristics'!K:K,MATCH(PolicyLevers!$C751,'Policy Characteristics'!$C:$C,0))</f>
        <v>io-model.html</v>
      </c>
      <c r="R751" s="285">
        <f>INDEX('Policy Characteristics'!L:L,MATCH(PolicyLevers!$C751,'Policy Characteristics'!$C:$C,0))</f>
        <v>0</v>
      </c>
      <c r="S751" s="218">
        <f>INDEX('Policy Characteristics'!M:M,MATCH(PolicyLevers!$C751,'Policy Characteristics'!$C:$C,0))</f>
        <v>0</v>
      </c>
      <c r="T751" s="5">
        <f>INDEX('Policy Characteristics'!N:N,MATCH(PolicyLevers!$C751,'Policy Characteristics'!$C:$C,0))</f>
        <v>0</v>
      </c>
    </row>
    <row r="752" spans="1:20">
      <c r="A752" s="186" t="str">
        <f>INDEX('Policy Characteristics'!A:A,MATCH($C752,'Policy Characteristics'!$C:$C,0))</f>
        <v>Government Revenue Accounting</v>
      </c>
      <c r="B752" s="195" t="str">
        <f>INDEX('Policy Characteristics'!B:B,MATCH($C752,'Policy Characteristics'!$C:$C,0))</f>
        <v>Remaining Government Cash Flows</v>
      </c>
      <c r="C752" s="195" t="str">
        <f t="shared" si="78"/>
        <v>GRA for Remaining Government Cash Flow Changes</v>
      </c>
      <c r="D752" s="5" t="s">
        <v>1364</v>
      </c>
      <c r="F752" s="5" t="s">
        <v>1368</v>
      </c>
      <c r="H752" s="68">
        <v>588</v>
      </c>
      <c r="I752" s="195" t="str">
        <f t="shared" si="77"/>
        <v>Yes</v>
      </c>
      <c r="J752" s="265"/>
      <c r="K752" s="187" t="str">
        <f>INDEX('Policy Characteristics'!E:E,MATCH(PolicyLevers!$C752,'Policy Characteristics'!$C:$C,0))</f>
        <v>GRA remaining cash flow changes</v>
      </c>
      <c r="L752" s="195">
        <f>INDEX('Policy Characteristics'!F:F,MATCH(PolicyLevers!$C752,'Policy Characteristics'!$C:$C,0))</f>
        <v>0</v>
      </c>
      <c r="M752" s="195">
        <f>INDEX('Policy Characteristics'!G:G,MATCH(PolicyLevers!$C752,'Policy Characteristics'!$C:$C,0))</f>
        <v>10</v>
      </c>
      <c r="N752" s="195">
        <f>INDEX('Policy Characteristics'!H:H,MATCH(PolicyLevers!$C752,'Policy Characteristics'!$C:$C,0))</f>
        <v>1</v>
      </c>
      <c r="O752" s="195" t="str">
        <f>INDEX('Policy Characteristics'!I:I,MATCH(PolicyLevers!$C752,'Policy Characteristics'!$C:$C,0))</f>
        <v>weight</v>
      </c>
      <c r="P752" s="195"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5" t="str">
        <f>INDEX('Policy Characteristics'!K:K,MATCH(PolicyLevers!$C752,'Policy Characteristics'!$C:$C,0))</f>
        <v>io-model.html</v>
      </c>
      <c r="R752" s="285">
        <f>INDEX('Policy Characteristics'!L:L,MATCH(PolicyLevers!$C752,'Policy Characteristics'!$C:$C,0))</f>
        <v>0</v>
      </c>
      <c r="S752" s="218">
        <f>INDEX('Policy Characteristics'!M:M,MATCH(PolicyLevers!$C752,'Policy Characteristics'!$C:$C,0))</f>
        <v>0</v>
      </c>
      <c r="T752" s="5">
        <f>INDEX('Policy Characteristics'!N:N,MATCH(PolicyLevers!$C752,'Policy Characteristics'!$C:$C,0))</f>
        <v>0</v>
      </c>
    </row>
    <row r="753" spans="1:20">
      <c r="A753" s="186" t="str">
        <f>INDEX('Policy Characteristics'!A:A,MATCH($C753,'Policy Characteristics'!$C:$C,0))</f>
        <v>Government Revenue Accounting</v>
      </c>
      <c r="B753" s="195" t="str">
        <f>INDEX('Policy Characteristics'!B:B,MATCH($C753,'Policy Characteristics'!$C:$C,0))</f>
        <v>Remaining Government Cash Flows</v>
      </c>
      <c r="C753" s="195" t="str">
        <f t="shared" si="78"/>
        <v>GRA for Remaining Government Cash Flow Changes</v>
      </c>
      <c r="D753" s="5" t="s">
        <v>1365</v>
      </c>
      <c r="F753" s="5" t="s">
        <v>1369</v>
      </c>
      <c r="H753" s="68">
        <v>589</v>
      </c>
      <c r="I753" s="195" t="str">
        <f t="shared" si="77"/>
        <v>Yes</v>
      </c>
      <c r="J753" s="265"/>
      <c r="K753" s="187" t="str">
        <f>INDEX('Policy Characteristics'!E:E,MATCH(PolicyLevers!$C753,'Policy Characteristics'!$C:$C,0))</f>
        <v>GRA remaining cash flow changes</v>
      </c>
      <c r="L753" s="195">
        <f>INDEX('Policy Characteristics'!F:F,MATCH(PolicyLevers!$C753,'Policy Characteristics'!$C:$C,0))</f>
        <v>0</v>
      </c>
      <c r="M753" s="195">
        <f>INDEX('Policy Characteristics'!G:G,MATCH(PolicyLevers!$C753,'Policy Characteristics'!$C:$C,0))</f>
        <v>10</v>
      </c>
      <c r="N753" s="195">
        <f>INDEX('Policy Characteristics'!H:H,MATCH(PolicyLevers!$C753,'Policy Characteristics'!$C:$C,0))</f>
        <v>1</v>
      </c>
      <c r="O753" s="195" t="str">
        <f>INDEX('Policy Characteristics'!I:I,MATCH(PolicyLevers!$C753,'Policy Characteristics'!$C:$C,0))</f>
        <v>weight</v>
      </c>
      <c r="P753" s="195"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5" t="str">
        <f>INDEX('Policy Characteristics'!K:K,MATCH(PolicyLevers!$C753,'Policy Characteristics'!$C:$C,0))</f>
        <v>io-model.html</v>
      </c>
      <c r="R753" s="285">
        <f>INDEX('Policy Characteristics'!L:L,MATCH(PolicyLevers!$C753,'Policy Characteristics'!$C:$C,0))</f>
        <v>0</v>
      </c>
      <c r="S753" s="218">
        <f>INDEX('Policy Characteristics'!M:M,MATCH(PolicyLevers!$C753,'Policy Characteristics'!$C:$C,0))</f>
        <v>0</v>
      </c>
      <c r="T753" s="5">
        <f>INDEX('Policy Characteristics'!N:N,MATCH(PolicyLevers!$C753,'Policy Characteristics'!$C:$C,0))</f>
        <v>0</v>
      </c>
    </row>
    <row r="754" spans="1:20">
      <c r="A754" s="286"/>
      <c r="B754" s="5"/>
      <c r="C754" s="5"/>
      <c r="H754" s="5"/>
      <c r="J754" s="5"/>
      <c r="M754" s="5"/>
      <c r="N754" s="5"/>
      <c r="R754" s="285"/>
      <c r="T754" s="5"/>
    </row>
    <row r="755" spans="1:20">
      <c r="A755" s="286"/>
      <c r="B755" s="5"/>
      <c r="C755" s="5"/>
      <c r="H755" s="5"/>
      <c r="J755" s="5"/>
      <c r="M755" s="5"/>
      <c r="N755" s="5"/>
      <c r="R755" s="285"/>
      <c r="T755" s="5"/>
    </row>
    <row r="756" spans="1:20">
      <c r="A756" s="286"/>
      <c r="B756" s="5"/>
      <c r="C756" s="5"/>
      <c r="H756" s="5"/>
      <c r="J756" s="5"/>
      <c r="M756" s="5"/>
      <c r="N756" s="5"/>
      <c r="R756" s="285"/>
      <c r="T756" s="5"/>
    </row>
    <row r="757" spans="1:20">
      <c r="A757" s="286"/>
      <c r="B757" s="5"/>
      <c r="C757" s="5"/>
      <c r="H757" s="5"/>
      <c r="J757" s="5"/>
      <c r="M757" s="5"/>
      <c r="N757" s="5"/>
      <c r="R757" s="285"/>
      <c r="T757" s="5"/>
    </row>
    <row r="758" spans="1:20">
      <c r="A758" s="286"/>
      <c r="B758" s="5"/>
      <c r="C758" s="5"/>
      <c r="H758" s="5"/>
      <c r="J758" s="5"/>
      <c r="M758" s="5"/>
      <c r="N758" s="5"/>
      <c r="R758" s="285"/>
      <c r="T758" s="5"/>
    </row>
  </sheetData>
  <autoFilter ref="A1:T753" xr:uid="{00000000-0009-0000-0000-000001000000}"/>
  <sortState xmlns:xlrd2="http://schemas.microsoft.com/office/spreadsheetml/2017/richdata2" ref="A129:I149">
    <sortCondition ref="B129:B149"/>
  </sortState>
  <conditionalFormatting sqref="I76:I88 I657:I672 I691 I693:I706 I90:I99 I12:I19 I24 I33:I36 I43:I46 I53:I59 I38:I39 I48:I49 I63:I64 I471:I476 I481:I486 I491:I496 I511:I512 I521:I526 I501:I509 I514 I516 I675:I689 I709 I714 I719 I724 I729 I734 I739 I744 I749 I754:I1048576 I450:I466 I113 I1:I9 I258:I350 I367:I369 I531:I655 I204:I241 I126:I187">
    <cfRule type="containsText" dxfId="103" priority="120" operator="containsText" text="No">
      <formula>NOT(ISERROR(SEARCH("No",I1)))</formula>
    </cfRule>
  </conditionalFormatting>
  <conditionalFormatting sqref="I692">
    <cfRule type="containsText" dxfId="102" priority="119" operator="containsText" text="No">
      <formula>NOT(ISERROR(SEARCH("No",I692)))</formula>
    </cfRule>
  </conditionalFormatting>
  <conditionalFormatting sqref="I66 I74 I22 I32 I42 I52">
    <cfRule type="containsText" dxfId="101" priority="118" operator="containsText" text="No">
      <formula>NOT(ISERROR(SEARCH("No",I22)))</formula>
    </cfRule>
  </conditionalFormatting>
  <conditionalFormatting sqref="I75">
    <cfRule type="containsText" dxfId="100" priority="117" operator="containsText" text="No">
      <formula>NOT(ISERROR(SEARCH("No",I75)))</formula>
    </cfRule>
  </conditionalFormatting>
  <conditionalFormatting sqref="I65">
    <cfRule type="containsText" dxfId="99" priority="114" operator="containsText" text="No">
      <formula>NOT(ISERROR(SEARCH("No",I65)))</formula>
    </cfRule>
  </conditionalFormatting>
  <conditionalFormatting sqref="I67:I73">
    <cfRule type="containsText" dxfId="98" priority="113" operator="containsText" text="No">
      <formula>NOT(ISERROR(SEARCH("No",I67)))</formula>
    </cfRule>
  </conditionalFormatting>
  <conditionalFormatting sqref="I89">
    <cfRule type="containsText" dxfId="97" priority="112" operator="containsText" text="No">
      <formula>NOT(ISERROR(SEARCH("No",I89)))</formula>
    </cfRule>
  </conditionalFormatting>
  <conditionalFormatting sqref="I100">
    <cfRule type="containsText" dxfId="96" priority="107" operator="containsText" text="No">
      <formula>NOT(ISERROR(SEARCH("No",I100)))</formula>
    </cfRule>
  </conditionalFormatting>
  <conditionalFormatting sqref="I656">
    <cfRule type="containsText" dxfId="95" priority="106" operator="containsText" text="No">
      <formula>NOT(ISERROR(SEARCH("No",I656)))</formula>
    </cfRule>
  </conditionalFormatting>
  <conditionalFormatting sqref="I690">
    <cfRule type="containsText" dxfId="94" priority="105" operator="containsText" text="No">
      <formula>NOT(ISERROR(SEARCH("No",I690)))</formula>
    </cfRule>
  </conditionalFormatting>
  <conditionalFormatting sqref="I60:I62">
    <cfRule type="containsText" dxfId="93" priority="99" operator="containsText" text="No">
      <formula>NOT(ISERROR(SEARCH("No",I60)))</formula>
    </cfRule>
  </conditionalFormatting>
  <conditionalFormatting sqref="I50:I51">
    <cfRule type="containsText" dxfId="92" priority="98" operator="containsText" text="No">
      <formula>NOT(ISERROR(SEARCH("No",I50)))</formula>
    </cfRule>
  </conditionalFormatting>
  <conditionalFormatting sqref="I40:I41">
    <cfRule type="containsText" dxfId="91" priority="97" operator="containsText" text="No">
      <formula>NOT(ISERROR(SEARCH("No",I40)))</formula>
    </cfRule>
  </conditionalFormatting>
  <conditionalFormatting sqref="I30:I31">
    <cfRule type="containsText" dxfId="90" priority="96" operator="containsText" text="No">
      <formula>NOT(ISERROR(SEARCH("No",I30)))</formula>
    </cfRule>
  </conditionalFormatting>
  <conditionalFormatting sqref="I20:I21">
    <cfRule type="containsText" dxfId="89" priority="95" operator="containsText" text="No">
      <formula>NOT(ISERROR(SEARCH("No",I20)))</formula>
    </cfRule>
  </conditionalFormatting>
  <conditionalFormatting sqref="I10:I11">
    <cfRule type="containsText" dxfId="88" priority="94" operator="containsText" text="No">
      <formula>NOT(ISERROR(SEARCH("No",I10)))</formula>
    </cfRule>
  </conditionalFormatting>
  <conditionalFormatting sqref="I23">
    <cfRule type="containsText" dxfId="87" priority="93" operator="containsText" text="No">
      <formula>NOT(ISERROR(SEARCH("No",I23)))</formula>
    </cfRule>
  </conditionalFormatting>
  <conditionalFormatting sqref="I25:I29">
    <cfRule type="containsText" dxfId="86" priority="92" operator="containsText" text="No">
      <formula>NOT(ISERROR(SEARCH("No",I25)))</formula>
    </cfRule>
  </conditionalFormatting>
  <conditionalFormatting sqref="I37">
    <cfRule type="containsText" dxfId="85" priority="91" operator="containsText" text="No">
      <formula>NOT(ISERROR(SEARCH("No",I37)))</formula>
    </cfRule>
  </conditionalFormatting>
  <conditionalFormatting sqref="I47">
    <cfRule type="containsText" dxfId="84" priority="90" operator="containsText" text="No">
      <formula>NOT(ISERROR(SEARCH("No",I47)))</formula>
    </cfRule>
  </conditionalFormatting>
  <conditionalFormatting sqref="I101:I110">
    <cfRule type="containsText" dxfId="83" priority="88" operator="containsText" text="No">
      <formula>NOT(ISERROR(SEARCH("No",I101)))</formula>
    </cfRule>
  </conditionalFormatting>
  <conditionalFormatting sqref="I111:I112">
    <cfRule type="containsText" dxfId="82" priority="87" operator="containsText" text="No">
      <formula>NOT(ISERROR(SEARCH("No",I111)))</formula>
    </cfRule>
  </conditionalFormatting>
  <conditionalFormatting sqref="I470">
    <cfRule type="containsText" dxfId="81" priority="79" operator="containsText" text="No">
      <formula>NOT(ISERROR(SEARCH("No",I470)))</formula>
    </cfRule>
  </conditionalFormatting>
  <conditionalFormatting sqref="I480">
    <cfRule type="containsText" dxfId="80" priority="78" operator="containsText" text="No">
      <formula>NOT(ISERROR(SEARCH("No",I480)))</formula>
    </cfRule>
  </conditionalFormatting>
  <conditionalFormatting sqref="I490">
    <cfRule type="containsText" dxfId="79" priority="77" operator="containsText" text="No">
      <formula>NOT(ISERROR(SEARCH("No",I490)))</formula>
    </cfRule>
  </conditionalFormatting>
  <conditionalFormatting sqref="I500">
    <cfRule type="containsText" dxfId="78" priority="76" operator="containsText" text="No">
      <formula>NOT(ISERROR(SEARCH("No",I500)))</formula>
    </cfRule>
  </conditionalFormatting>
  <conditionalFormatting sqref="I510">
    <cfRule type="containsText" dxfId="77" priority="75" operator="containsText" text="No">
      <formula>NOT(ISERROR(SEARCH("No",I510)))</formula>
    </cfRule>
  </conditionalFormatting>
  <conditionalFormatting sqref="I520">
    <cfRule type="containsText" dxfId="76" priority="74" operator="containsText" text="No">
      <formula>NOT(ISERROR(SEARCH("No",I520)))</formula>
    </cfRule>
  </conditionalFormatting>
  <conditionalFormatting sqref="I530">
    <cfRule type="containsText" dxfId="75" priority="73" operator="containsText" text="No">
      <formula>NOT(ISERROR(SEARCH("No",I530)))</formula>
    </cfRule>
  </conditionalFormatting>
  <conditionalFormatting sqref="I467">
    <cfRule type="containsText" dxfId="74" priority="72" operator="containsText" text="No">
      <formula>NOT(ISERROR(SEARCH("No",I467)))</formula>
    </cfRule>
  </conditionalFormatting>
  <conditionalFormatting sqref="I468:I469">
    <cfRule type="containsText" dxfId="73" priority="71" operator="containsText" text="No">
      <formula>NOT(ISERROR(SEARCH("No",I468)))</formula>
    </cfRule>
  </conditionalFormatting>
  <conditionalFormatting sqref="I478:I479">
    <cfRule type="containsText" dxfId="72" priority="70" operator="containsText" text="No">
      <formula>NOT(ISERROR(SEARCH("No",I478)))</formula>
    </cfRule>
  </conditionalFormatting>
  <conditionalFormatting sqref="I477">
    <cfRule type="containsText" dxfId="71" priority="69" operator="containsText" text="No">
      <formula>NOT(ISERROR(SEARCH("No",I477)))</formula>
    </cfRule>
  </conditionalFormatting>
  <conditionalFormatting sqref="I488:I489">
    <cfRule type="containsText" dxfId="70" priority="68" operator="containsText" text="No">
      <formula>NOT(ISERROR(SEARCH("No",I488)))</formula>
    </cfRule>
  </conditionalFormatting>
  <conditionalFormatting sqref="I487">
    <cfRule type="containsText" dxfId="69" priority="67" operator="containsText" text="No">
      <formula>NOT(ISERROR(SEARCH("No",I487)))</formula>
    </cfRule>
  </conditionalFormatting>
  <conditionalFormatting sqref="I498">
    <cfRule type="containsText" dxfId="68" priority="66" operator="containsText" text="No">
      <formula>NOT(ISERROR(SEARCH("No",I498)))</formula>
    </cfRule>
  </conditionalFormatting>
  <conditionalFormatting sqref="I497">
    <cfRule type="containsText" dxfId="67" priority="65" operator="containsText" text="No">
      <formula>NOT(ISERROR(SEARCH("No",I497)))</formula>
    </cfRule>
  </conditionalFormatting>
  <conditionalFormatting sqref="I499">
    <cfRule type="containsText" dxfId="66" priority="64" operator="containsText" text="No">
      <formula>NOT(ISERROR(SEARCH("No",I499)))</formula>
    </cfRule>
  </conditionalFormatting>
  <conditionalFormatting sqref="I518:I519">
    <cfRule type="containsText" dxfId="65" priority="63" operator="containsText" text="No">
      <formula>NOT(ISERROR(SEARCH("No",I518)))</formula>
    </cfRule>
  </conditionalFormatting>
  <conditionalFormatting sqref="I517">
    <cfRule type="containsText" dxfId="64" priority="62" operator="containsText" text="No">
      <formula>NOT(ISERROR(SEARCH("No",I517)))</formula>
    </cfRule>
  </conditionalFormatting>
  <conditionalFormatting sqref="I513">
    <cfRule type="containsText" dxfId="63" priority="61" operator="containsText" text="No">
      <formula>NOT(ISERROR(SEARCH("No",I513)))</formula>
    </cfRule>
  </conditionalFormatting>
  <conditionalFormatting sqref="I515">
    <cfRule type="containsText" dxfId="62" priority="60" operator="containsText" text="No">
      <formula>NOT(ISERROR(SEARCH("No",I515)))</formula>
    </cfRule>
  </conditionalFormatting>
  <conditionalFormatting sqref="I528:I529">
    <cfRule type="containsText" dxfId="61" priority="59" operator="containsText" text="No">
      <formula>NOT(ISERROR(SEARCH("No",I528)))</formula>
    </cfRule>
  </conditionalFormatting>
  <conditionalFormatting sqref="I527">
    <cfRule type="containsText" dxfId="60" priority="58" operator="containsText" text="No">
      <formula>NOT(ISERROR(SEARCH("No",I527)))</formula>
    </cfRule>
  </conditionalFormatting>
  <conditionalFormatting sqref="I673:I674">
    <cfRule type="containsText" dxfId="59" priority="57" operator="containsText" text="No">
      <formula>NOT(ISERROR(SEARCH("No",I673)))</formula>
    </cfRule>
  </conditionalFormatting>
  <conditionalFormatting sqref="I707">
    <cfRule type="containsText" dxfId="58" priority="56" operator="containsText" text="No">
      <formula>NOT(ISERROR(SEARCH("No",I707)))</formula>
    </cfRule>
  </conditionalFormatting>
  <conditionalFormatting sqref="I391:I395 I401:I405 I411:I415 I431 I441:I445 I421:I428 I433 I435 I371:I379 I381:I385">
    <cfRule type="containsText" dxfId="57" priority="54" operator="containsText" text="No">
      <formula>NOT(ISERROR(SEARCH("No",I371)))</formula>
    </cfRule>
  </conditionalFormatting>
  <conditionalFormatting sqref="I389">
    <cfRule type="containsText" dxfId="56" priority="53" operator="containsText" text="No">
      <formula>NOT(ISERROR(SEARCH("No",I389)))</formula>
    </cfRule>
  </conditionalFormatting>
  <conditionalFormatting sqref="I399">
    <cfRule type="containsText" dxfId="55" priority="52" operator="containsText" text="No">
      <formula>NOT(ISERROR(SEARCH("No",I399)))</formula>
    </cfRule>
  </conditionalFormatting>
  <conditionalFormatting sqref="I409">
    <cfRule type="containsText" dxfId="54" priority="51" operator="containsText" text="No">
      <formula>NOT(ISERROR(SEARCH("No",I409)))</formula>
    </cfRule>
  </conditionalFormatting>
  <conditionalFormatting sqref="I419">
    <cfRule type="containsText" dxfId="53" priority="50" operator="containsText" text="No">
      <formula>NOT(ISERROR(SEARCH("No",I419)))</formula>
    </cfRule>
  </conditionalFormatting>
  <conditionalFormatting sqref="I429">
    <cfRule type="containsText" dxfId="52" priority="49" operator="containsText" text="No">
      <formula>NOT(ISERROR(SEARCH("No",I429)))</formula>
    </cfRule>
  </conditionalFormatting>
  <conditionalFormatting sqref="I439">
    <cfRule type="containsText" dxfId="51" priority="48" operator="containsText" text="No">
      <formula>NOT(ISERROR(SEARCH("No",I439)))</formula>
    </cfRule>
  </conditionalFormatting>
  <conditionalFormatting sqref="I449">
    <cfRule type="containsText" dxfId="50" priority="47" operator="containsText" text="No">
      <formula>NOT(ISERROR(SEARCH("No",I449)))</formula>
    </cfRule>
  </conditionalFormatting>
  <conditionalFormatting sqref="I386">
    <cfRule type="containsText" dxfId="49" priority="46" operator="containsText" text="No">
      <formula>NOT(ISERROR(SEARCH("No",I386)))</formula>
    </cfRule>
  </conditionalFormatting>
  <conditionalFormatting sqref="I387:I388">
    <cfRule type="containsText" dxfId="48" priority="45" operator="containsText" text="No">
      <formula>NOT(ISERROR(SEARCH("No",I387)))</formula>
    </cfRule>
  </conditionalFormatting>
  <conditionalFormatting sqref="I397:I398">
    <cfRule type="containsText" dxfId="47" priority="44" operator="containsText" text="No">
      <formula>NOT(ISERROR(SEARCH("No",I397)))</formula>
    </cfRule>
  </conditionalFormatting>
  <conditionalFormatting sqref="I396">
    <cfRule type="containsText" dxfId="46" priority="43" operator="containsText" text="No">
      <formula>NOT(ISERROR(SEARCH("No",I396)))</formula>
    </cfRule>
  </conditionalFormatting>
  <conditionalFormatting sqref="I407:I408">
    <cfRule type="containsText" dxfId="45" priority="42" operator="containsText" text="No">
      <formula>NOT(ISERROR(SEARCH("No",I407)))</formula>
    </cfRule>
  </conditionalFormatting>
  <conditionalFormatting sqref="I406">
    <cfRule type="containsText" dxfId="44" priority="41" operator="containsText" text="No">
      <formula>NOT(ISERROR(SEARCH("No",I406)))</formula>
    </cfRule>
  </conditionalFormatting>
  <conditionalFormatting sqref="I417">
    <cfRule type="containsText" dxfId="43" priority="40" operator="containsText" text="No">
      <formula>NOT(ISERROR(SEARCH("No",I417)))</formula>
    </cfRule>
  </conditionalFormatting>
  <conditionalFormatting sqref="I416">
    <cfRule type="containsText" dxfId="42" priority="39" operator="containsText" text="No">
      <formula>NOT(ISERROR(SEARCH("No",I416)))</formula>
    </cfRule>
  </conditionalFormatting>
  <conditionalFormatting sqref="I418">
    <cfRule type="containsText" dxfId="41" priority="38" operator="containsText" text="No">
      <formula>NOT(ISERROR(SEARCH("No",I418)))</formula>
    </cfRule>
  </conditionalFormatting>
  <conditionalFormatting sqref="I437:I438">
    <cfRule type="containsText" dxfId="40" priority="37" operator="containsText" text="No">
      <formula>NOT(ISERROR(SEARCH("No",I437)))</formula>
    </cfRule>
  </conditionalFormatting>
  <conditionalFormatting sqref="I436">
    <cfRule type="containsText" dxfId="39" priority="36" operator="containsText" text="No">
      <formula>NOT(ISERROR(SEARCH("No",I436)))</formula>
    </cfRule>
  </conditionalFormatting>
  <conditionalFormatting sqref="I432">
    <cfRule type="containsText" dxfId="38" priority="35" operator="containsText" text="No">
      <formula>NOT(ISERROR(SEARCH("No",I432)))</formula>
    </cfRule>
  </conditionalFormatting>
  <conditionalFormatting sqref="I434">
    <cfRule type="containsText" dxfId="37" priority="34" operator="containsText" text="No">
      <formula>NOT(ISERROR(SEARCH("No",I434)))</formula>
    </cfRule>
  </conditionalFormatting>
  <conditionalFormatting sqref="I447:I448">
    <cfRule type="containsText" dxfId="36" priority="33" operator="containsText" text="No">
      <formula>NOT(ISERROR(SEARCH("No",I447)))</formula>
    </cfRule>
  </conditionalFormatting>
  <conditionalFormatting sqref="I446">
    <cfRule type="containsText" dxfId="35" priority="32" operator="containsText" text="No">
      <formula>NOT(ISERROR(SEARCH("No",I446)))</formula>
    </cfRule>
  </conditionalFormatting>
  <conditionalFormatting sqref="I370">
    <cfRule type="containsText" dxfId="34" priority="31" operator="containsText" text="No">
      <formula>NOT(ISERROR(SEARCH("No",I370)))</formula>
    </cfRule>
  </conditionalFormatting>
  <conditionalFormatting sqref="I380">
    <cfRule type="containsText" dxfId="33" priority="30" operator="containsText" text="No">
      <formula>NOT(ISERROR(SEARCH("No",I380)))</formula>
    </cfRule>
  </conditionalFormatting>
  <conditionalFormatting sqref="I390">
    <cfRule type="containsText" dxfId="32" priority="29" operator="containsText" text="No">
      <formula>NOT(ISERROR(SEARCH("No",I390)))</formula>
    </cfRule>
  </conditionalFormatting>
  <conditionalFormatting sqref="I400">
    <cfRule type="containsText" dxfId="31" priority="28" operator="containsText" text="No">
      <formula>NOT(ISERROR(SEARCH("No",I400)))</formula>
    </cfRule>
  </conditionalFormatting>
  <conditionalFormatting sqref="I410">
    <cfRule type="containsText" dxfId="30" priority="27" operator="containsText" text="No">
      <formula>NOT(ISERROR(SEARCH("No",I410)))</formula>
    </cfRule>
  </conditionalFormatting>
  <conditionalFormatting sqref="I420">
    <cfRule type="containsText" dxfId="29" priority="26" operator="containsText" text="No">
      <formula>NOT(ISERROR(SEARCH("No",I420)))</formula>
    </cfRule>
  </conditionalFormatting>
  <conditionalFormatting sqref="I430">
    <cfRule type="containsText" dxfId="28" priority="25" operator="containsText" text="No">
      <formula>NOT(ISERROR(SEARCH("No",I430)))</formula>
    </cfRule>
  </conditionalFormatting>
  <conditionalFormatting sqref="I440">
    <cfRule type="containsText" dxfId="27" priority="24" operator="containsText" text="No">
      <formula>NOT(ISERROR(SEARCH("No",I440)))</formula>
    </cfRule>
  </conditionalFormatting>
  <conditionalFormatting sqref="I242:I257">
    <cfRule type="containsText" dxfId="26" priority="13" operator="containsText" text="No">
      <formula>NOT(ISERROR(SEARCH("No",I242)))</formula>
    </cfRule>
  </conditionalFormatting>
  <conditionalFormatting sqref="I188:I189">
    <cfRule type="containsText" dxfId="25" priority="12" operator="containsText" text="No">
      <formula>NOT(ISERROR(SEARCH("No",I188)))</formula>
    </cfRule>
  </conditionalFormatting>
  <conditionalFormatting sqref="I190:I203">
    <cfRule type="containsText" dxfId="24" priority="11" operator="containsText" text="No">
      <formula>NOT(ISERROR(SEARCH("No",I190)))</formula>
    </cfRule>
  </conditionalFormatting>
  <conditionalFormatting sqref="I365:I366 I351:I358">
    <cfRule type="containsText" dxfId="23" priority="10" operator="containsText" text="No">
      <formula>NOT(ISERROR(SEARCH("No",I351)))</formula>
    </cfRule>
  </conditionalFormatting>
  <conditionalFormatting sqref="I359:I364">
    <cfRule type="containsText" dxfId="22" priority="9" operator="containsText" text="No">
      <formula>NOT(ISERROR(SEARCH("No",I359)))</formula>
    </cfRule>
  </conditionalFormatting>
  <conditionalFormatting sqref="I115 I119:I120 I122:I125">
    <cfRule type="containsText" dxfId="21" priority="7" operator="containsText" text="No">
      <formula>NOT(ISERROR(SEARCH("No",I115)))</formula>
    </cfRule>
  </conditionalFormatting>
  <conditionalFormatting sqref="I114">
    <cfRule type="containsText" dxfId="20" priority="6" operator="containsText" text="No">
      <formula>NOT(ISERROR(SEARCH("No",I114)))</formula>
    </cfRule>
  </conditionalFormatting>
  <conditionalFormatting sqref="I118">
    <cfRule type="containsText" dxfId="19" priority="4" operator="containsText" text="No">
      <formula>NOT(ISERROR(SEARCH("No",I118)))</formula>
    </cfRule>
  </conditionalFormatting>
  <conditionalFormatting sqref="I121">
    <cfRule type="containsText" dxfId="18" priority="2" operator="containsText" text="No">
      <formula>NOT(ISERROR(SEARCH("No",I121)))</formula>
    </cfRule>
  </conditionalFormatting>
  <conditionalFormatting sqref="I117">
    <cfRule type="containsText" dxfId="17" priority="5" operator="containsText" text="No">
      <formula>NOT(ISERROR(SEARCH("No",I117)))</formula>
    </cfRule>
  </conditionalFormatting>
  <conditionalFormatting sqref="I116">
    <cfRule type="containsText" dxfId="16" priority="3" operator="containsText" text="No">
      <formula>NOT(ISERROR(SEARCH("No",I116)))</formula>
    </cfRule>
  </conditionalFormatting>
  <conditionalFormatting sqref="I708">
    <cfRule type="containsText" dxfId="15" priority="1" operator="containsText" text="No">
      <formula>NOT(ISERROR(SEARCH("No",I708)))</formula>
    </cfRule>
  </conditionalFormatting>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Q106"/>
  <sheetViews>
    <sheetView tabSelected="1" zoomScale="80" zoomScaleNormal="80" workbookViewId="0">
      <selection activeCell="D19" sqref="D19"/>
    </sheetView>
  </sheetViews>
  <sheetFormatPr defaultColWidth="9.140625" defaultRowHeight="15"/>
  <cols>
    <col min="1" max="1" width="20.140625" style="5" customWidth="1"/>
    <col min="2" max="2" width="35.42578125" style="5" customWidth="1"/>
    <col min="3" max="3" width="44.7109375" style="5" customWidth="1"/>
    <col min="4" max="4" width="37.42578125" style="5" customWidth="1"/>
    <col min="5" max="5" width="20.140625" style="5" customWidth="1"/>
    <col min="6" max="6" width="16.7109375" style="5" customWidth="1"/>
    <col min="7" max="7" width="17.5703125" style="5" customWidth="1"/>
    <col min="8" max="8" width="10.140625" style="5" customWidth="1"/>
    <col min="9" max="9" width="20.140625" style="5" customWidth="1"/>
    <col min="10" max="10" width="87" style="5" customWidth="1"/>
    <col min="11" max="12" width="20.140625" style="5" customWidth="1"/>
    <col min="13" max="13" width="129.28515625" style="218" customWidth="1"/>
    <col min="14" max="14" width="67.5703125" style="5" customWidth="1"/>
    <col min="15" max="16384" width="9.140625" style="5"/>
  </cols>
  <sheetData>
    <row r="1" spans="1:14">
      <c r="A1" s="8" t="s">
        <v>1761</v>
      </c>
      <c r="M1" s="5"/>
    </row>
    <row r="2" spans="1:14">
      <c r="A2" s="16" t="s">
        <v>1762</v>
      </c>
      <c r="M2" s="5"/>
    </row>
    <row r="3" spans="1:14">
      <c r="A3" s="290" t="s">
        <v>3</v>
      </c>
      <c r="B3" s="290" t="s">
        <v>0</v>
      </c>
      <c r="C3" s="290" t="s">
        <v>1</v>
      </c>
      <c r="D3" s="291" t="s">
        <v>366</v>
      </c>
      <c r="E3" s="290" t="s">
        <v>561</v>
      </c>
      <c r="F3" s="353" t="s">
        <v>72</v>
      </c>
      <c r="G3" s="353" t="s">
        <v>73</v>
      </c>
      <c r="H3" s="353" t="s">
        <v>85</v>
      </c>
      <c r="I3" s="354" t="s">
        <v>31</v>
      </c>
      <c r="J3" s="290" t="s">
        <v>2</v>
      </c>
      <c r="K3" s="290" t="s">
        <v>464</v>
      </c>
      <c r="L3" s="290" t="s">
        <v>200</v>
      </c>
      <c r="M3" s="185" t="s">
        <v>160</v>
      </c>
      <c r="N3" s="292" t="s">
        <v>161</v>
      </c>
    </row>
    <row r="4" spans="1:14">
      <c r="A4" s="5" t="s">
        <v>4</v>
      </c>
      <c r="B4" s="5" t="s">
        <v>708</v>
      </c>
      <c r="C4" s="5" t="s">
        <v>703</v>
      </c>
      <c r="D4" s="5" t="s">
        <v>702</v>
      </c>
      <c r="E4" s="5" t="s">
        <v>704</v>
      </c>
      <c r="F4" s="5">
        <v>0</v>
      </c>
      <c r="G4" s="5">
        <v>1</v>
      </c>
      <c r="H4" s="5">
        <v>0.02</v>
      </c>
      <c r="I4" s="5" t="s">
        <v>705</v>
      </c>
      <c r="J4" s="306"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K4" s="5" t="s">
        <v>707</v>
      </c>
      <c r="L4" s="5" t="s">
        <v>706</v>
      </c>
      <c r="M4" s="5" t="s">
        <v>1750</v>
      </c>
    </row>
    <row r="5" spans="1:14">
      <c r="A5" s="5" t="s">
        <v>4</v>
      </c>
      <c r="B5" s="5" t="s">
        <v>787</v>
      </c>
      <c r="C5" s="5" t="s">
        <v>788</v>
      </c>
      <c r="D5" s="5" t="s">
        <v>788</v>
      </c>
      <c r="E5" s="5" t="s">
        <v>789</v>
      </c>
      <c r="F5" s="5">
        <v>0</v>
      </c>
      <c r="G5" s="5">
        <v>250</v>
      </c>
      <c r="H5" s="5">
        <v>5</v>
      </c>
      <c r="I5" s="5" t="s">
        <v>790</v>
      </c>
      <c r="J5" s="306"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L5" s="5" t="s">
        <v>1053</v>
      </c>
      <c r="M5" s="5" t="s">
        <v>1751</v>
      </c>
    </row>
    <row r="6" spans="1:14">
      <c r="A6" s="5" t="s">
        <v>4</v>
      </c>
      <c r="B6" s="5" t="s">
        <v>783</v>
      </c>
      <c r="C6" s="5" t="s">
        <v>784</v>
      </c>
      <c r="D6" s="5" t="s">
        <v>791</v>
      </c>
      <c r="E6" s="5" t="s">
        <v>785</v>
      </c>
      <c r="F6" s="5">
        <v>0</v>
      </c>
      <c r="G6" s="5">
        <v>1</v>
      </c>
      <c r="H6" s="5">
        <v>0.02</v>
      </c>
      <c r="I6" s="5" t="s">
        <v>786</v>
      </c>
      <c r="J6" s="306" t="str">
        <f>INDEX(Guidance!U:U,MATCH('Policy Characteristics'!C6,Guidance!E:E,0))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L6" s="5" t="s">
        <v>1054</v>
      </c>
      <c r="M6" s="5" t="s">
        <v>1752</v>
      </c>
    </row>
    <row r="7" spans="1:14">
      <c r="A7" s="5" t="s">
        <v>4</v>
      </c>
      <c r="B7" s="5" t="s">
        <v>488</v>
      </c>
      <c r="C7" s="5" t="s">
        <v>489</v>
      </c>
      <c r="D7" s="5" t="s">
        <v>490</v>
      </c>
      <c r="E7" s="5" t="s">
        <v>612</v>
      </c>
      <c r="F7" s="5">
        <v>0</v>
      </c>
      <c r="G7" s="5">
        <v>1</v>
      </c>
      <c r="H7" s="5">
        <v>0.01</v>
      </c>
      <c r="I7" s="5" t="s">
        <v>491</v>
      </c>
      <c r="J7" s="306"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K7" s="5" t="s">
        <v>492</v>
      </c>
      <c r="L7" s="5" t="s">
        <v>493</v>
      </c>
      <c r="M7" s="5" t="s">
        <v>1697</v>
      </c>
    </row>
    <row r="8" spans="1:14">
      <c r="A8" s="5" t="s">
        <v>4</v>
      </c>
      <c r="B8" s="5" t="s">
        <v>487</v>
      </c>
      <c r="C8" s="5" t="s">
        <v>483</v>
      </c>
      <c r="D8" s="5" t="s">
        <v>482</v>
      </c>
      <c r="E8" s="5" t="s">
        <v>611</v>
      </c>
      <c r="F8" s="5">
        <v>0</v>
      </c>
      <c r="G8" s="5">
        <v>0.5</v>
      </c>
      <c r="H8" s="5">
        <v>0.01</v>
      </c>
      <c r="I8" s="5" t="s">
        <v>484</v>
      </c>
      <c r="J8" s="306" t="str">
        <f>INDEX(Guidance!U:U,MATCH('Policy Characteristics'!C8,Guidance!E:E,0))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K8" s="5" t="s">
        <v>485</v>
      </c>
      <c r="L8" s="5" t="s">
        <v>486</v>
      </c>
      <c r="M8" s="5" t="s">
        <v>1753</v>
      </c>
    </row>
    <row r="9" spans="1:14">
      <c r="A9" s="5" t="s">
        <v>4</v>
      </c>
      <c r="B9" s="5" t="s">
        <v>11</v>
      </c>
      <c r="C9" s="5" t="s">
        <v>117</v>
      </c>
      <c r="D9" s="5" t="s">
        <v>11</v>
      </c>
      <c r="E9" s="5" t="s">
        <v>610</v>
      </c>
      <c r="F9" s="5">
        <v>0</v>
      </c>
      <c r="G9" s="5">
        <v>1</v>
      </c>
      <c r="H9" s="5">
        <v>0.02</v>
      </c>
      <c r="I9" s="5" t="s">
        <v>465</v>
      </c>
      <c r="J9" s="306"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K9" s="5" t="s">
        <v>201</v>
      </c>
      <c r="L9" s="5" t="s">
        <v>202</v>
      </c>
      <c r="M9" s="5" t="s">
        <v>162</v>
      </c>
      <c r="N9" s="5" t="s">
        <v>185</v>
      </c>
    </row>
    <row r="10" spans="1:14">
      <c r="A10" s="5" t="s">
        <v>4</v>
      </c>
      <c r="B10" s="5" t="s">
        <v>5</v>
      </c>
      <c r="C10" s="5" t="s">
        <v>315</v>
      </c>
      <c r="D10" s="5" t="s">
        <v>367</v>
      </c>
      <c r="E10" s="5" t="s">
        <v>609</v>
      </c>
      <c r="F10" s="5">
        <v>0</v>
      </c>
      <c r="G10" s="5">
        <v>1</v>
      </c>
      <c r="H10" s="5">
        <v>0.01</v>
      </c>
      <c r="I10" s="5" t="s">
        <v>1745</v>
      </c>
      <c r="J10" s="306"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K10" s="5" t="s">
        <v>203</v>
      </c>
      <c r="L10" s="5" t="s">
        <v>204</v>
      </c>
      <c r="M10" s="5" t="s">
        <v>1731</v>
      </c>
      <c r="N10" s="5" t="s">
        <v>386</v>
      </c>
    </row>
    <row r="11" spans="1:14">
      <c r="A11" s="5" t="s">
        <v>4</v>
      </c>
      <c r="B11" s="5" t="s">
        <v>830</v>
      </c>
      <c r="C11" s="5" t="s">
        <v>831</v>
      </c>
      <c r="D11" s="5" t="s">
        <v>832</v>
      </c>
      <c r="E11" s="5" t="s">
        <v>833</v>
      </c>
      <c r="F11" s="5">
        <v>0</v>
      </c>
      <c r="G11" s="5">
        <v>1</v>
      </c>
      <c r="H11" s="5">
        <v>0.01</v>
      </c>
      <c r="I11" s="5" t="s">
        <v>491</v>
      </c>
      <c r="J11" s="306"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s="5" t="s">
        <v>1055</v>
      </c>
      <c r="M11" s="5" t="s">
        <v>1754</v>
      </c>
    </row>
    <row r="12" spans="1:14">
      <c r="A12" s="5" t="s">
        <v>4</v>
      </c>
      <c r="B12" s="5" t="s">
        <v>494</v>
      </c>
      <c r="C12" s="5" t="s">
        <v>495</v>
      </c>
      <c r="D12" s="5" t="s">
        <v>494</v>
      </c>
      <c r="E12" s="5" t="s">
        <v>608</v>
      </c>
      <c r="F12" s="5">
        <v>0</v>
      </c>
      <c r="G12" s="367">
        <v>1</v>
      </c>
      <c r="H12" s="5">
        <v>0.01</v>
      </c>
      <c r="I12" s="5" t="s">
        <v>496</v>
      </c>
      <c r="J12" s="306" t="str">
        <f>INDEX(Guidance!U:U,MATCH('Policy Characteristics'!C12,Guidance!E:E,0))</f>
        <v>**Description:** This policy specifies the percentage reduction in carbon emissions from the transportation sector that must be achieved via fuel switching.  This value is in addition to BAU requirements. // **Guidance for setting values: ** The model includes electricity as a carbon-free source in the LCFS policy. For this policy to take effect for biofuel blending mandates, the policy lever setting should specify the effect of biofuel blending in addition to the lever value achieved through electrification in the transport sector. 
India has adopted a target of 20% blending of ethanol in petrol (E20) by 2030 (target year subsequently advanced to 2025) under the National Policy on Biofules of 2018. Based on historical progress, the BAU assumes an achievement of a blending rate of 13% by 2025, which translates to a 8% on the LCFS policy lever (2% from electrification plus an incremental 6% from ethanol blending). Achieving the 20% blending target would translate to an incremental setting of ~3%.
We do not consider the 5% biodiesel blending target for diesel in the BAU since the blending rate as of 2021 is at less than 0.1%.</v>
      </c>
      <c r="K12" s="5" t="s">
        <v>497</v>
      </c>
      <c r="L12" s="5" t="s">
        <v>498</v>
      </c>
      <c r="M12" s="5" t="s">
        <v>1755</v>
      </c>
    </row>
    <row r="13" spans="1:14">
      <c r="A13" s="5" t="s">
        <v>4</v>
      </c>
      <c r="B13" s="5" t="s">
        <v>1400</v>
      </c>
      <c r="C13" s="5" t="s">
        <v>1401</v>
      </c>
      <c r="D13" s="5" t="s">
        <v>1400</v>
      </c>
      <c r="E13" s="5" t="s">
        <v>1402</v>
      </c>
      <c r="F13" s="5">
        <v>0</v>
      </c>
      <c r="G13" s="5">
        <v>0.35</v>
      </c>
      <c r="H13" s="5">
        <v>0.01</v>
      </c>
      <c r="I13" s="5" t="s">
        <v>1734</v>
      </c>
      <c r="J13" s="306" t="str">
        <f>INDEX(Guidance!U:U,MATCH('Policy Characteristics'!C13,Guidance!E:E,0))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K13" s="5" t="s">
        <v>205</v>
      </c>
      <c r="L13" s="5" t="s">
        <v>206</v>
      </c>
      <c r="M13" s="5" t="s">
        <v>1735</v>
      </c>
    </row>
    <row r="14" spans="1:14" ht="161.1" customHeight="1">
      <c r="A14" s="5" t="s">
        <v>74</v>
      </c>
      <c r="B14" s="5" t="s">
        <v>15</v>
      </c>
      <c r="C14" s="5" t="s">
        <v>822</v>
      </c>
      <c r="D14" s="5" t="s">
        <v>15</v>
      </c>
      <c r="E14" s="5" t="s">
        <v>821</v>
      </c>
      <c r="F14" s="5">
        <v>0</v>
      </c>
      <c r="G14" s="5">
        <v>1</v>
      </c>
      <c r="H14" s="5">
        <v>0.01</v>
      </c>
      <c r="I14" s="5" t="s">
        <v>119</v>
      </c>
      <c r="J14" s="355" t="str">
        <f>INDEX(Guidance!U:U,MATCH('Policy Characteristics'!C14,Guidance!E:E,0))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K14" s="5" t="s">
        <v>207</v>
      </c>
      <c r="L14" s="5" t="s">
        <v>208</v>
      </c>
      <c r="M14" s="5"/>
    </row>
    <row r="15" spans="1:14">
      <c r="A15" s="5" t="s">
        <v>74</v>
      </c>
      <c r="B15" s="5" t="s">
        <v>106</v>
      </c>
      <c r="C15" s="5" t="s">
        <v>316</v>
      </c>
      <c r="D15" s="5" t="s">
        <v>106</v>
      </c>
      <c r="E15" s="5" t="s">
        <v>607</v>
      </c>
      <c r="F15" s="5">
        <v>0</v>
      </c>
      <c r="G15" s="286">
        <v>0.6</v>
      </c>
      <c r="H15" s="5">
        <v>0.01</v>
      </c>
      <c r="I15" s="5" t="s">
        <v>33</v>
      </c>
      <c r="J15" s="306"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K15" s="5" t="s">
        <v>209</v>
      </c>
      <c r="L15" s="5" t="s">
        <v>210</v>
      </c>
      <c r="M15" s="5" t="s">
        <v>163</v>
      </c>
      <c r="N15" s="5" t="s">
        <v>451</v>
      </c>
    </row>
    <row r="16" spans="1:14">
      <c r="A16" s="5" t="s">
        <v>74</v>
      </c>
      <c r="B16" s="5" t="s">
        <v>14</v>
      </c>
      <c r="C16" s="5" t="s">
        <v>7</v>
      </c>
      <c r="D16" s="5" t="s">
        <v>14</v>
      </c>
      <c r="E16" s="5" t="s">
        <v>606</v>
      </c>
      <c r="F16" s="5">
        <v>0</v>
      </c>
      <c r="G16" s="5">
        <v>1</v>
      </c>
      <c r="H16" s="5">
        <v>1</v>
      </c>
      <c r="I16" s="5" t="s">
        <v>32</v>
      </c>
      <c r="J16" s="306"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s="5" t="s">
        <v>211</v>
      </c>
      <c r="L16" s="5" t="s">
        <v>212</v>
      </c>
      <c r="M16" s="5" t="s">
        <v>77</v>
      </c>
    </row>
    <row r="17" spans="1:13">
      <c r="A17" s="5" t="s">
        <v>74</v>
      </c>
      <c r="B17" s="5" t="s">
        <v>273</v>
      </c>
      <c r="C17" s="5" t="s">
        <v>317</v>
      </c>
      <c r="D17" s="5" t="s">
        <v>368</v>
      </c>
      <c r="E17" s="5" t="s">
        <v>605</v>
      </c>
      <c r="F17" s="5">
        <v>0</v>
      </c>
      <c r="G17" s="5">
        <v>0.2</v>
      </c>
      <c r="H17" s="5">
        <v>5.0000000000000001E-3</v>
      </c>
      <c r="I17" s="5" t="s">
        <v>274</v>
      </c>
      <c r="J17" s="306"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2019, rising to 0.8% by 2050 (with 14 GW of capacity). Accordingly, a 2.5% setting on this lever corresponds to rooftop PV capacity approximately being tripled (41 GW) relative to the BAU by 2050.</v>
      </c>
      <c r="K17" s="5" t="s">
        <v>275</v>
      </c>
      <c r="L17" s="5" t="s">
        <v>276</v>
      </c>
      <c r="M17" s="5" t="s">
        <v>1718</v>
      </c>
    </row>
    <row r="18" spans="1:13">
      <c r="A18" s="5" t="s">
        <v>74</v>
      </c>
      <c r="B18" s="5" t="s">
        <v>277</v>
      </c>
      <c r="C18" s="5" t="s">
        <v>280</v>
      </c>
      <c r="D18" s="5" t="s">
        <v>368</v>
      </c>
      <c r="E18" s="5" t="s">
        <v>604</v>
      </c>
      <c r="F18" s="5">
        <v>0</v>
      </c>
      <c r="G18" s="5">
        <v>0.5</v>
      </c>
      <c r="H18" s="5">
        <v>0.01</v>
      </c>
      <c r="I18" s="5" t="s">
        <v>281</v>
      </c>
      <c r="J18" s="306" t="str">
        <f>INDEX(Guidance!U:U,MATCH('Policy Characteristics'!C18,Guidance!E:E,0))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K18" s="5" t="s">
        <v>278</v>
      </c>
      <c r="L18" s="5" t="s">
        <v>279</v>
      </c>
      <c r="M18" s="5" t="s">
        <v>1756</v>
      </c>
    </row>
    <row r="19" spans="1:13">
      <c r="A19" s="5" t="s">
        <v>74</v>
      </c>
      <c r="B19" s="5" t="s">
        <v>13</v>
      </c>
      <c r="C19" s="5" t="s">
        <v>132</v>
      </c>
      <c r="D19" s="5" t="s">
        <v>13</v>
      </c>
      <c r="E19" s="5" t="s">
        <v>603</v>
      </c>
      <c r="F19" s="5">
        <v>0</v>
      </c>
      <c r="G19" s="5">
        <v>1</v>
      </c>
      <c r="H19" s="5">
        <v>1</v>
      </c>
      <c r="I19" s="5" t="s">
        <v>32</v>
      </c>
      <c r="J19" s="306" t="str">
        <f>INDEX(Guidance!U:U,MATCH('Policy Characteristics'!C19,Guidance!E:E,0))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K19" s="5" t="s">
        <v>213</v>
      </c>
      <c r="L19" s="5" t="s">
        <v>214</v>
      </c>
      <c r="M19" s="5" t="s">
        <v>1719</v>
      </c>
    </row>
    <row r="20" spans="1:13">
      <c r="A20" s="5" t="s">
        <v>74</v>
      </c>
      <c r="B20" s="5" t="s">
        <v>797</v>
      </c>
      <c r="C20" s="5" t="s">
        <v>796</v>
      </c>
      <c r="D20" s="5" t="s">
        <v>16</v>
      </c>
      <c r="E20" s="5" t="s">
        <v>602</v>
      </c>
      <c r="F20" s="5">
        <v>0</v>
      </c>
      <c r="G20" s="5">
        <v>0.5</v>
      </c>
      <c r="H20" s="5">
        <v>0.01</v>
      </c>
      <c r="I20" s="5" t="s">
        <v>798</v>
      </c>
      <c r="J20" s="306"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s="5" t="s">
        <v>215</v>
      </c>
      <c r="L20" s="5" t="s">
        <v>216</v>
      </c>
      <c r="M20" s="5" t="s">
        <v>165</v>
      </c>
    </row>
    <row r="21" spans="1:13">
      <c r="A21" s="5" t="s">
        <v>74</v>
      </c>
      <c r="B21" s="5" t="s">
        <v>12</v>
      </c>
      <c r="C21" s="5" t="s">
        <v>6</v>
      </c>
      <c r="D21" s="5" t="s">
        <v>12</v>
      </c>
      <c r="E21" s="5" t="s">
        <v>601</v>
      </c>
      <c r="F21" s="5">
        <v>0</v>
      </c>
      <c r="G21" s="5">
        <v>1</v>
      </c>
      <c r="H21" s="5">
        <v>1</v>
      </c>
      <c r="I21" s="5" t="s">
        <v>32</v>
      </c>
      <c r="J21" s="306" t="str">
        <f>INDEX(Guidance!U:U,MATCH('Policy Characteristics'!C21,Guidance!E:E,0))</f>
        <v>**Description:** This policy represents a modest rebate paid to customers who purchase energy-efficient cooling and ventilation equipment. Typical rebate amounts represented by this policy are 5% - 10% of the purchase price of the equipment. //</v>
      </c>
      <c r="K21" s="5" t="s">
        <v>217</v>
      </c>
      <c r="L21" s="5" t="s">
        <v>218</v>
      </c>
      <c r="M21" s="5" t="s">
        <v>77</v>
      </c>
    </row>
    <row r="22" spans="1:13">
      <c r="A22" s="5" t="s">
        <v>8</v>
      </c>
      <c r="B22" s="5" t="s">
        <v>351</v>
      </c>
      <c r="C22" s="5" t="s">
        <v>352</v>
      </c>
      <c r="D22" s="5" t="s">
        <v>351</v>
      </c>
      <c r="E22" s="5" t="s">
        <v>600</v>
      </c>
      <c r="F22" s="5">
        <v>0</v>
      </c>
      <c r="G22" s="5">
        <v>1</v>
      </c>
      <c r="H22" s="5">
        <v>1</v>
      </c>
      <c r="I22" s="5" t="s">
        <v>32</v>
      </c>
      <c r="J22" s="306" t="str">
        <f>INDEX(Guidance!U:U,MATCH('Policy Characteristics'!C22,Guidance!E:E,0))</f>
        <v>**Description:** This policy prevents new capacity of the selected type(s) from being built or deployed.//</v>
      </c>
      <c r="K22" s="5" t="s">
        <v>353</v>
      </c>
      <c r="L22" s="5" t="s">
        <v>354</v>
      </c>
      <c r="M22" s="5"/>
    </row>
    <row r="23" spans="1:13">
      <c r="A23" s="5" t="s">
        <v>8</v>
      </c>
      <c r="B23" s="5" t="s">
        <v>29</v>
      </c>
      <c r="C23" s="5" t="s">
        <v>1709</v>
      </c>
      <c r="D23" s="5" t="s">
        <v>1710</v>
      </c>
      <c r="E23" s="5" t="s">
        <v>1711</v>
      </c>
      <c r="F23" s="5">
        <v>0</v>
      </c>
      <c r="G23" s="5">
        <v>1</v>
      </c>
      <c r="H23" s="5">
        <v>0.01</v>
      </c>
      <c r="I23" s="5" t="s">
        <v>1185</v>
      </c>
      <c r="J23" s="306" t="str">
        <f>INDEX(Guidance!U:U,MATCH('Policy Characteristics'!C23,Guidance!E:E,0))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K23" s="5" t="s">
        <v>254</v>
      </c>
      <c r="L23" s="5" t="s">
        <v>255</v>
      </c>
      <c r="M23" s="5" t="s">
        <v>1720</v>
      </c>
    </row>
    <row r="24" spans="1:13">
      <c r="A24" s="5" t="s">
        <v>8</v>
      </c>
      <c r="B24" s="5" t="s">
        <v>1101</v>
      </c>
      <c r="C24" s="5" t="s">
        <v>1102</v>
      </c>
      <c r="D24" s="5" t="s">
        <v>1101</v>
      </c>
      <c r="E24" s="5" t="s">
        <v>589</v>
      </c>
      <c r="F24" s="5">
        <v>0</v>
      </c>
      <c r="G24" s="5">
        <v>1</v>
      </c>
      <c r="H24" s="5">
        <v>0.01</v>
      </c>
      <c r="I24" s="5" t="s">
        <v>37</v>
      </c>
      <c r="J24" s="306" t="str">
        <f>INDEX(Guidance!U:U,MATCH('Policy Characteristics'!C24,Guidance!E:E,0))</f>
        <v>**Description:**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c r="K24" s="5" t="s">
        <v>780</v>
      </c>
      <c r="L24" s="5" t="s">
        <v>781</v>
      </c>
      <c r="M24" s="5" t="s">
        <v>1757</v>
      </c>
    </row>
    <row r="25" spans="1:13">
      <c r="A25" s="5" t="s">
        <v>8</v>
      </c>
      <c r="B25" s="5" t="s">
        <v>282</v>
      </c>
      <c r="C25" s="5" t="s">
        <v>285</v>
      </c>
      <c r="D25" s="5" t="s">
        <v>369</v>
      </c>
      <c r="E25" s="5" t="s">
        <v>599</v>
      </c>
      <c r="F25" s="5">
        <v>-0.5</v>
      </c>
      <c r="G25" s="5">
        <v>1</v>
      </c>
      <c r="H25" s="5">
        <v>0.02</v>
      </c>
      <c r="I25" s="5" t="s">
        <v>286</v>
      </c>
      <c r="J25" s="306" t="str">
        <f>INDEX(Guidance!U:U,MATCH('Policy Characteristics'!C25,Guidance!E:E,0))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K25" s="5" t="s">
        <v>288</v>
      </c>
      <c r="L25" s="5" t="s">
        <v>290</v>
      </c>
      <c r="M25" s="5" t="s">
        <v>1758</v>
      </c>
    </row>
    <row r="26" spans="1:13">
      <c r="A26" s="5" t="s">
        <v>8</v>
      </c>
      <c r="B26" s="5" t="s">
        <v>283</v>
      </c>
      <c r="C26" s="5" t="s">
        <v>284</v>
      </c>
      <c r="D26" s="5" t="s">
        <v>369</v>
      </c>
      <c r="E26" s="5" t="s">
        <v>598</v>
      </c>
      <c r="F26" s="5">
        <v>-0.5</v>
      </c>
      <c r="G26" s="5">
        <v>1</v>
      </c>
      <c r="H26" s="5">
        <v>0.02</v>
      </c>
      <c r="I26" s="5" t="s">
        <v>287</v>
      </c>
      <c r="J26" s="306" t="str">
        <f>INDEX(Guidance!U:U,MATCH('Policy Characteristics'!C26,Guidance!E:E,0))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K26" s="5" t="s">
        <v>289</v>
      </c>
      <c r="L26" s="5" t="s">
        <v>290</v>
      </c>
      <c r="M26" s="5" t="s">
        <v>1758</v>
      </c>
    </row>
    <row r="27" spans="1:13">
      <c r="A27" s="5" t="s">
        <v>8</v>
      </c>
      <c r="B27" s="5" t="s">
        <v>319</v>
      </c>
      <c r="C27" s="5" t="s">
        <v>318</v>
      </c>
      <c r="D27" s="5" t="s">
        <v>319</v>
      </c>
      <c r="E27" s="5" t="s">
        <v>597</v>
      </c>
      <c r="F27" s="5">
        <v>0</v>
      </c>
      <c r="G27" s="5">
        <v>0</v>
      </c>
      <c r="H27" s="5">
        <v>0</v>
      </c>
      <c r="I27" s="5">
        <v>0</v>
      </c>
      <c r="J27" s="306" t="str">
        <f>INDEX(Guidance!U:U,MATCH('Policy Characteristics'!C27,Guidance!E:E,0))</f>
        <v>**Description:**0</v>
      </c>
      <c r="M27" s="5"/>
    </row>
    <row r="28" spans="1:13">
      <c r="A28" s="5" t="s">
        <v>8</v>
      </c>
      <c r="B28" s="5" t="s">
        <v>17</v>
      </c>
      <c r="C28" s="5" t="s">
        <v>30</v>
      </c>
      <c r="D28" s="5" t="s">
        <v>17</v>
      </c>
      <c r="E28" s="5" t="s">
        <v>596</v>
      </c>
      <c r="F28" s="5">
        <v>0</v>
      </c>
      <c r="G28" s="5">
        <v>1</v>
      </c>
      <c r="H28" s="5">
        <v>0.01</v>
      </c>
      <c r="I28" s="5" t="s">
        <v>36</v>
      </c>
      <c r="J28" s="306"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213 GW of demand response capacity in 2050 (on top of a BAU quantity of 3 GW).</v>
      </c>
      <c r="K28" s="5" t="s">
        <v>219</v>
      </c>
      <c r="L28" s="5" t="s">
        <v>220</v>
      </c>
      <c r="M28" s="5" t="s">
        <v>1721</v>
      </c>
    </row>
    <row r="29" spans="1:13">
      <c r="A29" s="5" t="s">
        <v>8</v>
      </c>
      <c r="B29" s="5" t="s">
        <v>134</v>
      </c>
      <c r="C29" s="5" t="s">
        <v>133</v>
      </c>
      <c r="D29" s="5" t="s">
        <v>134</v>
      </c>
      <c r="E29" s="5" t="s">
        <v>595</v>
      </c>
      <c r="F29" s="5">
        <v>0</v>
      </c>
      <c r="G29" s="5">
        <v>25000</v>
      </c>
      <c r="H29" s="5">
        <v>25</v>
      </c>
      <c r="I29" s="5" t="s">
        <v>199</v>
      </c>
      <c r="J29" s="306" t="str">
        <f>INDEX(Guidance!U:U,MATCH('Policy Characteristics'!C29,Guidance!E:E,0))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K29" s="5" t="s">
        <v>221</v>
      </c>
      <c r="L29" s="5" t="s">
        <v>222</v>
      </c>
      <c r="M29" s="5" t="s">
        <v>1722</v>
      </c>
    </row>
    <row r="30" spans="1:13">
      <c r="A30" s="5" t="s">
        <v>8</v>
      </c>
      <c r="B30" s="5" t="s">
        <v>19</v>
      </c>
      <c r="C30" s="5" t="s">
        <v>1383</v>
      </c>
      <c r="D30" s="5" t="s">
        <v>19</v>
      </c>
      <c r="E30" s="5" t="s">
        <v>594</v>
      </c>
      <c r="F30" s="5">
        <v>0</v>
      </c>
      <c r="G30" s="5">
        <v>1</v>
      </c>
      <c r="H30" s="5">
        <v>0.01</v>
      </c>
      <c r="I30" s="5" t="s">
        <v>36</v>
      </c>
      <c r="J30" s="306" t="str">
        <f>INDEX(Guidance!U:U,MATCH('Policy Characteristics'!C30,Guidance!E:E,0))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K30" s="5" t="s">
        <v>223</v>
      </c>
      <c r="L30" s="5" t="s">
        <v>224</v>
      </c>
      <c r="M30" s="5" t="s">
        <v>1723</v>
      </c>
    </row>
    <row r="31" spans="1:13">
      <c r="A31" s="5" t="s">
        <v>8</v>
      </c>
      <c r="B31" s="5" t="s">
        <v>138</v>
      </c>
      <c r="C31" s="5" t="s">
        <v>296</v>
      </c>
      <c r="D31" s="5" t="s">
        <v>138</v>
      </c>
      <c r="E31" s="5" t="s">
        <v>593</v>
      </c>
      <c r="F31" s="5">
        <v>0</v>
      </c>
      <c r="G31" s="5">
        <v>1</v>
      </c>
      <c r="H31" s="5">
        <v>0.01</v>
      </c>
      <c r="I31" s="5" t="s">
        <v>139</v>
      </c>
      <c r="J31" s="306"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K31" s="5" t="s">
        <v>225</v>
      </c>
      <c r="L31" s="5" t="s">
        <v>226</v>
      </c>
      <c r="M31" s="5" t="s">
        <v>1724</v>
      </c>
    </row>
    <row r="32" spans="1:13" ht="30">
      <c r="A32" s="5" t="s">
        <v>8</v>
      </c>
      <c r="B32" s="5" t="s">
        <v>1707</v>
      </c>
      <c r="C32" s="5" t="s">
        <v>1708</v>
      </c>
      <c r="D32" s="5" t="s">
        <v>1707</v>
      </c>
      <c r="F32" s="5">
        <v>0</v>
      </c>
      <c r="G32" s="5">
        <v>0</v>
      </c>
      <c r="H32" s="5">
        <v>0</v>
      </c>
      <c r="I32" s="5">
        <v>0</v>
      </c>
      <c r="J32" s="355" t="str">
        <f>INDEX(Guidance!U:U,MATCH('Policy Characteristics'!C32,Guidance!E:E,0))</f>
        <v xml:space="preserve">**Description:** This policy uses an alternative retirement schedule for existing capacity of the selected type(s). // </v>
      </c>
      <c r="M32" s="5"/>
    </row>
    <row r="33" spans="1:14" ht="45">
      <c r="A33" s="5" t="s">
        <v>8</v>
      </c>
      <c r="B33" s="5" t="s">
        <v>62</v>
      </c>
      <c r="C33" s="5" t="s">
        <v>135</v>
      </c>
      <c r="D33" s="5" t="s">
        <v>62</v>
      </c>
      <c r="F33" s="5">
        <v>0</v>
      </c>
      <c r="G33" s="5">
        <v>0</v>
      </c>
      <c r="H33" s="5">
        <v>0</v>
      </c>
      <c r="I33" s="5">
        <v>0</v>
      </c>
      <c r="J33" s="355" t="str">
        <f>INDEX(Guidance!U:U,MATCH('Policy Characteristics'!C33,Guidance!E:E,0))</f>
        <v xml:space="preserve">**Description:** The business-as-uusal case includes all planned capacity additions (provided by the U.S. Energy Information Administration). This policy blocks all planned additions of the selected type(s) that have not already received regulatory approval. // </v>
      </c>
      <c r="M33" s="5"/>
    </row>
    <row r="34" spans="1:14">
      <c r="A34" s="5" t="s">
        <v>8</v>
      </c>
      <c r="B34" s="5" t="s">
        <v>380</v>
      </c>
      <c r="C34" s="5" t="s">
        <v>381</v>
      </c>
      <c r="D34" s="5" t="s">
        <v>1101</v>
      </c>
      <c r="E34" s="5" t="s">
        <v>592</v>
      </c>
      <c r="F34" s="5">
        <v>0</v>
      </c>
      <c r="G34" s="5">
        <v>1</v>
      </c>
      <c r="H34" s="5">
        <v>1</v>
      </c>
      <c r="I34" s="5" t="s">
        <v>32</v>
      </c>
      <c r="J34" s="306" t="str">
        <f>INDEX(Guidance!U:U,MATCH('Policy Characteristics'!C34,Guidance!E:E,0))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M34" s="5"/>
    </row>
    <row r="35" spans="1:14">
      <c r="A35" s="5" t="s">
        <v>8</v>
      </c>
      <c r="B35" s="5" t="s">
        <v>558</v>
      </c>
      <c r="C35" s="5" t="s">
        <v>557</v>
      </c>
      <c r="D35" s="5" t="s">
        <v>559</v>
      </c>
      <c r="F35" s="5">
        <v>0</v>
      </c>
      <c r="G35" s="5">
        <v>20</v>
      </c>
      <c r="H35" s="5">
        <v>1</v>
      </c>
      <c r="I35" s="5" t="s">
        <v>136</v>
      </c>
      <c r="J35" s="306" t="str">
        <f>INDEX(Guidance!U:U,MATCH('Policy Characteristics'!C35,Guidance!E:E,0))</f>
        <v>**Description:** This policy extends the lifetime of all nuclear plants by the specified number of years.//</v>
      </c>
      <c r="K35" s="5" t="s">
        <v>227</v>
      </c>
      <c r="L35" s="5" t="s">
        <v>560</v>
      </c>
      <c r="M35" s="5" t="s">
        <v>164</v>
      </c>
      <c r="N35" s="5" t="s">
        <v>164</v>
      </c>
    </row>
    <row r="36" spans="1:14">
      <c r="A36" s="5" t="s">
        <v>8</v>
      </c>
      <c r="B36" s="5" t="s">
        <v>267</v>
      </c>
      <c r="C36" s="5" t="s">
        <v>268</v>
      </c>
      <c r="D36" s="5" t="s">
        <v>267</v>
      </c>
      <c r="E36" s="5" t="s">
        <v>591</v>
      </c>
      <c r="F36" s="5">
        <v>0</v>
      </c>
      <c r="G36" s="5">
        <v>0.6</v>
      </c>
      <c r="H36" s="5">
        <v>0.01</v>
      </c>
      <c r="I36" s="5">
        <v>0</v>
      </c>
      <c r="J36" s="306" t="str">
        <f>INDEX(Guidance!U:U,MATCH('Policy Characteristics'!C36,Guidance!E:E,0))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M36" s="5"/>
    </row>
    <row r="37" spans="1:14">
      <c r="A37" s="5" t="s">
        <v>8</v>
      </c>
      <c r="B37" s="5" t="s">
        <v>638</v>
      </c>
      <c r="C37" s="5" t="s">
        <v>639</v>
      </c>
      <c r="D37" s="5" t="s">
        <v>638</v>
      </c>
      <c r="E37" s="5" t="s">
        <v>640</v>
      </c>
      <c r="F37" s="5">
        <v>0</v>
      </c>
      <c r="G37" s="5">
        <v>0.9</v>
      </c>
      <c r="H37" s="5">
        <v>0.01</v>
      </c>
      <c r="I37" s="5" t="s">
        <v>641</v>
      </c>
      <c r="J37" s="306"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s="5" t="s">
        <v>699</v>
      </c>
      <c r="L37" s="5" t="s">
        <v>698</v>
      </c>
      <c r="M37" s="5"/>
    </row>
    <row r="38" spans="1:14">
      <c r="A38" s="5" t="s">
        <v>8</v>
      </c>
      <c r="B38" s="5" t="s">
        <v>264</v>
      </c>
      <c r="C38" s="5" t="s">
        <v>297</v>
      </c>
      <c r="D38" s="5" t="s">
        <v>370</v>
      </c>
      <c r="E38" s="5" t="s">
        <v>590</v>
      </c>
      <c r="F38" s="5">
        <v>0</v>
      </c>
      <c r="G38" s="5">
        <v>0.8</v>
      </c>
      <c r="H38" s="5">
        <v>0.01</v>
      </c>
      <c r="I38" s="5" t="s">
        <v>265</v>
      </c>
      <c r="J38" s="306" t="str">
        <f>INDEX(Guidance!U:U,MATCH('Policy Characteristics'!C38,Guidance!E:E,0))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K38" s="5" t="s">
        <v>540</v>
      </c>
      <c r="L38" s="5" t="s">
        <v>266</v>
      </c>
      <c r="M38" s="5" t="s">
        <v>1725</v>
      </c>
    </row>
    <row r="39" spans="1:14">
      <c r="A39" s="5" t="s">
        <v>8</v>
      </c>
      <c r="B39" s="5" t="s">
        <v>1157</v>
      </c>
      <c r="C39" s="5" t="s">
        <v>1159</v>
      </c>
      <c r="D39" s="5" t="s">
        <v>1157</v>
      </c>
      <c r="E39" s="5" t="s">
        <v>1160</v>
      </c>
      <c r="F39" s="5">
        <v>0</v>
      </c>
      <c r="G39" s="5">
        <v>1</v>
      </c>
      <c r="H39" s="5">
        <v>0.01</v>
      </c>
      <c r="I39" s="5" t="s">
        <v>1161</v>
      </c>
      <c r="J39" s="306" t="str">
        <f>INDEX(Guidance!U:U,MATCH('Policy Characteristics'!C39,Guidance!E:E,0))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K39" s="5" t="s">
        <v>228</v>
      </c>
      <c r="M39" s="5"/>
    </row>
    <row r="40" spans="1:14">
      <c r="A40" s="5" t="s">
        <v>8</v>
      </c>
      <c r="B40" s="5" t="s">
        <v>18</v>
      </c>
      <c r="C40" s="5" t="s">
        <v>137</v>
      </c>
      <c r="D40" s="5" t="s">
        <v>18</v>
      </c>
      <c r="E40" s="5" t="s">
        <v>1158</v>
      </c>
      <c r="F40" s="5">
        <v>0</v>
      </c>
      <c r="G40" s="5">
        <v>1000</v>
      </c>
      <c r="H40" s="5">
        <v>20</v>
      </c>
      <c r="I40" s="5">
        <v>0</v>
      </c>
      <c r="J40" s="306" t="str">
        <f>INDEX(Guidance!U:U,MATCH('Policy Characteristics'!C40,Guidance!E:E,0))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M40" s="5"/>
    </row>
    <row r="41" spans="1:14">
      <c r="A41" s="279" t="s">
        <v>9</v>
      </c>
      <c r="B41" s="279" t="s">
        <v>29</v>
      </c>
      <c r="C41" s="279" t="s">
        <v>1712</v>
      </c>
      <c r="D41" s="330" t="s">
        <v>1715</v>
      </c>
      <c r="E41" s="279" t="s">
        <v>1716</v>
      </c>
      <c r="F41" s="5">
        <v>0</v>
      </c>
      <c r="G41" s="5">
        <v>1</v>
      </c>
      <c r="H41" s="5">
        <v>0.01</v>
      </c>
      <c r="I41" s="5" t="s">
        <v>1185</v>
      </c>
      <c r="J41" s="306" t="str">
        <f>INDEX(Guidance!U:U,MATCH('Policy Characteristics'!C41,Guidance!E:E,0))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K41" s="279" t="s">
        <v>254</v>
      </c>
      <c r="L41" s="279" t="s">
        <v>255</v>
      </c>
      <c r="M41" s="279" t="s">
        <v>1720</v>
      </c>
    </row>
    <row r="42" spans="1:14">
      <c r="A42" s="5" t="s">
        <v>9</v>
      </c>
      <c r="B42" s="5" t="s">
        <v>21</v>
      </c>
      <c r="C42" s="5" t="s">
        <v>1139</v>
      </c>
      <c r="D42" s="5" t="s">
        <v>21</v>
      </c>
      <c r="E42" s="5" t="s">
        <v>1140</v>
      </c>
      <c r="F42" s="5">
        <v>0</v>
      </c>
      <c r="G42" s="5">
        <v>1</v>
      </c>
      <c r="H42" s="5">
        <v>0.01</v>
      </c>
      <c r="I42" s="5" t="s">
        <v>36</v>
      </c>
      <c r="J42" s="306" t="str">
        <f>INDEX(Guidance!U:U,MATCH('Policy Characteristics'!C42,Guidance!E:E,0))</f>
        <v>**Description:**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v>
      </c>
      <c r="K42" s="5" t="s">
        <v>229</v>
      </c>
      <c r="L42" s="5" t="s">
        <v>230</v>
      </c>
      <c r="M42" s="5" t="s">
        <v>1726</v>
      </c>
    </row>
    <row r="43" spans="1:14">
      <c r="A43" s="5" t="s">
        <v>9</v>
      </c>
      <c r="B43" s="5" t="s">
        <v>25</v>
      </c>
      <c r="C43" s="5" t="s">
        <v>298</v>
      </c>
      <c r="D43" s="5" t="s">
        <v>25</v>
      </c>
      <c r="E43" s="5" t="s">
        <v>588</v>
      </c>
      <c r="F43" s="5">
        <v>0</v>
      </c>
      <c r="G43" s="5">
        <v>1</v>
      </c>
      <c r="H43" s="5">
        <v>0.01</v>
      </c>
      <c r="I43" s="5" t="s">
        <v>36</v>
      </c>
      <c r="J43" s="306"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 If this policy is fully implemented, in 2050, energy-use in the iron and steel, chemicals, and cement industries are reduced by about 5.5%, and energy-use in mining, natural gas and petroleum systems, waste management and other industries are reduced by about 4%.</v>
      </c>
      <c r="K43" s="5" t="s">
        <v>231</v>
      </c>
      <c r="L43" s="5" t="s">
        <v>232</v>
      </c>
      <c r="M43" s="5" t="s">
        <v>1727</v>
      </c>
    </row>
    <row r="44" spans="1:14">
      <c r="A44" s="5" t="s">
        <v>9</v>
      </c>
      <c r="B44" s="5" t="s">
        <v>23</v>
      </c>
      <c r="C44" s="5" t="s">
        <v>61</v>
      </c>
      <c r="D44" s="5" t="s">
        <v>23</v>
      </c>
      <c r="E44" s="5" t="s">
        <v>587</v>
      </c>
      <c r="F44" s="5">
        <v>0</v>
      </c>
      <c r="G44" s="5">
        <v>1</v>
      </c>
      <c r="H44" s="5">
        <v>0.01</v>
      </c>
      <c r="I44" s="5" t="s">
        <v>36</v>
      </c>
      <c r="J44" s="306"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s="5" t="s">
        <v>233</v>
      </c>
      <c r="L44" s="5" t="s">
        <v>234</v>
      </c>
      <c r="M44" s="5" t="s">
        <v>1728</v>
      </c>
    </row>
    <row r="45" spans="1:14">
      <c r="A45" s="5" t="s">
        <v>9</v>
      </c>
      <c r="B45" s="5" t="s">
        <v>107</v>
      </c>
      <c r="C45" s="5" t="s">
        <v>299</v>
      </c>
      <c r="D45" s="5" t="s">
        <v>107</v>
      </c>
      <c r="E45" s="5" t="s">
        <v>586</v>
      </c>
      <c r="F45" s="5">
        <v>0</v>
      </c>
      <c r="G45" s="5">
        <v>0.6</v>
      </c>
      <c r="H45" s="5">
        <v>0.01</v>
      </c>
      <c r="I45" s="5" t="s">
        <v>33</v>
      </c>
      <c r="J45" s="306" t="str">
        <f>INDEX(Guidance!U:U,MATCH('Policy Characteristics'!C45,Guidance!E:E,0))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K45" s="5" t="s">
        <v>235</v>
      </c>
      <c r="L45" s="5" t="s">
        <v>236</v>
      </c>
      <c r="M45" s="5" t="s">
        <v>1729</v>
      </c>
      <c r="N45" s="5" t="s">
        <v>552</v>
      </c>
    </row>
    <row r="46" spans="1:14">
      <c r="A46" s="5" t="s">
        <v>9</v>
      </c>
      <c r="B46" s="5" t="s">
        <v>24</v>
      </c>
      <c r="C46" s="5" t="s">
        <v>300</v>
      </c>
      <c r="D46" s="5" t="s">
        <v>24</v>
      </c>
      <c r="E46" s="5" t="s">
        <v>585</v>
      </c>
      <c r="F46" s="5">
        <v>0</v>
      </c>
      <c r="G46" s="5">
        <v>1</v>
      </c>
      <c r="H46" s="5">
        <v>0.01</v>
      </c>
      <c r="I46" s="5" t="s">
        <v>36</v>
      </c>
      <c r="J46" s="306"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s="5" t="s">
        <v>237</v>
      </c>
      <c r="L46" s="5" t="s">
        <v>238</v>
      </c>
      <c r="M46" s="5" t="s">
        <v>165</v>
      </c>
    </row>
    <row r="47" spans="1:14">
      <c r="A47" s="5" t="s">
        <v>9</v>
      </c>
      <c r="B47" s="5" t="s">
        <v>1046</v>
      </c>
      <c r="C47" s="5" t="s">
        <v>717</v>
      </c>
      <c r="D47" s="5" t="s">
        <v>1046</v>
      </c>
      <c r="E47" s="5" t="s">
        <v>731</v>
      </c>
      <c r="F47" s="5">
        <v>0</v>
      </c>
      <c r="G47" s="5">
        <v>1</v>
      </c>
      <c r="H47" s="5">
        <v>0.01</v>
      </c>
      <c r="I47" s="5" t="s">
        <v>730</v>
      </c>
      <c r="J47" s="306"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s="5" t="s">
        <v>239</v>
      </c>
      <c r="L47" s="5" t="s">
        <v>1061</v>
      </c>
      <c r="M47" s="5"/>
    </row>
    <row r="48" spans="1:14">
      <c r="A48" s="5" t="s">
        <v>9</v>
      </c>
      <c r="B48" s="5" t="s">
        <v>1144</v>
      </c>
      <c r="C48" s="5" t="s">
        <v>1147</v>
      </c>
      <c r="D48" s="5" t="s">
        <v>1151</v>
      </c>
      <c r="E48" s="5" t="s">
        <v>1152</v>
      </c>
      <c r="F48" s="5">
        <v>0</v>
      </c>
      <c r="G48" s="5">
        <v>1</v>
      </c>
      <c r="H48" s="5">
        <v>0.01</v>
      </c>
      <c r="I48" s="5" t="s">
        <v>36</v>
      </c>
      <c r="J48" s="306"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56%.</v>
      </c>
      <c r="K48" s="5" t="s">
        <v>555</v>
      </c>
      <c r="L48" s="5" t="s">
        <v>556</v>
      </c>
      <c r="M48" s="5" t="s">
        <v>165</v>
      </c>
    </row>
    <row r="49" spans="1:14">
      <c r="A49" s="5" t="s">
        <v>9</v>
      </c>
      <c r="B49" s="5" t="s">
        <v>1145</v>
      </c>
      <c r="C49" s="5" t="s">
        <v>1148</v>
      </c>
      <c r="D49" s="5" t="s">
        <v>1151</v>
      </c>
      <c r="E49" s="5" t="s">
        <v>1153</v>
      </c>
      <c r="F49" s="5">
        <v>0</v>
      </c>
      <c r="G49" s="5">
        <v>1</v>
      </c>
      <c r="H49" s="5">
        <v>0.01</v>
      </c>
      <c r="I49" s="5" t="s">
        <v>36</v>
      </c>
      <c r="J49" s="306"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K49" s="5" t="s">
        <v>555</v>
      </c>
      <c r="L49" s="5" t="s">
        <v>556</v>
      </c>
      <c r="M49" s="5"/>
    </row>
    <row r="50" spans="1:14">
      <c r="A50" s="5" t="s">
        <v>9</v>
      </c>
      <c r="B50" s="5" t="s">
        <v>1146</v>
      </c>
      <c r="C50" s="5" t="s">
        <v>1149</v>
      </c>
      <c r="D50" s="5" t="s">
        <v>1151</v>
      </c>
      <c r="E50" s="5" t="s">
        <v>1154</v>
      </c>
      <c r="F50" s="5">
        <v>0</v>
      </c>
      <c r="G50" s="5">
        <v>1</v>
      </c>
      <c r="H50" s="5">
        <v>0.01</v>
      </c>
      <c r="I50" s="5" t="s">
        <v>36</v>
      </c>
      <c r="J50" s="306"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K50" s="5" t="s">
        <v>555</v>
      </c>
      <c r="L50" s="5" t="s">
        <v>556</v>
      </c>
      <c r="M50" s="5"/>
    </row>
    <row r="51" spans="1:14">
      <c r="A51" s="5" t="s">
        <v>9</v>
      </c>
      <c r="B51" s="5" t="s">
        <v>1156</v>
      </c>
      <c r="C51" s="5" t="s">
        <v>1150</v>
      </c>
      <c r="D51" s="5" t="s">
        <v>1151</v>
      </c>
      <c r="E51" s="5" t="s">
        <v>1155</v>
      </c>
      <c r="F51" s="5">
        <v>0</v>
      </c>
      <c r="G51" s="5">
        <v>1</v>
      </c>
      <c r="H51" s="5">
        <v>0.01</v>
      </c>
      <c r="I51" s="5" t="s">
        <v>36</v>
      </c>
      <c r="J51" s="306"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K51" s="5" t="s">
        <v>555</v>
      </c>
      <c r="L51" s="5" t="s">
        <v>556</v>
      </c>
      <c r="M51" s="5"/>
    </row>
    <row r="52" spans="1:14">
      <c r="A52" s="5" t="s">
        <v>9</v>
      </c>
      <c r="B52" s="5" t="s">
        <v>763</v>
      </c>
      <c r="C52" s="5" t="s">
        <v>762</v>
      </c>
      <c r="D52" s="5" t="s">
        <v>763</v>
      </c>
      <c r="E52" s="5" t="s">
        <v>766</v>
      </c>
      <c r="F52" s="5">
        <v>0</v>
      </c>
      <c r="G52" s="5">
        <v>1</v>
      </c>
      <c r="H52" s="5">
        <v>0.01</v>
      </c>
      <c r="I52" s="5" t="s">
        <v>767</v>
      </c>
      <c r="J52" s="306" t="str">
        <f>INDEX(Guidance!U:U,MATCH('Policy Characteristics'!C52,Guidance!E:E,0))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L52" s="5" t="s">
        <v>1056</v>
      </c>
      <c r="M52" s="5" t="s">
        <v>1730</v>
      </c>
    </row>
    <row r="53" spans="1:14">
      <c r="A53" s="5" t="s">
        <v>9</v>
      </c>
      <c r="B53" s="5" t="s">
        <v>22</v>
      </c>
      <c r="C53" s="5" t="s">
        <v>301</v>
      </c>
      <c r="D53" s="5" t="s">
        <v>371</v>
      </c>
      <c r="E53" s="5" t="s">
        <v>584</v>
      </c>
      <c r="F53" s="5">
        <v>0</v>
      </c>
      <c r="G53" s="5">
        <v>1</v>
      </c>
      <c r="H53" s="5">
        <v>0.01</v>
      </c>
      <c r="I53" s="5" t="s">
        <v>36</v>
      </c>
      <c r="J53" s="306"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K53" s="5" t="s">
        <v>240</v>
      </c>
      <c r="L53" s="5" t="s">
        <v>241</v>
      </c>
      <c r="M53" s="5" t="s">
        <v>1726</v>
      </c>
    </row>
    <row r="54" spans="1:14">
      <c r="A54" s="5" t="s">
        <v>9</v>
      </c>
      <c r="B54" s="5" t="s">
        <v>20</v>
      </c>
      <c r="C54" s="5" t="s">
        <v>302</v>
      </c>
      <c r="D54" s="5" t="s">
        <v>371</v>
      </c>
      <c r="E54" s="5" t="s">
        <v>583</v>
      </c>
      <c r="F54" s="5">
        <v>0</v>
      </c>
      <c r="G54" s="5">
        <v>1</v>
      </c>
      <c r="H54" s="5">
        <v>0.01</v>
      </c>
      <c r="I54" s="5" t="s">
        <v>36</v>
      </c>
      <c r="J54" s="306"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K54" s="5" t="s">
        <v>242</v>
      </c>
      <c r="L54" s="5" t="s">
        <v>243</v>
      </c>
      <c r="M54" s="5" t="s">
        <v>1726</v>
      </c>
    </row>
    <row r="55" spans="1:14">
      <c r="A55" s="5" t="s">
        <v>9</v>
      </c>
      <c r="B55" s="5" t="s">
        <v>826</v>
      </c>
      <c r="C55" s="5" t="s">
        <v>827</v>
      </c>
      <c r="D55" s="5" t="s">
        <v>827</v>
      </c>
      <c r="E55" s="5" t="s">
        <v>828</v>
      </c>
      <c r="F55" s="5">
        <v>0</v>
      </c>
      <c r="G55" s="5">
        <v>1</v>
      </c>
      <c r="H55" s="5">
        <v>0.01</v>
      </c>
      <c r="I55" s="5" t="s">
        <v>829</v>
      </c>
      <c r="J55" s="306"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L55" s="5" t="s">
        <v>1057</v>
      </c>
      <c r="M55" s="5" t="s">
        <v>165</v>
      </c>
    </row>
    <row r="56" spans="1:14">
      <c r="A56" s="5" t="s">
        <v>149</v>
      </c>
      <c r="B56" s="5" t="s">
        <v>151</v>
      </c>
      <c r="C56" s="5" t="s">
        <v>452</v>
      </c>
      <c r="D56" s="5" t="s">
        <v>151</v>
      </c>
      <c r="E56" s="5" t="s">
        <v>582</v>
      </c>
      <c r="F56" s="5">
        <v>0</v>
      </c>
      <c r="G56" s="5">
        <v>1</v>
      </c>
      <c r="H56" s="5">
        <v>0.01</v>
      </c>
      <c r="I56" s="5" t="s">
        <v>36</v>
      </c>
      <c r="J56" s="306" t="str">
        <f>INDEX(Guidance!U:U,MATCH('Policy Characteristics'!C56,Guidance!E:E,0))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K56" s="5" t="s">
        <v>244</v>
      </c>
      <c r="L56" s="5" t="s">
        <v>245</v>
      </c>
      <c r="M56" s="5" t="s">
        <v>1732</v>
      </c>
      <c r="N56" s="5" t="s">
        <v>197</v>
      </c>
    </row>
    <row r="57" spans="1:14">
      <c r="A57" s="5" t="s">
        <v>149</v>
      </c>
      <c r="B57" s="5" t="s">
        <v>272</v>
      </c>
      <c r="C57" s="5" t="s">
        <v>461</v>
      </c>
      <c r="D57" s="5" t="s">
        <v>272</v>
      </c>
      <c r="E57" s="5" t="s">
        <v>581</v>
      </c>
      <c r="F57" s="5">
        <v>0</v>
      </c>
      <c r="G57" s="5">
        <v>1</v>
      </c>
      <c r="H57" s="5">
        <v>0.01</v>
      </c>
      <c r="I57" s="5" t="s">
        <v>36</v>
      </c>
      <c r="J57" s="306" t="str">
        <f>INDEX(Guidance!U:U,MATCH('Policy Characteristics'!C57,Guidance!E:E,0))</f>
        <v>**Description:**This policy prevents the release of CO2 that accompanies deforestation. //**Guidance for setting values: **  If this policy is fully implemented, the deforestation rate reaches zero acres per year in 2050 (down from an average of 83,600 hectares per year during 2001-'18).</v>
      </c>
      <c r="K57" s="5" t="s">
        <v>329</v>
      </c>
      <c r="L57" s="5" t="s">
        <v>330</v>
      </c>
      <c r="M57" s="5" t="s">
        <v>1732</v>
      </c>
    </row>
    <row r="58" spans="1:14">
      <c r="A58" s="5" t="s">
        <v>149</v>
      </c>
      <c r="B58" s="5" t="s">
        <v>457</v>
      </c>
      <c r="C58" s="5" t="s">
        <v>458</v>
      </c>
      <c r="D58" s="5" t="s">
        <v>457</v>
      </c>
      <c r="E58" s="5" t="s">
        <v>580</v>
      </c>
      <c r="F58" s="5">
        <v>0</v>
      </c>
      <c r="G58" s="5">
        <v>1</v>
      </c>
      <c r="H58" s="5">
        <v>0.01</v>
      </c>
      <c r="I58" s="5" t="s">
        <v>36</v>
      </c>
      <c r="J58" s="306" t="str">
        <f>INDEX(Guidance!U:U,MATCH('Policy Characteristics'!C58,Guidance!E:E,0))</f>
        <v xml:space="preserve">**Description:** This policy restores degraded forest, increasing the rate of carbon sequestration of the forest.//**Guidance for setting values: ** If this policy is fully implemented, 1.4 million hectares per year are restored till 2050. // </v>
      </c>
      <c r="L58" s="5" t="s">
        <v>1062</v>
      </c>
      <c r="M58" s="5" t="s">
        <v>1732</v>
      </c>
    </row>
    <row r="59" spans="1:14">
      <c r="A59" s="5" t="s">
        <v>149</v>
      </c>
      <c r="B59" s="5" t="s">
        <v>198</v>
      </c>
      <c r="C59" s="5" t="s">
        <v>453</v>
      </c>
      <c r="D59" s="5" t="s">
        <v>198</v>
      </c>
      <c r="E59" s="5" t="s">
        <v>579</v>
      </c>
      <c r="F59" s="5">
        <v>0</v>
      </c>
      <c r="G59" s="5">
        <v>1</v>
      </c>
      <c r="H59" s="5">
        <v>0.01</v>
      </c>
      <c r="I59" s="5" t="s">
        <v>36</v>
      </c>
      <c r="J59" s="306" t="str">
        <f>INDEX(Guidance!U:U,MATCH('Policy Characteristics'!C59,Guidance!E:E,0))</f>
        <v xml:space="preserve">**Description:** This policy avoids the release of CO2 from forests by reducing timber harvesting. // </v>
      </c>
      <c r="K59" s="5" t="s">
        <v>246</v>
      </c>
      <c r="L59" s="5" t="s">
        <v>247</v>
      </c>
      <c r="M59" s="5" t="s">
        <v>1732</v>
      </c>
    </row>
    <row r="60" spans="1:14">
      <c r="A60" s="5" t="s">
        <v>149</v>
      </c>
      <c r="B60" s="5" t="s">
        <v>1141</v>
      </c>
      <c r="C60" s="5" t="s">
        <v>1142</v>
      </c>
      <c r="D60" s="5" t="s">
        <v>1141</v>
      </c>
      <c r="E60" s="5" t="s">
        <v>1143</v>
      </c>
      <c r="F60" s="5">
        <v>0</v>
      </c>
      <c r="G60" s="5">
        <v>1</v>
      </c>
      <c r="H60" s="5">
        <v>0.01</v>
      </c>
      <c r="I60" s="5" t="s">
        <v>36</v>
      </c>
      <c r="J60" s="306"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1%.</v>
      </c>
      <c r="K60" s="5" t="s">
        <v>248</v>
      </c>
      <c r="L60" s="5" t="s">
        <v>249</v>
      </c>
      <c r="M60" s="5" t="s">
        <v>1726</v>
      </c>
    </row>
    <row r="61" spans="1:14">
      <c r="A61" s="5" t="s">
        <v>149</v>
      </c>
      <c r="B61" s="5" t="s">
        <v>152</v>
      </c>
      <c r="C61" s="5" t="s">
        <v>454</v>
      </c>
      <c r="D61" s="5" t="s">
        <v>152</v>
      </c>
      <c r="E61" s="5" t="s">
        <v>578</v>
      </c>
      <c r="F61" s="5">
        <v>0</v>
      </c>
      <c r="G61" s="5">
        <v>1</v>
      </c>
      <c r="H61" s="5">
        <v>0.01</v>
      </c>
      <c r="I61" s="5" t="s">
        <v>36</v>
      </c>
      <c r="J61" s="306" t="str">
        <f>INDEX(Guidance!U:U,MATCH('Policy Characteristics'!C61,Guidance!E:E,0))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K61" s="5" t="s">
        <v>250</v>
      </c>
      <c r="L61" s="5" t="s">
        <v>251</v>
      </c>
      <c r="M61" s="5" t="s">
        <v>1732</v>
      </c>
    </row>
    <row r="62" spans="1:14">
      <c r="A62" s="5" t="s">
        <v>149</v>
      </c>
      <c r="B62" s="5" t="s">
        <v>150</v>
      </c>
      <c r="C62" s="5" t="s">
        <v>1174</v>
      </c>
      <c r="D62" s="5" t="s">
        <v>150</v>
      </c>
      <c r="E62" s="5" t="s">
        <v>577</v>
      </c>
      <c r="F62" s="5">
        <v>0</v>
      </c>
      <c r="G62" s="5">
        <v>1</v>
      </c>
      <c r="H62" s="5">
        <v>0.01</v>
      </c>
      <c r="I62" s="5" t="s">
        <v>36</v>
      </c>
      <c r="J62" s="306"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7%.</v>
      </c>
      <c r="K62" s="5" t="s">
        <v>252</v>
      </c>
      <c r="L62" s="5" t="s">
        <v>253</v>
      </c>
      <c r="M62" s="5" t="s">
        <v>1726</v>
      </c>
    </row>
    <row r="63" spans="1:14">
      <c r="A63" s="5" t="s">
        <v>149</v>
      </c>
      <c r="B63" s="5" t="s">
        <v>455</v>
      </c>
      <c r="C63" s="5" t="s">
        <v>456</v>
      </c>
      <c r="D63" s="5" t="s">
        <v>455</v>
      </c>
      <c r="E63" s="5" t="s">
        <v>576</v>
      </c>
      <c r="F63" s="5">
        <v>0</v>
      </c>
      <c r="G63" s="5">
        <v>0</v>
      </c>
      <c r="H63" s="5">
        <v>0</v>
      </c>
      <c r="I63" s="5">
        <v>0</v>
      </c>
      <c r="J63" s="306" t="str">
        <f>INDEX(Guidance!U:U,MATCH('Policy Characteristics'!C63,Guidance!E:E,0))</f>
        <v>**Description:**0</v>
      </c>
      <c r="L63" s="5" t="s">
        <v>1063</v>
      </c>
      <c r="M63" s="5"/>
    </row>
    <row r="64" spans="1:14">
      <c r="A64" s="5" t="s">
        <v>149</v>
      </c>
      <c r="B64" s="5" t="s">
        <v>769</v>
      </c>
      <c r="C64" s="5" t="s">
        <v>770</v>
      </c>
      <c r="D64" s="5" t="s">
        <v>769</v>
      </c>
      <c r="E64" s="5" t="s">
        <v>771</v>
      </c>
      <c r="F64" s="5">
        <v>0</v>
      </c>
      <c r="G64" s="5">
        <v>1</v>
      </c>
      <c r="H64" s="5">
        <v>0.01</v>
      </c>
      <c r="I64" s="5" t="s">
        <v>772</v>
      </c>
      <c r="J64" s="306" t="str">
        <f>INDEX(Guidance!U:U,MATCH('Policy Characteristics'!C64,Guidance!E:E,0))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L64" s="5" t="s">
        <v>1058</v>
      </c>
      <c r="M64" s="5" t="s">
        <v>773</v>
      </c>
    </row>
    <row r="65" spans="1:13">
      <c r="A65" s="5" t="s">
        <v>813</v>
      </c>
      <c r="B65" s="5" t="s">
        <v>817</v>
      </c>
      <c r="C65" s="5" t="s">
        <v>303</v>
      </c>
      <c r="D65" s="5" t="s">
        <v>816</v>
      </c>
      <c r="E65" s="5" t="s">
        <v>575</v>
      </c>
      <c r="F65" s="5">
        <v>0</v>
      </c>
      <c r="G65" s="5">
        <v>1</v>
      </c>
      <c r="H65" s="5">
        <v>0.01</v>
      </c>
      <c r="I65" s="5" t="s">
        <v>60</v>
      </c>
      <c r="J65" s="306" t="str">
        <f>INDEX(Guidance!U:U,MATCH('Policy Characteristics'!C65,Guidance!E:E,0))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K65" s="5" t="s">
        <v>258</v>
      </c>
      <c r="L65" s="5" t="s">
        <v>259</v>
      </c>
      <c r="M65" s="5" t="s">
        <v>165</v>
      </c>
    </row>
    <row r="66" spans="1:13">
      <c r="A66" s="5" t="s">
        <v>813</v>
      </c>
      <c r="B66" s="5" t="s">
        <v>1100</v>
      </c>
      <c r="C66" s="5" t="s">
        <v>1099</v>
      </c>
      <c r="D66" s="5" t="s">
        <v>372</v>
      </c>
      <c r="E66" s="5" t="s">
        <v>1097</v>
      </c>
      <c r="F66" s="5">
        <v>0</v>
      </c>
      <c r="G66" s="5">
        <v>1</v>
      </c>
      <c r="H66" s="5">
        <v>0.01</v>
      </c>
      <c r="I66" s="5" t="s">
        <v>1098</v>
      </c>
      <c r="J66" s="306" t="str">
        <f>INDEX(Guidance!U:U,MATCH('Policy Characteristics'!C66,Guidance!E:E,0))</f>
        <v xml:space="preserve">**Description:** This policy causes a percentage of the district heat to be generated by burning hydrogen instead of the fuels used in the BAU case. // </v>
      </c>
      <c r="K66" s="5" t="s">
        <v>365</v>
      </c>
      <c r="L66" s="5" t="s">
        <v>1059</v>
      </c>
      <c r="M66" s="5" t="s">
        <v>165</v>
      </c>
    </row>
    <row r="67" spans="1:13">
      <c r="A67" s="5" t="s">
        <v>813</v>
      </c>
      <c r="B67" s="5" t="s">
        <v>814</v>
      </c>
      <c r="C67" s="5" t="s">
        <v>815</v>
      </c>
      <c r="D67" s="5" t="s">
        <v>818</v>
      </c>
      <c r="E67" s="5" t="s">
        <v>819</v>
      </c>
      <c r="F67" s="5">
        <v>0</v>
      </c>
      <c r="G67" s="5">
        <v>1</v>
      </c>
      <c r="H67" s="5">
        <v>0.01</v>
      </c>
      <c r="I67" s="5" t="s">
        <v>820</v>
      </c>
      <c r="J67" s="306"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L67" s="5" t="s">
        <v>1060</v>
      </c>
      <c r="M67" s="5" t="s">
        <v>1759</v>
      </c>
    </row>
    <row r="68" spans="1:13">
      <c r="A68" s="5" t="s">
        <v>10</v>
      </c>
      <c r="B68" s="5" t="s">
        <v>27</v>
      </c>
      <c r="C68" s="5" t="s">
        <v>737</v>
      </c>
      <c r="D68" s="5" t="s">
        <v>27</v>
      </c>
      <c r="E68" s="5" t="s">
        <v>574</v>
      </c>
      <c r="F68" s="5">
        <v>0</v>
      </c>
      <c r="G68" s="5">
        <v>10000</v>
      </c>
      <c r="H68" s="5">
        <v>250</v>
      </c>
      <c r="I68" s="5" t="s">
        <v>1437</v>
      </c>
      <c r="J68" s="306" t="str">
        <f>INDEX(Guidance!U:U,MATCH('Policy Characteristics'!C68,Guidance!E:E,0))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K68" s="5" t="s">
        <v>256</v>
      </c>
      <c r="L68" s="5" t="s">
        <v>257</v>
      </c>
      <c r="M68" s="5" t="s">
        <v>1760</v>
      </c>
    </row>
    <row r="69" spans="1:13">
      <c r="A69" s="5" t="s">
        <v>10</v>
      </c>
      <c r="B69" s="5" t="s">
        <v>28</v>
      </c>
      <c r="C69" s="5" t="s">
        <v>156</v>
      </c>
      <c r="D69" s="5" t="s">
        <v>28</v>
      </c>
      <c r="E69" s="5" t="s">
        <v>573</v>
      </c>
      <c r="F69" s="5">
        <v>0</v>
      </c>
      <c r="G69" s="5">
        <v>1</v>
      </c>
      <c r="H69" s="5">
        <v>0.01</v>
      </c>
      <c r="I69" s="5">
        <v>0</v>
      </c>
      <c r="J69" s="306" t="str">
        <f>INDEX(Guidance!U:U,MATCH('Policy Characteristics'!C69,Guidance!E:E,0))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M69" s="5"/>
    </row>
    <row r="70" spans="1:13">
      <c r="A70" s="5" t="s">
        <v>10</v>
      </c>
      <c r="B70" s="5" t="s">
        <v>774</v>
      </c>
      <c r="C70" s="5" t="s">
        <v>776</v>
      </c>
      <c r="D70" s="5" t="s">
        <v>777</v>
      </c>
      <c r="E70" s="5" t="s">
        <v>779</v>
      </c>
      <c r="F70" s="5">
        <v>0</v>
      </c>
      <c r="G70" s="5">
        <v>0</v>
      </c>
      <c r="H70" s="5">
        <v>0</v>
      </c>
      <c r="I70" s="5">
        <v>0</v>
      </c>
      <c r="J70" s="306" t="str">
        <f>INDEX(Guidance!U:U,MATCH('Policy Characteristics'!C70,Guidance!E:E,0))</f>
        <v>**Description:**0</v>
      </c>
      <c r="M70" s="5"/>
    </row>
    <row r="71" spans="1:13">
      <c r="A71" s="5" t="s">
        <v>10</v>
      </c>
      <c r="B71" s="5" t="s">
        <v>1386</v>
      </c>
      <c r="C71" s="5" t="s">
        <v>775</v>
      </c>
      <c r="D71" s="5" t="s">
        <v>916</v>
      </c>
      <c r="E71" s="5" t="s">
        <v>778</v>
      </c>
      <c r="F71" s="5">
        <v>0</v>
      </c>
      <c r="G71" s="5">
        <v>1</v>
      </c>
      <c r="H71" s="5">
        <v>1</v>
      </c>
      <c r="I71" s="5" t="s">
        <v>32</v>
      </c>
      <c r="J71" s="306" t="str">
        <f>INDEX(Guidance!U:U,MATCH('Policy Characteristics'!C71,Guidance!E:E,0))</f>
        <v>**Description:** This policy prevents the carbon tax from being levied on process emissions (non-energy greenhouse gas emissions from industrial and agricultural operations).</v>
      </c>
      <c r="K71" s="5" t="s">
        <v>256</v>
      </c>
      <c r="L71" s="5" t="s">
        <v>257</v>
      </c>
      <c r="M71" s="5"/>
    </row>
    <row r="72" spans="1:13">
      <c r="A72" s="5" t="s">
        <v>10</v>
      </c>
      <c r="B72" s="5" t="s">
        <v>1073</v>
      </c>
      <c r="C72" s="5" t="s">
        <v>1072</v>
      </c>
      <c r="D72" s="5" t="s">
        <v>1073</v>
      </c>
      <c r="E72" s="5" t="s">
        <v>1074</v>
      </c>
      <c r="F72" s="5">
        <v>0</v>
      </c>
      <c r="G72" s="5">
        <v>0</v>
      </c>
      <c r="H72" s="5">
        <v>0</v>
      </c>
      <c r="I72" s="5">
        <v>0</v>
      </c>
      <c r="J72" s="306" t="str">
        <f>INDEX(Guidance!U:U,MATCH('Policy Characteristics'!C72,Guidance!E:E,0))</f>
        <v>**Description:**0</v>
      </c>
      <c r="M72" s="5"/>
    </row>
    <row r="73" spans="1:13">
      <c r="A73" s="5" t="s">
        <v>10</v>
      </c>
      <c r="B73" s="5" t="s">
        <v>1399</v>
      </c>
      <c r="C73" s="5" t="s">
        <v>1072</v>
      </c>
      <c r="D73" s="5" t="s">
        <v>1399</v>
      </c>
      <c r="E73" s="5" t="s">
        <v>1074</v>
      </c>
      <c r="F73" s="5">
        <v>0</v>
      </c>
      <c r="G73" s="5">
        <v>0</v>
      </c>
      <c r="H73" s="5">
        <v>0</v>
      </c>
      <c r="I73" s="5">
        <v>0</v>
      </c>
      <c r="J73" s="306" t="str">
        <f>INDEX(Guidance!U:U,MATCH('Policy Characteristics'!C73,Guidance!E:E,0))</f>
        <v>**Description:**0</v>
      </c>
      <c r="M73" s="5"/>
    </row>
    <row r="74" spans="1:13">
      <c r="A74" s="5" t="s">
        <v>10</v>
      </c>
      <c r="B74" s="5" t="s">
        <v>1123</v>
      </c>
      <c r="C74" s="5" t="s">
        <v>1123</v>
      </c>
      <c r="D74" s="5" t="s">
        <v>1123</v>
      </c>
      <c r="E74" s="5" t="s">
        <v>1124</v>
      </c>
      <c r="F74" s="5">
        <v>0</v>
      </c>
      <c r="G74" s="5">
        <v>1</v>
      </c>
      <c r="H74" s="5">
        <v>0.01</v>
      </c>
      <c r="I74" s="5" t="s">
        <v>1125</v>
      </c>
      <c r="J74" s="306">
        <f>INDEX(Guidance!U:U,MATCH('Policy Characteristics'!C74,Guidance!E:E,0))</f>
        <v>0</v>
      </c>
      <c r="K74" s="5" t="s">
        <v>1307</v>
      </c>
      <c r="M74" s="5"/>
    </row>
    <row r="75" spans="1:13">
      <c r="A75" s="5" t="s">
        <v>10</v>
      </c>
      <c r="B75" s="5" t="s">
        <v>26</v>
      </c>
      <c r="C75" s="5" t="s">
        <v>304</v>
      </c>
      <c r="D75" s="5" t="s">
        <v>26</v>
      </c>
      <c r="E75" s="5" t="s">
        <v>572</v>
      </c>
      <c r="F75" s="5">
        <v>0</v>
      </c>
      <c r="G75" s="5">
        <v>0.2</v>
      </c>
      <c r="H75" s="5">
        <v>5.0000000000000001E-3</v>
      </c>
      <c r="I75" s="5" t="s">
        <v>158</v>
      </c>
      <c r="J75" s="306"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K75" s="5" t="s">
        <v>260</v>
      </c>
      <c r="L75" s="5" t="s">
        <v>261</v>
      </c>
      <c r="M75" s="5" t="s">
        <v>1733</v>
      </c>
    </row>
    <row r="76" spans="1:13" s="279" customFormat="1">
      <c r="A76" s="279" t="s">
        <v>1016</v>
      </c>
      <c r="B76" s="279" t="s">
        <v>331</v>
      </c>
      <c r="C76" s="279" t="s">
        <v>305</v>
      </c>
      <c r="D76" s="279" t="s">
        <v>373</v>
      </c>
      <c r="E76" s="279" t="s">
        <v>571</v>
      </c>
      <c r="F76" s="5">
        <v>0</v>
      </c>
      <c r="G76" s="5">
        <v>0.4</v>
      </c>
      <c r="H76" s="5">
        <v>0.01</v>
      </c>
      <c r="I76" s="5" t="s">
        <v>34</v>
      </c>
      <c r="J76" s="306" t="str">
        <f>INDEX(Guidance!U:U,MATCH('Policy Characteristics'!C76,Guidance!E:E,0))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6" s="279" t="s">
        <v>262</v>
      </c>
      <c r="L76" s="279" t="s">
        <v>263</v>
      </c>
      <c r="M76" s="279" t="s">
        <v>77</v>
      </c>
    </row>
    <row r="77" spans="1:13" s="279" customFormat="1">
      <c r="A77" s="279" t="s">
        <v>1016</v>
      </c>
      <c r="B77" s="279" t="s">
        <v>331</v>
      </c>
      <c r="C77" s="279" t="s">
        <v>306</v>
      </c>
      <c r="D77" s="279" t="s">
        <v>373</v>
      </c>
      <c r="E77" s="279" t="s">
        <v>570</v>
      </c>
      <c r="F77" s="5">
        <v>0</v>
      </c>
      <c r="G77" s="5">
        <v>0.4</v>
      </c>
      <c r="H77" s="5">
        <v>0.01</v>
      </c>
      <c r="I77" s="5" t="s">
        <v>34</v>
      </c>
      <c r="J77" s="306" t="str">
        <f>INDEX(Guidance!U:U,MATCH('Policy Characteristics'!C77,Guidance!E:E,0))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279" t="s">
        <v>262</v>
      </c>
      <c r="L77" s="279" t="s">
        <v>263</v>
      </c>
      <c r="M77" s="279" t="s">
        <v>77</v>
      </c>
    </row>
    <row r="78" spans="1:13" s="279" customFormat="1">
      <c r="A78" s="279" t="s">
        <v>1016</v>
      </c>
      <c r="B78" s="279" t="s">
        <v>331</v>
      </c>
      <c r="C78" s="279" t="s">
        <v>307</v>
      </c>
      <c r="D78" s="279" t="s">
        <v>373</v>
      </c>
      <c r="E78" s="279" t="s">
        <v>569</v>
      </c>
      <c r="F78" s="5">
        <v>0</v>
      </c>
      <c r="G78" s="5">
        <v>0.4</v>
      </c>
      <c r="H78" s="5">
        <v>0.01</v>
      </c>
      <c r="I78" s="5" t="s">
        <v>34</v>
      </c>
      <c r="J78" s="306" t="str">
        <f>INDEX(Guidance!U:U,MATCH('Policy Characteristics'!C78,Guidance!E:E,0))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279" t="s">
        <v>262</v>
      </c>
      <c r="L78" s="279" t="s">
        <v>263</v>
      </c>
      <c r="M78" s="279" t="s">
        <v>77</v>
      </c>
    </row>
    <row r="79" spans="1:13" s="279" customFormat="1">
      <c r="A79" s="279" t="s">
        <v>1016</v>
      </c>
      <c r="B79" s="279" t="s">
        <v>331</v>
      </c>
      <c r="C79" s="279" t="s">
        <v>308</v>
      </c>
      <c r="D79" s="279" t="s">
        <v>373</v>
      </c>
      <c r="E79" s="279" t="s">
        <v>568</v>
      </c>
      <c r="F79" s="5">
        <v>0</v>
      </c>
      <c r="G79" s="5">
        <v>0.4</v>
      </c>
      <c r="H79" s="5">
        <v>0.01</v>
      </c>
      <c r="I79" s="5" t="s">
        <v>34</v>
      </c>
      <c r="J79" s="306" t="str">
        <f>INDEX(Guidance!U:U,MATCH('Policy Characteristics'!C79,Guidance!E:E,0))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279" t="s">
        <v>262</v>
      </c>
      <c r="L79" s="279" t="s">
        <v>263</v>
      </c>
      <c r="M79" s="279" t="s">
        <v>77</v>
      </c>
    </row>
    <row r="80" spans="1:13" s="279" customFormat="1">
      <c r="A80" s="279" t="s">
        <v>1016</v>
      </c>
      <c r="B80" s="279" t="s">
        <v>331</v>
      </c>
      <c r="C80" s="279" t="s">
        <v>309</v>
      </c>
      <c r="D80" s="279" t="s">
        <v>373</v>
      </c>
      <c r="E80" s="279" t="s">
        <v>567</v>
      </c>
      <c r="F80" s="5">
        <v>0</v>
      </c>
      <c r="G80" s="5">
        <v>0.4</v>
      </c>
      <c r="H80" s="5">
        <v>0.01</v>
      </c>
      <c r="I80" s="5" t="s">
        <v>34</v>
      </c>
      <c r="J80" s="306" t="str">
        <f>INDEX(Guidance!U:U,MATCH('Policy Characteristics'!C80,Guidance!E:E,0))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279" t="s">
        <v>262</v>
      </c>
      <c r="L80" s="279" t="s">
        <v>263</v>
      </c>
      <c r="M80" s="279" t="s">
        <v>77</v>
      </c>
    </row>
    <row r="81" spans="1:17">
      <c r="A81" s="5" t="s">
        <v>1016</v>
      </c>
      <c r="B81" s="5" t="s">
        <v>1172</v>
      </c>
      <c r="C81" s="5" t="s">
        <v>1173</v>
      </c>
      <c r="D81" s="5" t="s">
        <v>1172</v>
      </c>
      <c r="E81" s="5" t="s">
        <v>1175</v>
      </c>
      <c r="F81" s="5">
        <v>0</v>
      </c>
      <c r="G81" s="5">
        <v>1</v>
      </c>
      <c r="H81" s="5">
        <v>0.01</v>
      </c>
      <c r="I81" s="5" t="s">
        <v>36</v>
      </c>
      <c r="J81" s="306"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s="5" t="s">
        <v>1178</v>
      </c>
      <c r="L81" s="5" t="s">
        <v>1177</v>
      </c>
      <c r="M81" s="5" t="s">
        <v>1176</v>
      </c>
    </row>
    <row r="82" spans="1:17" s="279" customFormat="1">
      <c r="A82" s="279" t="s">
        <v>1016</v>
      </c>
      <c r="B82" s="279" t="s">
        <v>350</v>
      </c>
      <c r="C82" s="279" t="s">
        <v>310</v>
      </c>
      <c r="D82" s="279" t="s">
        <v>374</v>
      </c>
      <c r="E82" s="279" t="s">
        <v>566</v>
      </c>
      <c r="F82" s="5">
        <v>0</v>
      </c>
      <c r="G82" s="5">
        <v>0.4</v>
      </c>
      <c r="H82" s="5">
        <v>0.01</v>
      </c>
      <c r="I82" s="5" t="s">
        <v>35</v>
      </c>
      <c r="J82" s="306"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279" t="s">
        <v>262</v>
      </c>
      <c r="L82" s="279" t="s">
        <v>263</v>
      </c>
      <c r="M82" s="279" t="s">
        <v>77</v>
      </c>
    </row>
    <row r="83" spans="1:17" s="279" customFormat="1">
      <c r="A83" s="279" t="s">
        <v>1016</v>
      </c>
      <c r="B83" s="279" t="s">
        <v>350</v>
      </c>
      <c r="C83" s="279" t="s">
        <v>311</v>
      </c>
      <c r="D83" s="279" t="s">
        <v>374</v>
      </c>
      <c r="E83" s="279" t="s">
        <v>565</v>
      </c>
      <c r="F83" s="5">
        <v>0</v>
      </c>
      <c r="G83" s="5">
        <v>0.4</v>
      </c>
      <c r="H83" s="5">
        <v>0.01</v>
      </c>
      <c r="I83" s="5" t="s">
        <v>35</v>
      </c>
      <c r="J83" s="306"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279" t="s">
        <v>262</v>
      </c>
      <c r="L83" s="279" t="s">
        <v>263</v>
      </c>
      <c r="M83" s="279" t="s">
        <v>77</v>
      </c>
    </row>
    <row r="84" spans="1:17" s="279" customFormat="1">
      <c r="A84" s="279" t="s">
        <v>1016</v>
      </c>
      <c r="B84" s="279" t="s">
        <v>350</v>
      </c>
      <c r="C84" s="279" t="s">
        <v>312</v>
      </c>
      <c r="D84" s="279" t="s">
        <v>374</v>
      </c>
      <c r="E84" s="279" t="s">
        <v>564</v>
      </c>
      <c r="F84" s="5">
        <v>0</v>
      </c>
      <c r="G84" s="5">
        <v>0.4</v>
      </c>
      <c r="H84" s="5">
        <v>0.01</v>
      </c>
      <c r="I84" s="5" t="s">
        <v>35</v>
      </c>
      <c r="J84" s="306"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279" t="s">
        <v>262</v>
      </c>
      <c r="L84" s="279" t="s">
        <v>263</v>
      </c>
      <c r="M84" s="279" t="s">
        <v>77</v>
      </c>
    </row>
    <row r="85" spans="1:17" s="279" customFormat="1">
      <c r="A85" s="279" t="s">
        <v>1016</v>
      </c>
      <c r="B85" s="279" t="s">
        <v>350</v>
      </c>
      <c r="C85" s="279" t="s">
        <v>313</v>
      </c>
      <c r="D85" s="279" t="s">
        <v>374</v>
      </c>
      <c r="E85" s="279" t="s">
        <v>563</v>
      </c>
      <c r="F85" s="5">
        <v>0</v>
      </c>
      <c r="G85" s="5">
        <v>0.4</v>
      </c>
      <c r="H85" s="5">
        <v>0.01</v>
      </c>
      <c r="I85" s="5" t="s">
        <v>35</v>
      </c>
      <c r="J85" s="306"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279" t="s">
        <v>262</v>
      </c>
      <c r="L85" s="279" t="s">
        <v>263</v>
      </c>
      <c r="M85" s="279" t="s">
        <v>77</v>
      </c>
    </row>
    <row r="86" spans="1:17" s="279" customFormat="1">
      <c r="A86" s="279" t="s">
        <v>1016</v>
      </c>
      <c r="B86" s="279" t="s">
        <v>350</v>
      </c>
      <c r="C86" s="279" t="s">
        <v>314</v>
      </c>
      <c r="D86" s="279" t="s">
        <v>374</v>
      </c>
      <c r="E86" s="279" t="s">
        <v>562</v>
      </c>
      <c r="F86" s="5">
        <v>0</v>
      </c>
      <c r="G86" s="5">
        <v>0.4</v>
      </c>
      <c r="H86" s="5">
        <v>0.01</v>
      </c>
      <c r="I86" s="5" t="s">
        <v>35</v>
      </c>
      <c r="J86" s="306"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K86" s="279" t="s">
        <v>262</v>
      </c>
      <c r="L86" s="279" t="s">
        <v>263</v>
      </c>
      <c r="M86" s="279" t="s">
        <v>77</v>
      </c>
    </row>
    <row r="87" spans="1:17">
      <c r="A87" s="5" t="s">
        <v>1194</v>
      </c>
      <c r="B87" s="5" t="s">
        <v>1195</v>
      </c>
      <c r="C87" s="5" t="s">
        <v>1198</v>
      </c>
      <c r="E87" s="5" t="s">
        <v>1196</v>
      </c>
      <c r="F87" s="5">
        <v>-0.1</v>
      </c>
      <c r="G87" s="5">
        <v>5.8000000000000003E-2</v>
      </c>
      <c r="H87" s="5">
        <v>5.0000000000000001E-4</v>
      </c>
      <c r="I87" s="5" t="s">
        <v>1202</v>
      </c>
      <c r="J87" s="306"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M87" s="5" t="s">
        <v>1197</v>
      </c>
      <c r="N87" s="5" t="s">
        <v>1736</v>
      </c>
    </row>
    <row r="88" spans="1:17">
      <c r="A88" s="5" t="s">
        <v>1344</v>
      </c>
      <c r="B88" s="5" t="s">
        <v>1345</v>
      </c>
      <c r="C88" s="5" t="s">
        <v>1352</v>
      </c>
      <c r="E88" s="5" t="s">
        <v>1390</v>
      </c>
      <c r="F88" s="5">
        <v>0</v>
      </c>
      <c r="G88" s="5">
        <v>10</v>
      </c>
      <c r="H88" s="5">
        <v>1</v>
      </c>
      <c r="I88" s="5" t="s">
        <v>1320</v>
      </c>
      <c r="J88" s="306"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s="5" t="s">
        <v>1321</v>
      </c>
      <c r="M88" s="5"/>
    </row>
    <row r="89" spans="1:17">
      <c r="A89" s="5" t="s">
        <v>1344</v>
      </c>
      <c r="B89" s="5" t="s">
        <v>1346</v>
      </c>
      <c r="C89" s="5" t="s">
        <v>1353</v>
      </c>
      <c r="E89" s="5" t="s">
        <v>1391</v>
      </c>
      <c r="F89" s="5">
        <v>0</v>
      </c>
      <c r="G89" s="5">
        <v>10</v>
      </c>
      <c r="H89" s="5">
        <v>1</v>
      </c>
      <c r="I89" s="5" t="s">
        <v>1320</v>
      </c>
      <c r="J89" s="306"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
        <v>1321</v>
      </c>
      <c r="M89" s="5"/>
    </row>
    <row r="90" spans="1:17">
      <c r="A90" s="5" t="s">
        <v>1344</v>
      </c>
      <c r="B90" s="5" t="s">
        <v>482</v>
      </c>
      <c r="C90" s="5" t="s">
        <v>1354</v>
      </c>
      <c r="E90" s="5" t="s">
        <v>1392</v>
      </c>
      <c r="F90" s="5">
        <v>0</v>
      </c>
      <c r="G90" s="5">
        <v>10</v>
      </c>
      <c r="H90" s="5">
        <v>1</v>
      </c>
      <c r="I90" s="5" t="s">
        <v>1320</v>
      </c>
      <c r="J90" s="306"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
        <v>1321</v>
      </c>
      <c r="M90" s="5"/>
    </row>
    <row r="91" spans="1:17">
      <c r="A91" s="5" t="s">
        <v>1344</v>
      </c>
      <c r="B91" s="5" t="s">
        <v>1347</v>
      </c>
      <c r="C91" s="5" t="s">
        <v>1355</v>
      </c>
      <c r="E91" s="5" t="s">
        <v>1393</v>
      </c>
      <c r="F91" s="5">
        <v>0</v>
      </c>
      <c r="G91" s="5">
        <v>10</v>
      </c>
      <c r="H91" s="5">
        <v>1</v>
      </c>
      <c r="I91" s="5" t="s">
        <v>1320</v>
      </c>
      <c r="J91" s="306"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
        <v>1321</v>
      </c>
      <c r="M91" s="5"/>
    </row>
    <row r="92" spans="1:17">
      <c r="A92" s="5" t="s">
        <v>1344</v>
      </c>
      <c r="B92" s="5" t="s">
        <v>1348</v>
      </c>
      <c r="C92" s="5" t="s">
        <v>1356</v>
      </c>
      <c r="E92" s="5" t="s">
        <v>1394</v>
      </c>
      <c r="F92" s="5">
        <v>0</v>
      </c>
      <c r="G92" s="5">
        <v>10</v>
      </c>
      <c r="H92" s="5">
        <v>1</v>
      </c>
      <c r="I92" s="5" t="s">
        <v>1320</v>
      </c>
      <c r="J92" s="306"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
        <v>1321</v>
      </c>
      <c r="M92" s="5"/>
    </row>
    <row r="93" spans="1:17">
      <c r="A93" s="5" t="s">
        <v>1344</v>
      </c>
      <c r="B93" s="5" t="s">
        <v>277</v>
      </c>
      <c r="C93" s="5" t="s">
        <v>1357</v>
      </c>
      <c r="E93" s="5" t="s">
        <v>1395</v>
      </c>
      <c r="F93" s="5">
        <v>0</v>
      </c>
      <c r="G93" s="5">
        <v>10</v>
      </c>
      <c r="H93" s="5">
        <v>1</v>
      </c>
      <c r="I93" s="5" t="s">
        <v>1320</v>
      </c>
      <c r="J93" s="306"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
        <v>1321</v>
      </c>
      <c r="M93" s="5"/>
      <c r="Q93" s="306"/>
    </row>
    <row r="94" spans="1:17">
      <c r="A94" s="5" t="s">
        <v>1344</v>
      </c>
      <c r="B94" s="5" t="s">
        <v>1349</v>
      </c>
      <c r="C94" s="5" t="s">
        <v>1358</v>
      </c>
      <c r="E94" s="5" t="s">
        <v>1396</v>
      </c>
      <c r="F94" s="5">
        <v>0</v>
      </c>
      <c r="G94" s="5">
        <v>10</v>
      </c>
      <c r="H94" s="5">
        <v>1</v>
      </c>
      <c r="I94" s="5" t="s">
        <v>1320</v>
      </c>
      <c r="J94" s="306"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
        <v>1321</v>
      </c>
      <c r="M94" s="5"/>
    </row>
    <row r="95" spans="1:17">
      <c r="A95" s="5" t="s">
        <v>1344</v>
      </c>
      <c r="B95" s="5" t="s">
        <v>1350</v>
      </c>
      <c r="C95" s="5" t="s">
        <v>1359</v>
      </c>
      <c r="E95" s="5" t="s">
        <v>1397</v>
      </c>
      <c r="F95" s="5">
        <v>0</v>
      </c>
      <c r="G95" s="5">
        <v>10</v>
      </c>
      <c r="H95" s="5">
        <v>1</v>
      </c>
      <c r="I95" s="5" t="s">
        <v>1320</v>
      </c>
      <c r="J95" s="306"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
        <v>1321</v>
      </c>
      <c r="M95" s="5"/>
    </row>
    <row r="96" spans="1:17">
      <c r="A96" s="5" t="s">
        <v>1344</v>
      </c>
      <c r="B96" s="5" t="s">
        <v>1351</v>
      </c>
      <c r="C96" s="5" t="s">
        <v>1360</v>
      </c>
      <c r="E96" s="5" t="s">
        <v>1398</v>
      </c>
      <c r="F96" s="5">
        <v>0</v>
      </c>
      <c r="G96" s="5">
        <v>10</v>
      </c>
      <c r="H96" s="5">
        <v>1</v>
      </c>
      <c r="I96" s="5" t="s">
        <v>1320</v>
      </c>
      <c r="J96" s="306"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
        <v>1321</v>
      </c>
      <c r="M96" s="5"/>
    </row>
    <row r="97" spans="4:13">
      <c r="F97" s="12"/>
      <c r="G97" s="12"/>
      <c r="H97" s="293"/>
      <c r="M97" s="294" t="s">
        <v>1197</v>
      </c>
    </row>
    <row r="98" spans="4:13"/>
    <row r="99" spans="4:13">
      <c r="J99" s="195"/>
      <c r="K99" s="195"/>
    </row>
    <row r="100" spans="4:13">
      <c r="J100" s="195"/>
      <c r="K100" s="195"/>
    </row>
    <row r="101" spans="4:13">
      <c r="J101" s="195"/>
      <c r="K101" s="195"/>
    </row>
    <row r="102" spans="4:13">
      <c r="J102" s="195"/>
      <c r="K102" s="195"/>
    </row>
    <row r="103" spans="4:13">
      <c r="J103" s="195"/>
      <c r="K103" s="195"/>
    </row>
    <row r="104" spans="4:13">
      <c r="J104" s="195"/>
      <c r="K104" s="195"/>
    </row>
    <row r="105" spans="4:13">
      <c r="J105" s="195"/>
      <c r="K105" s="195"/>
    </row>
    <row r="106" spans="4:13">
      <c r="J106" s="195"/>
      <c r="K106" s="19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249977111117893"/>
  </sheetPr>
  <dimension ref="A1:Y803"/>
  <sheetViews>
    <sheetView topLeftCell="E117" zoomScale="90" zoomScaleNormal="90" workbookViewId="0">
      <selection activeCell="L120" sqref="L120"/>
    </sheetView>
  </sheetViews>
  <sheetFormatPr defaultColWidth="9.140625" defaultRowHeight="15"/>
  <cols>
    <col min="1" max="1" width="17.140625" style="318" customWidth="1"/>
    <col min="2" max="2" width="7" style="311" customWidth="1"/>
    <col min="3" max="3" width="32.5703125" style="318" customWidth="1"/>
    <col min="4" max="4" width="38.5703125" style="318" customWidth="1"/>
    <col min="5" max="5" width="26.5703125" style="318" customWidth="1"/>
    <col min="6" max="10" width="9.140625" style="318" customWidth="1"/>
    <col min="11" max="11" width="6.7109375" style="318" customWidth="1"/>
    <col min="12" max="12" width="31.5703125" style="318" customWidth="1"/>
    <col min="13" max="13" width="20.7109375" style="311" customWidth="1"/>
    <col min="14" max="14" width="13.42578125" style="318" customWidth="1"/>
    <col min="15" max="15" width="53.85546875" style="313" customWidth="1"/>
    <col min="16" max="17" width="11" style="318" customWidth="1"/>
    <col min="18" max="18" width="21.28515625" style="318" customWidth="1"/>
    <col min="19" max="19" width="26.42578125" style="318" customWidth="1"/>
    <col min="20" max="20" width="64.7109375" style="318" customWidth="1"/>
    <col min="21" max="21" width="178.140625" style="343" customWidth="1"/>
    <col min="22" max="16384" width="9.140625" style="318"/>
  </cols>
  <sheetData>
    <row r="1" spans="1:21">
      <c r="A1" s="313"/>
      <c r="C1" s="331" t="s">
        <v>1971</v>
      </c>
      <c r="D1" s="311"/>
      <c r="E1" s="311"/>
      <c r="F1" s="311"/>
      <c r="G1" s="311"/>
      <c r="H1" s="311"/>
      <c r="I1" s="311"/>
      <c r="J1" s="311"/>
      <c r="K1" s="311"/>
      <c r="L1" s="311" t="s">
        <v>1975</v>
      </c>
      <c r="N1" s="332" t="s">
        <v>1974</v>
      </c>
      <c r="O1" s="332" t="s">
        <v>1974</v>
      </c>
      <c r="P1" s="332" t="s">
        <v>1974</v>
      </c>
      <c r="Q1" s="332" t="s">
        <v>1972</v>
      </c>
      <c r="R1" s="332" t="s">
        <v>1973</v>
      </c>
      <c r="S1" s="332"/>
      <c r="T1" s="332" t="s">
        <v>1983</v>
      </c>
      <c r="U1" s="333" t="s">
        <v>1984</v>
      </c>
    </row>
    <row r="2" spans="1:21" s="336" customFormat="1">
      <c r="A2" s="334"/>
      <c r="B2" s="331"/>
      <c r="C2" s="312" t="s">
        <v>3</v>
      </c>
      <c r="D2" s="312" t="s">
        <v>0</v>
      </c>
      <c r="E2" s="312" t="s">
        <v>1</v>
      </c>
      <c r="F2" s="312" t="s">
        <v>38</v>
      </c>
      <c r="G2" s="312" t="s">
        <v>39</v>
      </c>
      <c r="H2" s="312" t="s">
        <v>86</v>
      </c>
      <c r="I2" s="312" t="s">
        <v>87</v>
      </c>
      <c r="J2" s="312" t="s">
        <v>480</v>
      </c>
      <c r="K2" s="312" t="s">
        <v>71</v>
      </c>
      <c r="L2" s="312" t="s">
        <v>1981</v>
      </c>
      <c r="M2" s="335"/>
      <c r="N2" s="312" t="s">
        <v>1763</v>
      </c>
      <c r="O2" s="312" t="s">
        <v>1980</v>
      </c>
      <c r="P2" s="312" t="s">
        <v>1977</v>
      </c>
      <c r="Q2" s="312" t="s">
        <v>1970</v>
      </c>
      <c r="R2" s="312" t="s">
        <v>1969</v>
      </c>
      <c r="S2" s="312"/>
      <c r="T2" s="312" t="s">
        <v>1982</v>
      </c>
      <c r="U2" s="333"/>
    </row>
    <row r="3" spans="1:21" s="316" customFormat="1" ht="180" customHeight="1">
      <c r="A3" s="310" t="s">
        <v>1978</v>
      </c>
      <c r="B3" s="337"/>
      <c r="C3" s="310" t="s">
        <v>4</v>
      </c>
      <c r="D3" s="310" t="s">
        <v>708</v>
      </c>
      <c r="E3" s="316" t="str">
        <f>E4</f>
        <v>Percentage Reduction of Separately Regulated Pollutants</v>
      </c>
      <c r="M3" s="338"/>
      <c r="N3" s="316" t="s">
        <v>1976</v>
      </c>
      <c r="O3" s="316"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316" t="s">
        <v>1992</v>
      </c>
      <c r="Q3" s="316" t="s">
        <v>46</v>
      </c>
      <c r="U3" s="309"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4" spans="1:21">
      <c r="A4" s="339" t="s">
        <v>1979</v>
      </c>
      <c r="B4" s="340"/>
      <c r="C4" s="313" t="s">
        <v>4</v>
      </c>
      <c r="D4" s="313" t="s">
        <v>708</v>
      </c>
      <c r="E4" s="313" t="s">
        <v>703</v>
      </c>
      <c r="F4" s="313" t="s">
        <v>40</v>
      </c>
      <c r="G4" s="313" t="s">
        <v>530</v>
      </c>
      <c r="H4" s="313" t="s">
        <v>40</v>
      </c>
      <c r="I4" s="313" t="s">
        <v>753</v>
      </c>
      <c r="J4" s="313">
        <v>300</v>
      </c>
      <c r="K4" s="313" t="s">
        <v>46</v>
      </c>
      <c r="L4" s="313" t="s">
        <v>1833</v>
      </c>
      <c r="N4" s="341" t="s">
        <v>1976</v>
      </c>
      <c r="O4" s="341"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342" t="s">
        <v>1992</v>
      </c>
      <c r="Q4" s="342" t="s">
        <v>46</v>
      </c>
      <c r="R4" s="342" t="str">
        <f t="shared" ref="R4:R35" si="0">I4&amp;" emitted by "&amp;H4</f>
        <v>VOCs emitted by LDVs</v>
      </c>
      <c r="S4" s="342" t="str">
        <f>IF(R4="","","//**"&amp;R4&amp;": **")</f>
        <v>//**VOCs emitted by LDVs: **</v>
      </c>
      <c r="T4" s="318" t="str">
        <f t="shared" ref="T4:T67" si="1">IF(K4="Yes",S4&amp;L4,"")</f>
        <v>//**VOCs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v>
      </c>
    </row>
    <row r="5" spans="1:21">
      <c r="A5" s="339" t="s">
        <v>1979</v>
      </c>
      <c r="B5" s="340"/>
      <c r="C5" s="313" t="s">
        <v>4</v>
      </c>
      <c r="D5" s="313" t="s">
        <v>708</v>
      </c>
      <c r="E5" s="313" t="s">
        <v>703</v>
      </c>
      <c r="F5" s="313" t="s">
        <v>40</v>
      </c>
      <c r="G5" s="313" t="s">
        <v>505</v>
      </c>
      <c r="H5" s="313" t="s">
        <v>40</v>
      </c>
      <c r="I5" s="313" t="s">
        <v>505</v>
      </c>
      <c r="J5" s="313">
        <v>301</v>
      </c>
      <c r="K5" s="313" t="s">
        <v>46</v>
      </c>
      <c r="L5" s="313" t="s">
        <v>1868</v>
      </c>
      <c r="N5" s="341" t="s">
        <v>1976</v>
      </c>
      <c r="O5" s="341"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342" t="s">
        <v>1992</v>
      </c>
      <c r="Q5" s="342" t="s">
        <v>46</v>
      </c>
      <c r="R5" s="342" t="str">
        <f t="shared" si="0"/>
        <v>CO emitted by LDVs</v>
      </c>
      <c r="S5" s="342" t="str">
        <f t="shared" ref="S5:S68" si="2">IF(R5="","","//**"&amp;R5&amp;": **")</f>
        <v>//**CO emitted by LDVs: **</v>
      </c>
      <c r="T5" s="318" t="str">
        <f t="shared" si="1"/>
        <v>//**CO emitted by LDVs: **In India, automotive emission norms began with Bharat Stage - I (BS-I) in 1991, progressing steadily to the adoption of the stringent BS-VI in April 2020. BS-VI has a 63% reduction in Respirable Suspended Particulate Matter (RSPM) discharge from BS-I levels.</v>
      </c>
    </row>
    <row r="6" spans="1:21">
      <c r="A6" s="339" t="s">
        <v>1979</v>
      </c>
      <c r="B6" s="340"/>
      <c r="C6" s="313" t="s">
        <v>4</v>
      </c>
      <c r="D6" s="313" t="s">
        <v>708</v>
      </c>
      <c r="E6" s="313" t="s">
        <v>703</v>
      </c>
      <c r="F6" s="313" t="s">
        <v>40</v>
      </c>
      <c r="G6" s="313" t="s">
        <v>531</v>
      </c>
      <c r="H6" s="313" t="s">
        <v>40</v>
      </c>
      <c r="I6" s="313" t="s">
        <v>531</v>
      </c>
      <c r="J6" s="313">
        <v>302</v>
      </c>
      <c r="K6" s="313" t="s">
        <v>46</v>
      </c>
      <c r="L6" s="313" t="s">
        <v>1869</v>
      </c>
      <c r="N6" s="341" t="s">
        <v>1976</v>
      </c>
      <c r="O6" s="341"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342" t="s">
        <v>1992</v>
      </c>
      <c r="Q6" s="342" t="s">
        <v>46</v>
      </c>
      <c r="R6" s="342" t="str">
        <f t="shared" si="0"/>
        <v>NOx emitted by LDVs</v>
      </c>
      <c r="S6" s="342" t="str">
        <f t="shared" si="2"/>
        <v>//**NOx emitted by LDVs: **</v>
      </c>
      <c r="T6" s="318" t="str">
        <f t="shared" si="1"/>
        <v>//**NOx emitted by LDVs: ** In India, automotive emission norms began with Bharat Stage - I (BS-I) in 1991, progressing steadily to the adoption of the stringent BS-VI in April 2020. BS-VI has a 63% reduction in Respirable Suspended Particulate Matter (RSPM) discharge from BS-I levels.</v>
      </c>
    </row>
    <row r="7" spans="1:21">
      <c r="A7" s="339" t="s">
        <v>1979</v>
      </c>
      <c r="B7" s="340"/>
      <c r="C7" s="313" t="s">
        <v>4</v>
      </c>
      <c r="D7" s="313" t="s">
        <v>708</v>
      </c>
      <c r="E7" s="313" t="s">
        <v>703</v>
      </c>
      <c r="F7" s="313" t="s">
        <v>40</v>
      </c>
      <c r="G7" s="313" t="s">
        <v>532</v>
      </c>
      <c r="H7" s="313" t="s">
        <v>40</v>
      </c>
      <c r="I7" s="313" t="s">
        <v>532</v>
      </c>
      <c r="J7" s="313">
        <v>303</v>
      </c>
      <c r="K7" s="313" t="s">
        <v>46</v>
      </c>
      <c r="L7" s="313" t="s">
        <v>1869</v>
      </c>
      <c r="N7" s="341" t="s">
        <v>1976</v>
      </c>
      <c r="O7" s="341"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342" t="s">
        <v>1992</v>
      </c>
      <c r="Q7" s="342" t="s">
        <v>46</v>
      </c>
      <c r="R7" s="342" t="str">
        <f t="shared" si="0"/>
        <v>PM10 emitted by LDVs</v>
      </c>
      <c r="S7" s="342" t="str">
        <f t="shared" si="2"/>
        <v>//**PM10 emitted by LDVs: **</v>
      </c>
      <c r="T7" s="318" t="str">
        <f t="shared" si="1"/>
        <v>//**PM10 emitted by LDVs: ** In India, automotive emission norms began with Bharat Stage - I (BS-I) in 1991, progressing steadily to the adoption of the stringent BS-VI in April 2020. BS-VI has a 63% reduction in Respirable Suspended Particulate Matter (RSPM) discharge from BS-I levels.</v>
      </c>
    </row>
    <row r="8" spans="1:21">
      <c r="A8" s="339" t="s">
        <v>1979</v>
      </c>
      <c r="B8" s="340"/>
      <c r="C8" s="313" t="s">
        <v>4</v>
      </c>
      <c r="D8" s="313" t="s">
        <v>708</v>
      </c>
      <c r="E8" s="313" t="s">
        <v>703</v>
      </c>
      <c r="F8" s="313" t="s">
        <v>40</v>
      </c>
      <c r="G8" s="313" t="s">
        <v>533</v>
      </c>
      <c r="H8" s="313" t="s">
        <v>40</v>
      </c>
      <c r="I8" s="313" t="s">
        <v>622</v>
      </c>
      <c r="J8" s="313">
        <v>304</v>
      </c>
      <c r="K8" s="313" t="s">
        <v>46</v>
      </c>
      <c r="L8" s="313" t="s">
        <v>1868</v>
      </c>
      <c r="N8" s="341" t="s">
        <v>1976</v>
      </c>
      <c r="O8" s="341"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342" t="s">
        <v>1992</v>
      </c>
      <c r="Q8" s="342" t="s">
        <v>46</v>
      </c>
      <c r="R8" s="342" t="str">
        <f t="shared" si="0"/>
        <v>PM2.5 emitted by LDVs</v>
      </c>
      <c r="S8" s="342" t="str">
        <f t="shared" si="2"/>
        <v>//**PM2.5 emitted by LDVs: **</v>
      </c>
      <c r="T8" s="318" t="str">
        <f t="shared" si="1"/>
        <v>//**PM2.5 emitted by LDVs: **In India, automotive emission norms began with Bharat Stage - I (BS-I) in 1991, progressing steadily to the adoption of the stringent BS-VI in April 2020. BS-VI has a 63% reduction in Respirable Suspended Particulate Matter (RSPM) discharge from BS-I levels.</v>
      </c>
    </row>
    <row r="9" spans="1:21">
      <c r="A9" s="339" t="s">
        <v>1979</v>
      </c>
      <c r="B9" s="340"/>
      <c r="C9" s="313" t="s">
        <v>4</v>
      </c>
      <c r="D9" s="313" t="s">
        <v>708</v>
      </c>
      <c r="E9" s="313" t="s">
        <v>703</v>
      </c>
      <c r="F9" s="313" t="s">
        <v>40</v>
      </c>
      <c r="G9" s="313" t="s">
        <v>534</v>
      </c>
      <c r="H9" s="313" t="s">
        <v>40</v>
      </c>
      <c r="I9" s="313" t="s">
        <v>534</v>
      </c>
      <c r="J9" s="313">
        <v>305</v>
      </c>
      <c r="K9" s="313" t="s">
        <v>47</v>
      </c>
      <c r="L9" s="313"/>
      <c r="N9" s="341" t="s">
        <v>1976</v>
      </c>
      <c r="O9" s="341"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342" t="s">
        <v>1992</v>
      </c>
      <c r="Q9" s="342" t="s">
        <v>46</v>
      </c>
      <c r="R9" s="342" t="str">
        <f t="shared" si="0"/>
        <v>SOx emitted by LDVs</v>
      </c>
      <c r="S9" s="342" t="str">
        <f t="shared" si="2"/>
        <v>//**SOx emitted by LDVs: **</v>
      </c>
      <c r="T9" s="318" t="str">
        <f t="shared" si="1"/>
        <v/>
      </c>
    </row>
    <row r="10" spans="1:21">
      <c r="A10" s="339" t="s">
        <v>1979</v>
      </c>
      <c r="B10" s="340"/>
      <c r="C10" s="313" t="s">
        <v>4</v>
      </c>
      <c r="D10" s="313" t="s">
        <v>708</v>
      </c>
      <c r="E10" s="313" t="s">
        <v>703</v>
      </c>
      <c r="F10" s="313" t="s">
        <v>40</v>
      </c>
      <c r="G10" s="313" t="s">
        <v>535</v>
      </c>
      <c r="H10" s="313" t="s">
        <v>40</v>
      </c>
      <c r="I10" s="313" t="s">
        <v>535</v>
      </c>
      <c r="J10" s="313">
        <v>306</v>
      </c>
      <c r="K10" s="313" t="s">
        <v>46</v>
      </c>
      <c r="L10" s="313" t="s">
        <v>1869</v>
      </c>
      <c r="N10" s="341" t="s">
        <v>1976</v>
      </c>
      <c r="O10" s="341"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342" t="s">
        <v>1992</v>
      </c>
      <c r="Q10" s="342" t="s">
        <v>46</v>
      </c>
      <c r="R10" s="342" t="str">
        <f t="shared" si="0"/>
        <v>BC emitted by LDVs</v>
      </c>
      <c r="S10" s="342" t="str">
        <f t="shared" si="2"/>
        <v>//**BC emitted by LDVs: **</v>
      </c>
      <c r="T10" s="318" t="str">
        <f t="shared" si="1"/>
        <v>//**BC emitted by LDVs: ** In India, automotive emission norms began with Bharat Stage - I (BS-I) in 1991, progressing steadily to the adoption of the stringent BS-VI in April 2020. BS-VI has a 63% reduction in Respirable Suspended Particulate Matter (RSPM) discharge from BS-I levels.</v>
      </c>
    </row>
    <row r="11" spans="1:21">
      <c r="A11" s="339" t="s">
        <v>1979</v>
      </c>
      <c r="B11" s="340"/>
      <c r="C11" s="313" t="s">
        <v>4</v>
      </c>
      <c r="D11" s="313" t="s">
        <v>708</v>
      </c>
      <c r="E11" s="313" t="s">
        <v>703</v>
      </c>
      <c r="F11" s="313" t="s">
        <v>40</v>
      </c>
      <c r="G11" s="313" t="s">
        <v>536</v>
      </c>
      <c r="H11" s="313" t="s">
        <v>40</v>
      </c>
      <c r="I11" s="313" t="s">
        <v>536</v>
      </c>
      <c r="J11" s="313">
        <v>307</v>
      </c>
      <c r="K11" s="313" t="s">
        <v>46</v>
      </c>
      <c r="L11" s="313" t="s">
        <v>1868</v>
      </c>
      <c r="N11" s="341" t="s">
        <v>1976</v>
      </c>
      <c r="O11" s="341"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342" t="s">
        <v>1992</v>
      </c>
      <c r="Q11" s="342" t="s">
        <v>46</v>
      </c>
      <c r="R11" s="342" t="str">
        <f t="shared" si="0"/>
        <v>OC emitted by LDVs</v>
      </c>
      <c r="S11" s="342" t="str">
        <f t="shared" si="2"/>
        <v>//**OC emitted by LDVs: **</v>
      </c>
      <c r="T11" s="318" t="str">
        <f t="shared" si="1"/>
        <v>//**OC emitted by LDVs: **In India, automotive emission norms began with Bharat Stage - I (BS-I) in 1991, progressing steadily to the adoption of the stringent BS-VI in April 2020. BS-VI has a 63% reduction in Respirable Suspended Particulate Matter (RSPM) discharge from BS-I levels.</v>
      </c>
    </row>
    <row r="12" spans="1:21">
      <c r="A12" s="339" t="s">
        <v>1979</v>
      </c>
      <c r="B12" s="340"/>
      <c r="C12" s="313" t="s">
        <v>4</v>
      </c>
      <c r="D12" s="313" t="s">
        <v>708</v>
      </c>
      <c r="E12" s="313" t="s">
        <v>703</v>
      </c>
      <c r="F12" s="313" t="s">
        <v>40</v>
      </c>
      <c r="G12" s="313" t="s">
        <v>537</v>
      </c>
      <c r="H12" s="313" t="s">
        <v>40</v>
      </c>
      <c r="I12" s="313" t="s">
        <v>537</v>
      </c>
      <c r="J12" s="313">
        <v>308</v>
      </c>
      <c r="K12" s="313" t="s">
        <v>47</v>
      </c>
      <c r="L12" s="313"/>
      <c r="N12" s="341" t="s">
        <v>1976</v>
      </c>
      <c r="O12" s="341"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342" t="s">
        <v>1992</v>
      </c>
      <c r="Q12" s="342" t="s">
        <v>46</v>
      </c>
      <c r="R12" s="342" t="str">
        <f t="shared" si="0"/>
        <v>CH4 emitted by LDVs</v>
      </c>
      <c r="S12" s="342" t="str">
        <f t="shared" si="2"/>
        <v>//**CH4 emitted by LDVs: **</v>
      </c>
      <c r="T12" s="318" t="str">
        <f t="shared" si="1"/>
        <v/>
      </c>
    </row>
    <row r="13" spans="1:21">
      <c r="A13" s="339" t="s">
        <v>1979</v>
      </c>
      <c r="B13" s="340"/>
      <c r="C13" s="313" t="s">
        <v>4</v>
      </c>
      <c r="D13" s="313" t="s">
        <v>708</v>
      </c>
      <c r="E13" s="313" t="s">
        <v>703</v>
      </c>
      <c r="F13" s="313" t="s">
        <v>40</v>
      </c>
      <c r="G13" s="313" t="s">
        <v>538</v>
      </c>
      <c r="H13" s="313" t="s">
        <v>40</v>
      </c>
      <c r="I13" s="313" t="s">
        <v>538</v>
      </c>
      <c r="J13" s="313">
        <v>309</v>
      </c>
      <c r="K13" s="313" t="s">
        <v>47</v>
      </c>
      <c r="L13" s="313"/>
      <c r="N13" s="341" t="s">
        <v>1976</v>
      </c>
      <c r="O13" s="341"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342" t="s">
        <v>1992</v>
      </c>
      <c r="Q13" s="342" t="s">
        <v>46</v>
      </c>
      <c r="R13" s="342" t="str">
        <f t="shared" si="0"/>
        <v>N2O emitted by LDVs</v>
      </c>
      <c r="S13" s="342" t="str">
        <f t="shared" si="2"/>
        <v>//**N2O emitted by LDVs: **</v>
      </c>
      <c r="T13" s="318" t="str">
        <f t="shared" si="1"/>
        <v/>
      </c>
    </row>
    <row r="14" spans="1:21">
      <c r="A14" s="339" t="s">
        <v>1979</v>
      </c>
      <c r="B14" s="340"/>
      <c r="C14" s="313" t="s">
        <v>4</v>
      </c>
      <c r="D14" s="313" t="s">
        <v>708</v>
      </c>
      <c r="E14" s="313" t="s">
        <v>703</v>
      </c>
      <c r="F14" s="313" t="s">
        <v>41</v>
      </c>
      <c r="G14" s="313" t="s">
        <v>530</v>
      </c>
      <c r="H14" s="313" t="s">
        <v>41</v>
      </c>
      <c r="I14" s="313" t="s">
        <v>753</v>
      </c>
      <c r="J14" s="313">
        <v>310</v>
      </c>
      <c r="K14" s="313" t="s">
        <v>46</v>
      </c>
      <c r="L14" s="313" t="s">
        <v>1869</v>
      </c>
      <c r="N14" s="341" t="s">
        <v>1976</v>
      </c>
      <c r="O14" s="341"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342" t="s">
        <v>1992</v>
      </c>
      <c r="Q14" s="342" t="s">
        <v>46</v>
      </c>
      <c r="R14" s="342" t="str">
        <f t="shared" si="0"/>
        <v>VOCs emitted by HDVs</v>
      </c>
      <c r="S14" s="342" t="str">
        <f t="shared" si="2"/>
        <v>//**VOCs emitted by HDVs: **</v>
      </c>
      <c r="T14" s="318" t="str">
        <f t="shared" si="1"/>
        <v>//**VOCs emitted by HDVs: ** In India, automotive emission norms began with Bharat Stage - I (BS-I) in 1991, progressing steadily to the adoption of the stringent BS-VI in April 2020. BS-VI has a 63% reduction in Respirable Suspended Particulate Matter (RSPM) discharge from BS-I levels.</v>
      </c>
    </row>
    <row r="15" spans="1:21">
      <c r="A15" s="339" t="s">
        <v>1979</v>
      </c>
      <c r="B15" s="340"/>
      <c r="C15" s="313" t="s">
        <v>4</v>
      </c>
      <c r="D15" s="313" t="s">
        <v>708</v>
      </c>
      <c r="E15" s="313" t="s">
        <v>703</v>
      </c>
      <c r="F15" s="313" t="s">
        <v>41</v>
      </c>
      <c r="G15" s="313" t="s">
        <v>505</v>
      </c>
      <c r="H15" s="313" t="s">
        <v>41</v>
      </c>
      <c r="I15" s="313" t="s">
        <v>505</v>
      </c>
      <c r="J15" s="313">
        <v>311</v>
      </c>
      <c r="K15" s="313" t="s">
        <v>46</v>
      </c>
      <c r="L15" s="313" t="s">
        <v>1868</v>
      </c>
      <c r="N15" s="341" t="s">
        <v>1976</v>
      </c>
      <c r="O15" s="341"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342" t="s">
        <v>1992</v>
      </c>
      <c r="Q15" s="342" t="s">
        <v>46</v>
      </c>
      <c r="R15" s="342" t="str">
        <f t="shared" si="0"/>
        <v>CO emitted by HDVs</v>
      </c>
      <c r="S15" s="342" t="str">
        <f t="shared" si="2"/>
        <v>//**CO emitted by HDVs: **</v>
      </c>
      <c r="T15" s="318" t="str">
        <f t="shared" si="1"/>
        <v>//**CO emitted by HDVs: **In India, automotive emission norms began with Bharat Stage - I (BS-I) in 1991, progressing steadily to the adoption of the stringent BS-VI in April 2020. BS-VI has a 63% reduction in Respirable Suspended Particulate Matter (RSPM) discharge from BS-I levels.</v>
      </c>
    </row>
    <row r="16" spans="1:21">
      <c r="A16" s="339" t="s">
        <v>1979</v>
      </c>
      <c r="B16" s="340"/>
      <c r="C16" s="313" t="s">
        <v>4</v>
      </c>
      <c r="D16" s="313" t="s">
        <v>708</v>
      </c>
      <c r="E16" s="313" t="s">
        <v>703</v>
      </c>
      <c r="F16" s="313" t="s">
        <v>41</v>
      </c>
      <c r="G16" s="313" t="s">
        <v>531</v>
      </c>
      <c r="H16" s="313" t="s">
        <v>41</v>
      </c>
      <c r="I16" s="313" t="s">
        <v>531</v>
      </c>
      <c r="J16" s="313">
        <v>312</v>
      </c>
      <c r="K16" s="313" t="s">
        <v>46</v>
      </c>
      <c r="L16" s="313" t="s">
        <v>1868</v>
      </c>
      <c r="N16" s="341" t="s">
        <v>1976</v>
      </c>
      <c r="O16" s="341"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342" t="s">
        <v>1992</v>
      </c>
      <c r="Q16" s="342" t="s">
        <v>46</v>
      </c>
      <c r="R16" s="342" t="str">
        <f t="shared" si="0"/>
        <v>NOx emitted by HDVs</v>
      </c>
      <c r="S16" s="342" t="str">
        <f t="shared" si="2"/>
        <v>//**NOx emitted by HDVs: **</v>
      </c>
      <c r="T16" s="318" t="str">
        <f t="shared" si="1"/>
        <v>//**NOx emitted by HDVs: **In India, automotive emission norms began with Bharat Stage - I (BS-I) in 1991, progressing steadily to the adoption of the stringent BS-VI in April 2020. BS-VI has a 63% reduction in Respirable Suspended Particulate Matter (RSPM) discharge from BS-I levels.</v>
      </c>
    </row>
    <row r="17" spans="1:20">
      <c r="A17" s="339" t="s">
        <v>1979</v>
      </c>
      <c r="B17" s="340"/>
      <c r="C17" s="313" t="s">
        <v>4</v>
      </c>
      <c r="D17" s="313" t="s">
        <v>708</v>
      </c>
      <c r="E17" s="313" t="s">
        <v>703</v>
      </c>
      <c r="F17" s="313" t="s">
        <v>41</v>
      </c>
      <c r="G17" s="313" t="s">
        <v>532</v>
      </c>
      <c r="H17" s="313" t="s">
        <v>41</v>
      </c>
      <c r="I17" s="313" t="s">
        <v>532</v>
      </c>
      <c r="J17" s="313">
        <v>313</v>
      </c>
      <c r="K17" s="313" t="s">
        <v>46</v>
      </c>
      <c r="L17" s="313" t="s">
        <v>1869</v>
      </c>
      <c r="N17" s="341" t="s">
        <v>1976</v>
      </c>
      <c r="O17" s="341"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342" t="s">
        <v>1992</v>
      </c>
      <c r="Q17" s="342" t="s">
        <v>46</v>
      </c>
      <c r="R17" s="342" t="str">
        <f t="shared" si="0"/>
        <v>PM10 emitted by HDVs</v>
      </c>
      <c r="S17" s="342" t="str">
        <f t="shared" si="2"/>
        <v>//**PM10 emitted by HDVs: **</v>
      </c>
      <c r="T17" s="318" t="str">
        <f t="shared" si="1"/>
        <v>//**PM10 emitted by HDVs: ** In India, automotive emission norms began with Bharat Stage - I (BS-I) in 1991, progressing steadily to the adoption of the stringent BS-VI in April 2020. BS-VI has a 63% reduction in Respirable Suspended Particulate Matter (RSPM) discharge from BS-I levels.</v>
      </c>
    </row>
    <row r="18" spans="1:20">
      <c r="A18" s="339" t="s">
        <v>1979</v>
      </c>
      <c r="B18" s="340"/>
      <c r="C18" s="313" t="s">
        <v>4</v>
      </c>
      <c r="D18" s="313" t="s">
        <v>708</v>
      </c>
      <c r="E18" s="313" t="s">
        <v>703</v>
      </c>
      <c r="F18" s="313" t="s">
        <v>41</v>
      </c>
      <c r="G18" s="313" t="s">
        <v>533</v>
      </c>
      <c r="H18" s="313" t="s">
        <v>41</v>
      </c>
      <c r="I18" s="313" t="s">
        <v>622</v>
      </c>
      <c r="J18" s="313">
        <v>314</v>
      </c>
      <c r="K18" s="313" t="s">
        <v>46</v>
      </c>
      <c r="L18" s="313" t="s">
        <v>1868</v>
      </c>
      <c r="N18" s="341" t="s">
        <v>1976</v>
      </c>
      <c r="O18" s="341"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342" t="s">
        <v>1992</v>
      </c>
      <c r="Q18" s="342" t="s">
        <v>46</v>
      </c>
      <c r="R18" s="342" t="str">
        <f t="shared" si="0"/>
        <v>PM2.5 emitted by HDVs</v>
      </c>
      <c r="S18" s="342" t="str">
        <f t="shared" si="2"/>
        <v>//**PM2.5 emitted by HDVs: **</v>
      </c>
      <c r="T18" s="318" t="str">
        <f t="shared" si="1"/>
        <v>//**PM2.5 emitted by HDVs: **In India, automotive emission norms began with Bharat Stage - I (BS-I) in 1991, progressing steadily to the adoption of the stringent BS-VI in April 2020. BS-VI has a 63% reduction in Respirable Suspended Particulate Matter (RSPM) discharge from BS-I levels.</v>
      </c>
    </row>
    <row r="19" spans="1:20">
      <c r="A19" s="339" t="s">
        <v>1979</v>
      </c>
      <c r="B19" s="340"/>
      <c r="C19" s="313" t="s">
        <v>4</v>
      </c>
      <c r="D19" s="313" t="s">
        <v>708</v>
      </c>
      <c r="E19" s="313" t="s">
        <v>703</v>
      </c>
      <c r="F19" s="313" t="s">
        <v>41</v>
      </c>
      <c r="G19" s="313" t="s">
        <v>534</v>
      </c>
      <c r="H19" s="313" t="s">
        <v>41</v>
      </c>
      <c r="I19" s="313" t="s">
        <v>534</v>
      </c>
      <c r="J19" s="313">
        <v>315</v>
      </c>
      <c r="K19" s="313" t="s">
        <v>47</v>
      </c>
      <c r="L19" s="313"/>
      <c r="N19" s="341" t="s">
        <v>1976</v>
      </c>
      <c r="O19" s="341"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342" t="s">
        <v>1992</v>
      </c>
      <c r="Q19" s="342" t="s">
        <v>46</v>
      </c>
      <c r="R19" s="342" t="str">
        <f t="shared" si="0"/>
        <v>SOx emitted by HDVs</v>
      </c>
      <c r="S19" s="342" t="str">
        <f t="shared" si="2"/>
        <v>//**SOx emitted by HDVs: **</v>
      </c>
      <c r="T19" s="318" t="str">
        <f t="shared" si="1"/>
        <v/>
      </c>
    </row>
    <row r="20" spans="1:20">
      <c r="A20" s="339" t="s">
        <v>1979</v>
      </c>
      <c r="B20" s="340"/>
      <c r="C20" s="313" t="s">
        <v>4</v>
      </c>
      <c r="D20" s="313" t="s">
        <v>708</v>
      </c>
      <c r="E20" s="313" t="s">
        <v>703</v>
      </c>
      <c r="F20" s="313" t="s">
        <v>41</v>
      </c>
      <c r="G20" s="313" t="s">
        <v>535</v>
      </c>
      <c r="H20" s="313" t="s">
        <v>41</v>
      </c>
      <c r="I20" s="313" t="s">
        <v>535</v>
      </c>
      <c r="J20" s="313">
        <v>316</v>
      </c>
      <c r="K20" s="313" t="s">
        <v>46</v>
      </c>
      <c r="L20" s="313" t="s">
        <v>1868</v>
      </c>
      <c r="N20" s="341" t="s">
        <v>1976</v>
      </c>
      <c r="O20" s="341"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342" t="s">
        <v>1992</v>
      </c>
      <c r="Q20" s="342" t="s">
        <v>46</v>
      </c>
      <c r="R20" s="342" t="str">
        <f t="shared" si="0"/>
        <v>BC emitted by HDVs</v>
      </c>
      <c r="S20" s="342" t="str">
        <f t="shared" si="2"/>
        <v>//**BC emitted by HDVs: **</v>
      </c>
      <c r="T20" s="318" t="str">
        <f t="shared" si="1"/>
        <v>//**BC emitted by HDVs: **In India, automotive emission norms began with Bharat Stage - I (BS-I) in 1991, progressing steadily to the adoption of the stringent BS-VI in April 2020. BS-VI has a 63% reduction in Respirable Suspended Particulate Matter (RSPM) discharge from BS-I levels.</v>
      </c>
    </row>
    <row r="21" spans="1:20">
      <c r="A21" s="339" t="s">
        <v>1979</v>
      </c>
      <c r="B21" s="340"/>
      <c r="C21" s="313" t="s">
        <v>4</v>
      </c>
      <c r="D21" s="313" t="s">
        <v>708</v>
      </c>
      <c r="E21" s="313" t="s">
        <v>703</v>
      </c>
      <c r="F21" s="313" t="s">
        <v>41</v>
      </c>
      <c r="G21" s="313" t="s">
        <v>536</v>
      </c>
      <c r="H21" s="313" t="s">
        <v>41</v>
      </c>
      <c r="I21" s="313" t="s">
        <v>536</v>
      </c>
      <c r="J21" s="313">
        <v>317</v>
      </c>
      <c r="K21" s="313" t="s">
        <v>46</v>
      </c>
      <c r="L21" s="313" t="s">
        <v>1868</v>
      </c>
      <c r="N21" s="341" t="s">
        <v>1976</v>
      </c>
      <c r="O21" s="341"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342" t="s">
        <v>1992</v>
      </c>
      <c r="Q21" s="342" t="s">
        <v>46</v>
      </c>
      <c r="R21" s="342" t="str">
        <f t="shared" si="0"/>
        <v>OC emitted by HDVs</v>
      </c>
      <c r="S21" s="342" t="str">
        <f t="shared" si="2"/>
        <v>//**OC emitted by HDVs: **</v>
      </c>
      <c r="T21" s="318" t="str">
        <f t="shared" si="1"/>
        <v>//**OC emitted by HDVs: **In India, automotive emission norms began with Bharat Stage - I (BS-I) in 1991, progressing steadily to the adoption of the stringent BS-VI in April 2020. BS-VI has a 63% reduction in Respirable Suspended Particulate Matter (RSPM) discharge from BS-I levels.</v>
      </c>
    </row>
    <row r="22" spans="1:20">
      <c r="A22" s="339" t="s">
        <v>1979</v>
      </c>
      <c r="B22" s="340"/>
      <c r="C22" s="313" t="s">
        <v>4</v>
      </c>
      <c r="D22" s="313" t="s">
        <v>708</v>
      </c>
      <c r="E22" s="313" t="s">
        <v>703</v>
      </c>
      <c r="F22" s="313" t="s">
        <v>41</v>
      </c>
      <c r="G22" s="313" t="s">
        <v>537</v>
      </c>
      <c r="H22" s="313" t="s">
        <v>41</v>
      </c>
      <c r="I22" s="313" t="s">
        <v>537</v>
      </c>
      <c r="J22" s="313">
        <v>318</v>
      </c>
      <c r="K22" s="313" t="s">
        <v>47</v>
      </c>
      <c r="L22" s="313"/>
      <c r="N22" s="341" t="s">
        <v>1976</v>
      </c>
      <c r="O22" s="341"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342" t="s">
        <v>1992</v>
      </c>
      <c r="Q22" s="342" t="s">
        <v>46</v>
      </c>
      <c r="R22" s="342" t="str">
        <f t="shared" si="0"/>
        <v>CH4 emitted by HDVs</v>
      </c>
      <c r="S22" s="342" t="str">
        <f t="shared" si="2"/>
        <v>//**CH4 emitted by HDVs: **</v>
      </c>
      <c r="T22" s="318" t="str">
        <f t="shared" si="1"/>
        <v/>
      </c>
    </row>
    <row r="23" spans="1:20">
      <c r="A23" s="339" t="s">
        <v>1979</v>
      </c>
      <c r="B23" s="340"/>
      <c r="C23" s="313" t="s">
        <v>4</v>
      </c>
      <c r="D23" s="313" t="s">
        <v>708</v>
      </c>
      <c r="E23" s="313" t="s">
        <v>703</v>
      </c>
      <c r="F23" s="313" t="s">
        <v>41</v>
      </c>
      <c r="G23" s="313" t="s">
        <v>538</v>
      </c>
      <c r="H23" s="313" t="s">
        <v>41</v>
      </c>
      <c r="I23" s="313" t="s">
        <v>538</v>
      </c>
      <c r="J23" s="313">
        <v>319</v>
      </c>
      <c r="K23" s="313" t="s">
        <v>47</v>
      </c>
      <c r="L23" s="313"/>
      <c r="N23" s="341" t="s">
        <v>1976</v>
      </c>
      <c r="O23" s="341"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342" t="s">
        <v>1992</v>
      </c>
      <c r="Q23" s="342" t="s">
        <v>46</v>
      </c>
      <c r="R23" s="342" t="str">
        <f t="shared" si="0"/>
        <v>N2O emitted by HDVs</v>
      </c>
      <c r="S23" s="342" t="str">
        <f t="shared" si="2"/>
        <v>//**N2O emitted by HDVs: **</v>
      </c>
      <c r="T23" s="318" t="str">
        <f t="shared" si="1"/>
        <v/>
      </c>
    </row>
    <row r="24" spans="1:20">
      <c r="A24" s="339" t="s">
        <v>1979</v>
      </c>
      <c r="B24" s="340"/>
      <c r="C24" s="313" t="s">
        <v>4</v>
      </c>
      <c r="D24" s="313" t="s">
        <v>708</v>
      </c>
      <c r="E24" s="313" t="s">
        <v>703</v>
      </c>
      <c r="F24" s="313" t="s">
        <v>42</v>
      </c>
      <c r="G24" s="313" t="s">
        <v>530</v>
      </c>
      <c r="H24" s="313" t="s">
        <v>42</v>
      </c>
      <c r="I24" s="313" t="s">
        <v>753</v>
      </c>
      <c r="J24" s="313">
        <v>320</v>
      </c>
      <c r="K24" s="313" t="s">
        <v>46</v>
      </c>
      <c r="L24" s="313" t="s">
        <v>1869</v>
      </c>
      <c r="N24" s="341" t="s">
        <v>1976</v>
      </c>
      <c r="O24" s="341"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342" t="s">
        <v>1992</v>
      </c>
      <c r="Q24" s="342" t="s">
        <v>46</v>
      </c>
      <c r="R24" s="342" t="str">
        <f t="shared" si="0"/>
        <v>VOCs emitted by aircraft</v>
      </c>
      <c r="S24" s="342" t="str">
        <f t="shared" si="2"/>
        <v>//**VOCs emitted by aircraft: **</v>
      </c>
      <c r="T24" s="318" t="str">
        <f t="shared" si="1"/>
        <v>//**VOCs emitted by aircraft: ** In India, automotive emission norms began with Bharat Stage - I (BS-I) in 1991, progressing steadily to the adoption of the stringent BS-VI in April 2020. BS-VI has a 63% reduction in Respirable Suspended Particulate Matter (RSPM) discharge from BS-I levels.</v>
      </c>
    </row>
    <row r="25" spans="1:20">
      <c r="A25" s="339" t="s">
        <v>1979</v>
      </c>
      <c r="B25" s="340"/>
      <c r="C25" s="313" t="s">
        <v>4</v>
      </c>
      <c r="D25" s="313" t="s">
        <v>708</v>
      </c>
      <c r="E25" s="313" t="s">
        <v>703</v>
      </c>
      <c r="F25" s="313" t="s">
        <v>42</v>
      </c>
      <c r="G25" s="313" t="s">
        <v>505</v>
      </c>
      <c r="H25" s="313" t="s">
        <v>42</v>
      </c>
      <c r="I25" s="313" t="s">
        <v>505</v>
      </c>
      <c r="J25" s="313">
        <v>321</v>
      </c>
      <c r="K25" s="313" t="s">
        <v>47</v>
      </c>
      <c r="L25" s="313"/>
      <c r="N25" s="341" t="s">
        <v>1976</v>
      </c>
      <c r="O25" s="341"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342" t="s">
        <v>1992</v>
      </c>
      <c r="Q25" s="342" t="s">
        <v>46</v>
      </c>
      <c r="R25" s="342" t="str">
        <f t="shared" si="0"/>
        <v>CO emitted by aircraft</v>
      </c>
      <c r="S25" s="342" t="str">
        <f t="shared" si="2"/>
        <v>//**CO emitted by aircraft: **</v>
      </c>
      <c r="T25" s="318" t="str">
        <f t="shared" si="1"/>
        <v/>
      </c>
    </row>
    <row r="26" spans="1:20">
      <c r="A26" s="339" t="s">
        <v>1979</v>
      </c>
      <c r="B26" s="340"/>
      <c r="C26" s="313" t="s">
        <v>4</v>
      </c>
      <c r="D26" s="313" t="s">
        <v>708</v>
      </c>
      <c r="E26" s="313" t="s">
        <v>703</v>
      </c>
      <c r="F26" s="313" t="s">
        <v>42</v>
      </c>
      <c r="G26" s="313" t="s">
        <v>531</v>
      </c>
      <c r="H26" s="313" t="s">
        <v>42</v>
      </c>
      <c r="I26" s="313" t="s">
        <v>531</v>
      </c>
      <c r="J26" s="313">
        <v>322</v>
      </c>
      <c r="K26" s="313" t="s">
        <v>46</v>
      </c>
      <c r="L26" s="313" t="s">
        <v>1868</v>
      </c>
      <c r="N26" s="341" t="s">
        <v>1976</v>
      </c>
      <c r="O26" s="341"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342" t="s">
        <v>1992</v>
      </c>
      <c r="Q26" s="342" t="s">
        <v>46</v>
      </c>
      <c r="R26" s="342" t="str">
        <f t="shared" si="0"/>
        <v>NOx emitted by aircraft</v>
      </c>
      <c r="S26" s="342" t="str">
        <f t="shared" si="2"/>
        <v>//**NOx emitted by aircraft: **</v>
      </c>
      <c r="T26" s="318" t="str">
        <f t="shared" si="1"/>
        <v>//**NOx emitted by aircraft: **In India, automotive emission norms began with Bharat Stage - I (BS-I) in 1991, progressing steadily to the adoption of the stringent BS-VI in April 2020. BS-VI has a 63% reduction in Respirable Suspended Particulate Matter (RSPM) discharge from BS-I levels.</v>
      </c>
    </row>
    <row r="27" spans="1:20">
      <c r="A27" s="339" t="s">
        <v>1979</v>
      </c>
      <c r="B27" s="340"/>
      <c r="C27" s="313" t="s">
        <v>4</v>
      </c>
      <c r="D27" s="313" t="s">
        <v>708</v>
      </c>
      <c r="E27" s="313" t="s">
        <v>703</v>
      </c>
      <c r="F27" s="313" t="s">
        <v>42</v>
      </c>
      <c r="G27" s="313" t="s">
        <v>532</v>
      </c>
      <c r="H27" s="313" t="s">
        <v>42</v>
      </c>
      <c r="I27" s="313" t="s">
        <v>532</v>
      </c>
      <c r="J27" s="313">
        <v>323</v>
      </c>
      <c r="K27" s="313" t="s">
        <v>47</v>
      </c>
      <c r="L27" s="313"/>
      <c r="N27" s="341" t="s">
        <v>1976</v>
      </c>
      <c r="O27" s="341"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342" t="s">
        <v>1992</v>
      </c>
      <c r="Q27" s="342" t="s">
        <v>46</v>
      </c>
      <c r="R27" s="342" t="str">
        <f t="shared" si="0"/>
        <v>PM10 emitted by aircraft</v>
      </c>
      <c r="S27" s="342" t="str">
        <f t="shared" si="2"/>
        <v>//**PM10 emitted by aircraft: **</v>
      </c>
      <c r="T27" s="318" t="str">
        <f t="shared" si="1"/>
        <v/>
      </c>
    </row>
    <row r="28" spans="1:20">
      <c r="A28" s="339" t="s">
        <v>1979</v>
      </c>
      <c r="B28" s="340"/>
      <c r="C28" s="313" t="s">
        <v>4</v>
      </c>
      <c r="D28" s="313" t="s">
        <v>708</v>
      </c>
      <c r="E28" s="313" t="s">
        <v>703</v>
      </c>
      <c r="F28" s="313" t="s">
        <v>42</v>
      </c>
      <c r="G28" s="313" t="s">
        <v>533</v>
      </c>
      <c r="H28" s="313" t="s">
        <v>42</v>
      </c>
      <c r="I28" s="313" t="s">
        <v>622</v>
      </c>
      <c r="J28" s="313">
        <v>324</v>
      </c>
      <c r="K28" s="313" t="s">
        <v>47</v>
      </c>
      <c r="L28" s="313"/>
      <c r="N28" s="341" t="s">
        <v>1976</v>
      </c>
      <c r="O28" s="341"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342" t="s">
        <v>1992</v>
      </c>
      <c r="Q28" s="342" t="s">
        <v>46</v>
      </c>
      <c r="R28" s="342" t="str">
        <f t="shared" si="0"/>
        <v>PM2.5 emitted by aircraft</v>
      </c>
      <c r="S28" s="342" t="str">
        <f t="shared" si="2"/>
        <v>//**PM2.5 emitted by aircraft: **</v>
      </c>
      <c r="T28" s="318" t="str">
        <f t="shared" si="1"/>
        <v/>
      </c>
    </row>
    <row r="29" spans="1:20">
      <c r="A29" s="339" t="s">
        <v>1979</v>
      </c>
      <c r="B29" s="340"/>
      <c r="C29" s="313" t="s">
        <v>4</v>
      </c>
      <c r="D29" s="313" t="s">
        <v>708</v>
      </c>
      <c r="E29" s="313" t="s">
        <v>703</v>
      </c>
      <c r="F29" s="313" t="s">
        <v>42</v>
      </c>
      <c r="G29" s="313" t="s">
        <v>534</v>
      </c>
      <c r="H29" s="313" t="s">
        <v>42</v>
      </c>
      <c r="I29" s="313" t="s">
        <v>534</v>
      </c>
      <c r="J29" s="313">
        <v>325</v>
      </c>
      <c r="K29" s="313" t="s">
        <v>47</v>
      </c>
      <c r="L29" s="313"/>
      <c r="N29" s="341" t="s">
        <v>1976</v>
      </c>
      <c r="O29" s="341"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342" t="s">
        <v>1992</v>
      </c>
      <c r="Q29" s="342" t="s">
        <v>46</v>
      </c>
      <c r="R29" s="342" t="str">
        <f t="shared" si="0"/>
        <v>SOx emitted by aircraft</v>
      </c>
      <c r="S29" s="342" t="str">
        <f t="shared" si="2"/>
        <v>//**SOx emitted by aircraft: **</v>
      </c>
      <c r="T29" s="318" t="str">
        <f t="shared" si="1"/>
        <v/>
      </c>
    </row>
    <row r="30" spans="1:20">
      <c r="A30" s="339" t="s">
        <v>1979</v>
      </c>
      <c r="B30" s="340"/>
      <c r="C30" s="313" t="s">
        <v>4</v>
      </c>
      <c r="D30" s="313" t="s">
        <v>708</v>
      </c>
      <c r="E30" s="313" t="s">
        <v>703</v>
      </c>
      <c r="F30" s="313" t="s">
        <v>42</v>
      </c>
      <c r="G30" s="313" t="s">
        <v>535</v>
      </c>
      <c r="H30" s="313" t="s">
        <v>42</v>
      </c>
      <c r="I30" s="313" t="s">
        <v>535</v>
      </c>
      <c r="J30" s="313">
        <v>326</v>
      </c>
      <c r="K30" s="313" t="s">
        <v>47</v>
      </c>
      <c r="L30" s="313"/>
      <c r="N30" s="341" t="s">
        <v>1976</v>
      </c>
      <c r="O30" s="341"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342" t="s">
        <v>1992</v>
      </c>
      <c r="Q30" s="342" t="s">
        <v>46</v>
      </c>
      <c r="R30" s="342" t="str">
        <f t="shared" si="0"/>
        <v>BC emitted by aircraft</v>
      </c>
      <c r="S30" s="342" t="str">
        <f t="shared" si="2"/>
        <v>//**BC emitted by aircraft: **</v>
      </c>
      <c r="T30" s="318" t="str">
        <f t="shared" si="1"/>
        <v/>
      </c>
    </row>
    <row r="31" spans="1:20">
      <c r="A31" s="339" t="s">
        <v>1979</v>
      </c>
      <c r="B31" s="340"/>
      <c r="C31" s="313" t="s">
        <v>4</v>
      </c>
      <c r="D31" s="313" t="s">
        <v>708</v>
      </c>
      <c r="E31" s="313" t="s">
        <v>703</v>
      </c>
      <c r="F31" s="313" t="s">
        <v>42</v>
      </c>
      <c r="G31" s="313" t="s">
        <v>536</v>
      </c>
      <c r="H31" s="313" t="s">
        <v>42</v>
      </c>
      <c r="I31" s="313" t="s">
        <v>536</v>
      </c>
      <c r="J31" s="313">
        <v>327</v>
      </c>
      <c r="K31" s="313" t="s">
        <v>47</v>
      </c>
      <c r="L31" s="313"/>
      <c r="N31" s="341" t="s">
        <v>1976</v>
      </c>
      <c r="O31" s="341"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342" t="s">
        <v>1992</v>
      </c>
      <c r="Q31" s="342" t="s">
        <v>46</v>
      </c>
      <c r="R31" s="342" t="str">
        <f t="shared" si="0"/>
        <v>OC emitted by aircraft</v>
      </c>
      <c r="S31" s="342" t="str">
        <f t="shared" si="2"/>
        <v>//**OC emitted by aircraft: **</v>
      </c>
      <c r="T31" s="318" t="str">
        <f t="shared" si="1"/>
        <v/>
      </c>
    </row>
    <row r="32" spans="1:20">
      <c r="A32" s="339" t="s">
        <v>1979</v>
      </c>
      <c r="B32" s="340"/>
      <c r="C32" s="313" t="s">
        <v>4</v>
      </c>
      <c r="D32" s="313" t="s">
        <v>708</v>
      </c>
      <c r="E32" s="313" t="s">
        <v>703</v>
      </c>
      <c r="F32" s="313" t="s">
        <v>42</v>
      </c>
      <c r="G32" s="313" t="s">
        <v>537</v>
      </c>
      <c r="H32" s="313" t="s">
        <v>42</v>
      </c>
      <c r="I32" s="313" t="s">
        <v>537</v>
      </c>
      <c r="J32" s="313">
        <v>328</v>
      </c>
      <c r="K32" s="313" t="s">
        <v>47</v>
      </c>
      <c r="L32" s="313"/>
      <c r="N32" s="341" t="s">
        <v>1976</v>
      </c>
      <c r="O32" s="341"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342" t="s">
        <v>1992</v>
      </c>
      <c r="Q32" s="342" t="s">
        <v>46</v>
      </c>
      <c r="R32" s="342" t="str">
        <f t="shared" si="0"/>
        <v>CH4 emitted by aircraft</v>
      </c>
      <c r="S32" s="342" t="str">
        <f t="shared" si="2"/>
        <v>//**CH4 emitted by aircraft: **</v>
      </c>
      <c r="T32" s="318" t="str">
        <f t="shared" si="1"/>
        <v/>
      </c>
    </row>
    <row r="33" spans="1:20">
      <c r="A33" s="339" t="s">
        <v>1979</v>
      </c>
      <c r="B33" s="340"/>
      <c r="C33" s="313" t="s">
        <v>4</v>
      </c>
      <c r="D33" s="313" t="s">
        <v>708</v>
      </c>
      <c r="E33" s="313" t="s">
        <v>703</v>
      </c>
      <c r="F33" s="313" t="s">
        <v>42</v>
      </c>
      <c r="G33" s="313" t="s">
        <v>538</v>
      </c>
      <c r="H33" s="313" t="s">
        <v>42</v>
      </c>
      <c r="I33" s="313" t="s">
        <v>538</v>
      </c>
      <c r="J33" s="313">
        <v>329</v>
      </c>
      <c r="K33" s="313" t="s">
        <v>47</v>
      </c>
      <c r="L33" s="313"/>
      <c r="N33" s="341" t="s">
        <v>1976</v>
      </c>
      <c r="O33" s="341"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342" t="s">
        <v>1992</v>
      </c>
      <c r="Q33" s="342" t="s">
        <v>46</v>
      </c>
      <c r="R33" s="342" t="str">
        <f t="shared" si="0"/>
        <v>N2O emitted by aircraft</v>
      </c>
      <c r="S33" s="342" t="str">
        <f t="shared" si="2"/>
        <v>//**N2O emitted by aircraft: **</v>
      </c>
      <c r="T33" s="318" t="str">
        <f t="shared" si="1"/>
        <v/>
      </c>
    </row>
    <row r="34" spans="1:20">
      <c r="A34" s="339" t="s">
        <v>1979</v>
      </c>
      <c r="B34" s="340"/>
      <c r="C34" s="313" t="s">
        <v>4</v>
      </c>
      <c r="D34" s="313" t="s">
        <v>708</v>
      </c>
      <c r="E34" s="313" t="s">
        <v>703</v>
      </c>
      <c r="F34" s="313" t="s">
        <v>43</v>
      </c>
      <c r="G34" s="313" t="s">
        <v>530</v>
      </c>
      <c r="H34" s="313" t="s">
        <v>43</v>
      </c>
      <c r="I34" s="313" t="s">
        <v>753</v>
      </c>
      <c r="J34" s="313">
        <v>330</v>
      </c>
      <c r="K34" s="313" t="s">
        <v>46</v>
      </c>
      <c r="L34" s="313" t="s">
        <v>1868</v>
      </c>
      <c r="N34" s="341" t="s">
        <v>1976</v>
      </c>
      <c r="O34" s="341"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342" t="s">
        <v>1992</v>
      </c>
      <c r="Q34" s="342" t="s">
        <v>46</v>
      </c>
      <c r="R34" s="342" t="str">
        <f t="shared" si="0"/>
        <v>VOCs emitted by rail</v>
      </c>
      <c r="S34" s="342" t="str">
        <f t="shared" si="2"/>
        <v>//**VOCs emitted by rail: **</v>
      </c>
      <c r="T34" s="318" t="str">
        <f t="shared" si="1"/>
        <v>//**VOCs emitted by rail: **In India, automotive emission norms began with Bharat Stage - I (BS-I) in 1991, progressing steadily to the adoption of the stringent BS-VI in April 2020. BS-VI has a 63% reduction in Respirable Suspended Particulate Matter (RSPM) discharge from BS-I levels.</v>
      </c>
    </row>
    <row r="35" spans="1:20">
      <c r="A35" s="339" t="s">
        <v>1979</v>
      </c>
      <c r="B35" s="340"/>
      <c r="C35" s="313" t="s">
        <v>4</v>
      </c>
      <c r="D35" s="313" t="s">
        <v>708</v>
      </c>
      <c r="E35" s="313" t="s">
        <v>703</v>
      </c>
      <c r="F35" s="313" t="s">
        <v>43</v>
      </c>
      <c r="G35" s="313" t="s">
        <v>505</v>
      </c>
      <c r="H35" s="313" t="s">
        <v>43</v>
      </c>
      <c r="I35" s="313" t="s">
        <v>505</v>
      </c>
      <c r="J35" s="313">
        <v>331</v>
      </c>
      <c r="K35" s="313" t="s">
        <v>46</v>
      </c>
      <c r="L35" s="313" t="s">
        <v>1869</v>
      </c>
      <c r="N35" s="341" t="s">
        <v>1976</v>
      </c>
      <c r="O35" s="341"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342" t="s">
        <v>1992</v>
      </c>
      <c r="Q35" s="342" t="s">
        <v>46</v>
      </c>
      <c r="R35" s="342" t="str">
        <f t="shared" si="0"/>
        <v>CO emitted by rail</v>
      </c>
      <c r="S35" s="342" t="str">
        <f t="shared" si="2"/>
        <v>//**CO emitted by rail: **</v>
      </c>
      <c r="T35" s="318" t="str">
        <f t="shared" si="1"/>
        <v>//**CO emitted by rail: ** In India, automotive emission norms began with Bharat Stage - I (BS-I) in 1991, progressing steadily to the adoption of the stringent BS-VI in April 2020. BS-VI has a 63% reduction in Respirable Suspended Particulate Matter (RSPM) discharge from BS-I levels.</v>
      </c>
    </row>
    <row r="36" spans="1:20">
      <c r="A36" s="339" t="s">
        <v>1979</v>
      </c>
      <c r="B36" s="340"/>
      <c r="C36" s="313" t="s">
        <v>4</v>
      </c>
      <c r="D36" s="313" t="s">
        <v>708</v>
      </c>
      <c r="E36" s="313" t="s">
        <v>703</v>
      </c>
      <c r="F36" s="313" t="s">
        <v>43</v>
      </c>
      <c r="G36" s="313" t="s">
        <v>531</v>
      </c>
      <c r="H36" s="313" t="s">
        <v>43</v>
      </c>
      <c r="I36" s="313" t="s">
        <v>531</v>
      </c>
      <c r="J36" s="313">
        <v>332</v>
      </c>
      <c r="K36" s="313" t="s">
        <v>46</v>
      </c>
      <c r="L36" s="313" t="s">
        <v>1869</v>
      </c>
      <c r="N36" s="341" t="s">
        <v>1976</v>
      </c>
      <c r="O36" s="341"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342" t="s">
        <v>1992</v>
      </c>
      <c r="Q36" s="342" t="s">
        <v>46</v>
      </c>
      <c r="R36" s="342" t="str">
        <f t="shared" ref="R36:R63" si="3">I36&amp;" emitted by "&amp;H36</f>
        <v>NOx emitted by rail</v>
      </c>
      <c r="S36" s="342" t="str">
        <f t="shared" si="2"/>
        <v>//**NOx emitted by rail: **</v>
      </c>
      <c r="T36" s="318" t="str">
        <f t="shared" si="1"/>
        <v>//**NOx emitted by rail: ** In India, automotive emission norms began with Bharat Stage - I (BS-I) in 1991, progressing steadily to the adoption of the stringent BS-VI in April 2020. BS-VI has a 63% reduction in Respirable Suspended Particulate Matter (RSPM) discharge from BS-I levels.</v>
      </c>
    </row>
    <row r="37" spans="1:20">
      <c r="A37" s="339" t="s">
        <v>1979</v>
      </c>
      <c r="B37" s="340"/>
      <c r="C37" s="313" t="s">
        <v>4</v>
      </c>
      <c r="D37" s="313" t="s">
        <v>708</v>
      </c>
      <c r="E37" s="313" t="s">
        <v>703</v>
      </c>
      <c r="F37" s="313" t="s">
        <v>43</v>
      </c>
      <c r="G37" s="313" t="s">
        <v>532</v>
      </c>
      <c r="H37" s="313" t="s">
        <v>43</v>
      </c>
      <c r="I37" s="313" t="s">
        <v>532</v>
      </c>
      <c r="J37" s="313">
        <v>333</v>
      </c>
      <c r="K37" s="313" t="s">
        <v>46</v>
      </c>
      <c r="L37" s="313" t="s">
        <v>1869</v>
      </c>
      <c r="N37" s="341" t="s">
        <v>1976</v>
      </c>
      <c r="O37" s="341"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342" t="s">
        <v>1992</v>
      </c>
      <c r="Q37" s="342" t="s">
        <v>46</v>
      </c>
      <c r="R37" s="342" t="str">
        <f t="shared" si="3"/>
        <v>PM10 emitted by rail</v>
      </c>
      <c r="S37" s="342" t="str">
        <f t="shared" si="2"/>
        <v>//**PM10 emitted by rail: **</v>
      </c>
      <c r="T37" s="318" t="str">
        <f t="shared" si="1"/>
        <v>//**PM10 emitted by rail: ** In India, automotive emission norms began with Bharat Stage - I (BS-I) in 1991, progressing steadily to the adoption of the stringent BS-VI in April 2020. BS-VI has a 63% reduction in Respirable Suspended Particulate Matter (RSPM) discharge from BS-I levels.</v>
      </c>
    </row>
    <row r="38" spans="1:20">
      <c r="A38" s="339" t="s">
        <v>1979</v>
      </c>
      <c r="B38" s="340"/>
      <c r="C38" s="313" t="s">
        <v>4</v>
      </c>
      <c r="D38" s="313" t="s">
        <v>708</v>
      </c>
      <c r="E38" s="313" t="s">
        <v>703</v>
      </c>
      <c r="F38" s="313" t="s">
        <v>43</v>
      </c>
      <c r="G38" s="313" t="s">
        <v>533</v>
      </c>
      <c r="H38" s="313" t="s">
        <v>43</v>
      </c>
      <c r="I38" s="313" t="s">
        <v>622</v>
      </c>
      <c r="J38" s="313">
        <v>334</v>
      </c>
      <c r="K38" s="313" t="s">
        <v>46</v>
      </c>
      <c r="L38" s="313" t="s">
        <v>1869</v>
      </c>
      <c r="N38" s="341" t="s">
        <v>1976</v>
      </c>
      <c r="O38" s="341"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342" t="s">
        <v>1992</v>
      </c>
      <c r="Q38" s="342" t="s">
        <v>46</v>
      </c>
      <c r="R38" s="342" t="str">
        <f t="shared" si="3"/>
        <v>PM2.5 emitted by rail</v>
      </c>
      <c r="S38" s="342" t="str">
        <f t="shared" si="2"/>
        <v>//**PM2.5 emitted by rail: **</v>
      </c>
      <c r="T38" s="318" t="str">
        <f t="shared" si="1"/>
        <v>//**PM2.5 emitted by rail: ** In India, automotive emission norms began with Bharat Stage - I (BS-I) in 1991, progressing steadily to the adoption of the stringent BS-VI in April 2020. BS-VI has a 63% reduction in Respirable Suspended Particulate Matter (RSPM) discharge from BS-I levels.</v>
      </c>
    </row>
    <row r="39" spans="1:20">
      <c r="A39" s="339" t="s">
        <v>1979</v>
      </c>
      <c r="B39" s="340"/>
      <c r="C39" s="313" t="s">
        <v>4</v>
      </c>
      <c r="D39" s="313" t="s">
        <v>708</v>
      </c>
      <c r="E39" s="313" t="s">
        <v>703</v>
      </c>
      <c r="F39" s="313" t="s">
        <v>43</v>
      </c>
      <c r="G39" s="313" t="s">
        <v>534</v>
      </c>
      <c r="H39" s="313" t="s">
        <v>43</v>
      </c>
      <c r="I39" s="313" t="s">
        <v>534</v>
      </c>
      <c r="J39" s="313">
        <v>335</v>
      </c>
      <c r="K39" s="313" t="s">
        <v>47</v>
      </c>
      <c r="L39" s="313"/>
      <c r="N39" s="341" t="s">
        <v>1976</v>
      </c>
      <c r="O39" s="341"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342" t="s">
        <v>1992</v>
      </c>
      <c r="Q39" s="342" t="s">
        <v>46</v>
      </c>
      <c r="R39" s="342" t="str">
        <f t="shared" si="3"/>
        <v>SOx emitted by rail</v>
      </c>
      <c r="S39" s="342" t="str">
        <f t="shared" si="2"/>
        <v>//**SOx emitted by rail: **</v>
      </c>
      <c r="T39" s="318" t="str">
        <f t="shared" si="1"/>
        <v/>
      </c>
    </row>
    <row r="40" spans="1:20">
      <c r="A40" s="339" t="s">
        <v>1979</v>
      </c>
      <c r="B40" s="340"/>
      <c r="C40" s="313" t="s">
        <v>4</v>
      </c>
      <c r="D40" s="313" t="s">
        <v>708</v>
      </c>
      <c r="E40" s="313" t="s">
        <v>703</v>
      </c>
      <c r="F40" s="313" t="s">
        <v>43</v>
      </c>
      <c r="G40" s="313" t="s">
        <v>535</v>
      </c>
      <c r="H40" s="313" t="s">
        <v>43</v>
      </c>
      <c r="I40" s="313" t="s">
        <v>535</v>
      </c>
      <c r="J40" s="313">
        <v>336</v>
      </c>
      <c r="K40" s="313" t="s">
        <v>46</v>
      </c>
      <c r="L40" s="313" t="s">
        <v>1869</v>
      </c>
      <c r="N40" s="341" t="s">
        <v>1976</v>
      </c>
      <c r="O40" s="341"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342" t="s">
        <v>1992</v>
      </c>
      <c r="Q40" s="342" t="s">
        <v>46</v>
      </c>
      <c r="R40" s="342" t="str">
        <f t="shared" si="3"/>
        <v>BC emitted by rail</v>
      </c>
      <c r="S40" s="342" t="str">
        <f t="shared" si="2"/>
        <v>//**BC emitted by rail: **</v>
      </c>
      <c r="T40" s="318" t="str">
        <f t="shared" si="1"/>
        <v>//**BC emitted by rail: ** In India, automotive emission norms began with Bharat Stage - I (BS-I) in 1991, progressing steadily to the adoption of the stringent BS-VI in April 2020. BS-VI has a 63% reduction in Respirable Suspended Particulate Matter (RSPM) discharge from BS-I levels.</v>
      </c>
    </row>
    <row r="41" spans="1:20">
      <c r="A41" s="339" t="s">
        <v>1979</v>
      </c>
      <c r="B41" s="340"/>
      <c r="C41" s="313" t="s">
        <v>4</v>
      </c>
      <c r="D41" s="313" t="s">
        <v>708</v>
      </c>
      <c r="E41" s="313" t="s">
        <v>703</v>
      </c>
      <c r="F41" s="313" t="s">
        <v>43</v>
      </c>
      <c r="G41" s="313" t="s">
        <v>536</v>
      </c>
      <c r="H41" s="313" t="s">
        <v>43</v>
      </c>
      <c r="I41" s="313" t="s">
        <v>536</v>
      </c>
      <c r="J41" s="313">
        <v>337</v>
      </c>
      <c r="K41" s="313" t="s">
        <v>46</v>
      </c>
      <c r="L41" s="313" t="s">
        <v>1869</v>
      </c>
      <c r="N41" s="341" t="s">
        <v>1976</v>
      </c>
      <c r="O41" s="341"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342" t="s">
        <v>1992</v>
      </c>
      <c r="Q41" s="342" t="s">
        <v>46</v>
      </c>
      <c r="R41" s="342" t="str">
        <f t="shared" si="3"/>
        <v>OC emitted by rail</v>
      </c>
      <c r="S41" s="342" t="str">
        <f t="shared" si="2"/>
        <v>//**OC emitted by rail: **</v>
      </c>
      <c r="T41" s="318" t="str">
        <f t="shared" si="1"/>
        <v>//**OC emitted by rail: ** In India, automotive emission norms began with Bharat Stage - I (BS-I) in 1991, progressing steadily to the adoption of the stringent BS-VI in April 2020. BS-VI has a 63% reduction in Respirable Suspended Particulate Matter (RSPM) discharge from BS-I levels.</v>
      </c>
    </row>
    <row r="42" spans="1:20">
      <c r="A42" s="339" t="s">
        <v>1979</v>
      </c>
      <c r="B42" s="340"/>
      <c r="C42" s="313" t="s">
        <v>4</v>
      </c>
      <c r="D42" s="313" t="s">
        <v>708</v>
      </c>
      <c r="E42" s="313" t="s">
        <v>703</v>
      </c>
      <c r="F42" s="313" t="s">
        <v>43</v>
      </c>
      <c r="G42" s="313" t="s">
        <v>537</v>
      </c>
      <c r="H42" s="313" t="s">
        <v>43</v>
      </c>
      <c r="I42" s="313" t="s">
        <v>537</v>
      </c>
      <c r="J42" s="313">
        <v>338</v>
      </c>
      <c r="K42" s="313" t="s">
        <v>47</v>
      </c>
      <c r="L42" s="313"/>
      <c r="N42" s="341" t="s">
        <v>1976</v>
      </c>
      <c r="O42" s="341"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342" t="s">
        <v>1992</v>
      </c>
      <c r="Q42" s="342" t="s">
        <v>46</v>
      </c>
      <c r="R42" s="342" t="str">
        <f t="shared" si="3"/>
        <v>CH4 emitted by rail</v>
      </c>
      <c r="S42" s="342" t="str">
        <f t="shared" si="2"/>
        <v>//**CH4 emitted by rail: **</v>
      </c>
      <c r="T42" s="318" t="str">
        <f t="shared" si="1"/>
        <v/>
      </c>
    </row>
    <row r="43" spans="1:20">
      <c r="A43" s="339" t="s">
        <v>1979</v>
      </c>
      <c r="B43" s="340"/>
      <c r="C43" s="313" t="s">
        <v>4</v>
      </c>
      <c r="D43" s="313" t="s">
        <v>708</v>
      </c>
      <c r="E43" s="313" t="s">
        <v>703</v>
      </c>
      <c r="F43" s="313" t="s">
        <v>43</v>
      </c>
      <c r="G43" s="313" t="s">
        <v>538</v>
      </c>
      <c r="H43" s="313" t="s">
        <v>43</v>
      </c>
      <c r="I43" s="313" t="s">
        <v>538</v>
      </c>
      <c r="J43" s="313">
        <v>339</v>
      </c>
      <c r="K43" s="313" t="s">
        <v>47</v>
      </c>
      <c r="L43" s="313"/>
      <c r="N43" s="341" t="s">
        <v>1976</v>
      </c>
      <c r="O43" s="341"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342" t="s">
        <v>1992</v>
      </c>
      <c r="Q43" s="342" t="s">
        <v>46</v>
      </c>
      <c r="R43" s="342" t="str">
        <f t="shared" si="3"/>
        <v>N2O emitted by rail</v>
      </c>
      <c r="S43" s="342" t="str">
        <f t="shared" si="2"/>
        <v>//**N2O emitted by rail: **</v>
      </c>
      <c r="T43" s="318" t="str">
        <f t="shared" si="1"/>
        <v/>
      </c>
    </row>
    <row r="44" spans="1:20">
      <c r="A44" s="339" t="s">
        <v>1979</v>
      </c>
      <c r="B44" s="340"/>
      <c r="C44" s="313" t="s">
        <v>4</v>
      </c>
      <c r="D44" s="313" t="s">
        <v>708</v>
      </c>
      <c r="E44" s="313" t="s">
        <v>703</v>
      </c>
      <c r="F44" s="313" t="s">
        <v>44</v>
      </c>
      <c r="G44" s="313" t="s">
        <v>530</v>
      </c>
      <c r="H44" s="313" t="s">
        <v>44</v>
      </c>
      <c r="I44" s="313" t="s">
        <v>753</v>
      </c>
      <c r="J44" s="313">
        <v>340</v>
      </c>
      <c r="K44" s="313" t="s">
        <v>46</v>
      </c>
      <c r="L44" s="313" t="s">
        <v>1869</v>
      </c>
      <c r="N44" s="341" t="s">
        <v>1976</v>
      </c>
      <c r="O44" s="341"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342" t="s">
        <v>1992</v>
      </c>
      <c r="Q44" s="342" t="s">
        <v>46</v>
      </c>
      <c r="R44" s="342" t="str">
        <f t="shared" si="3"/>
        <v>VOCs emitted by ships</v>
      </c>
      <c r="S44" s="342" t="str">
        <f t="shared" si="2"/>
        <v>//**VOCs emitted by ships: **</v>
      </c>
      <c r="T44" s="318" t="str">
        <f t="shared" si="1"/>
        <v>//**VOCs emitted by ships: ** In India, automotive emission norms began with Bharat Stage - I (BS-I) in 1991, progressing steadily to the adoption of the stringent BS-VI in April 2020. BS-VI has a 63% reduction in Respirable Suspended Particulate Matter (RSPM) discharge from BS-I levels.</v>
      </c>
    </row>
    <row r="45" spans="1:20">
      <c r="A45" s="339" t="s">
        <v>1979</v>
      </c>
      <c r="B45" s="340"/>
      <c r="C45" s="313" t="s">
        <v>4</v>
      </c>
      <c r="D45" s="313" t="s">
        <v>708</v>
      </c>
      <c r="E45" s="313" t="s">
        <v>703</v>
      </c>
      <c r="F45" s="313" t="s">
        <v>44</v>
      </c>
      <c r="G45" s="313" t="s">
        <v>505</v>
      </c>
      <c r="H45" s="313" t="s">
        <v>44</v>
      </c>
      <c r="I45" s="313" t="s">
        <v>505</v>
      </c>
      <c r="J45" s="313">
        <v>341</v>
      </c>
      <c r="K45" s="313" t="s">
        <v>46</v>
      </c>
      <c r="L45" s="313" t="s">
        <v>1868</v>
      </c>
      <c r="N45" s="341" t="s">
        <v>1976</v>
      </c>
      <c r="O45" s="341"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342" t="s">
        <v>1992</v>
      </c>
      <c r="Q45" s="342" t="s">
        <v>46</v>
      </c>
      <c r="R45" s="342" t="str">
        <f t="shared" si="3"/>
        <v>CO emitted by ships</v>
      </c>
      <c r="S45" s="342" t="str">
        <f t="shared" si="2"/>
        <v>//**CO emitted by ships: **</v>
      </c>
      <c r="T45" s="318" t="str">
        <f t="shared" si="1"/>
        <v>//**CO emitted by ships: **In India, automotive emission norms began with Bharat Stage - I (BS-I) in 1991, progressing steadily to the adoption of the stringent BS-VI in April 2020. BS-VI has a 63% reduction in Respirable Suspended Particulate Matter (RSPM) discharge from BS-I levels.</v>
      </c>
    </row>
    <row r="46" spans="1:20">
      <c r="A46" s="339" t="s">
        <v>1979</v>
      </c>
      <c r="B46" s="340"/>
      <c r="C46" s="313" t="s">
        <v>4</v>
      </c>
      <c r="D46" s="313" t="s">
        <v>708</v>
      </c>
      <c r="E46" s="313" t="s">
        <v>703</v>
      </c>
      <c r="F46" s="313" t="s">
        <v>44</v>
      </c>
      <c r="G46" s="313" t="s">
        <v>531</v>
      </c>
      <c r="H46" s="313" t="s">
        <v>44</v>
      </c>
      <c r="I46" s="313" t="s">
        <v>531</v>
      </c>
      <c r="J46" s="313">
        <v>342</v>
      </c>
      <c r="K46" s="313" t="s">
        <v>46</v>
      </c>
      <c r="L46" s="313" t="s">
        <v>1869</v>
      </c>
      <c r="N46" s="341" t="s">
        <v>1976</v>
      </c>
      <c r="O46" s="341"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342" t="s">
        <v>1992</v>
      </c>
      <c r="Q46" s="342" t="s">
        <v>46</v>
      </c>
      <c r="R46" s="342" t="str">
        <f t="shared" si="3"/>
        <v>NOx emitted by ships</v>
      </c>
      <c r="S46" s="342" t="str">
        <f t="shared" si="2"/>
        <v>//**NOx emitted by ships: **</v>
      </c>
      <c r="T46" s="318" t="str">
        <f t="shared" si="1"/>
        <v>//**NOx emitted by ships: ** In India, automotive emission norms began with Bharat Stage - I (BS-I) in 1991, progressing steadily to the adoption of the stringent BS-VI in April 2020. BS-VI has a 63% reduction in Respirable Suspended Particulate Matter (RSPM) discharge from BS-I levels.</v>
      </c>
    </row>
    <row r="47" spans="1:20">
      <c r="A47" s="339" t="s">
        <v>1979</v>
      </c>
      <c r="B47" s="340"/>
      <c r="C47" s="313" t="s">
        <v>4</v>
      </c>
      <c r="D47" s="313" t="s">
        <v>708</v>
      </c>
      <c r="E47" s="313" t="s">
        <v>703</v>
      </c>
      <c r="F47" s="313" t="s">
        <v>44</v>
      </c>
      <c r="G47" s="313" t="s">
        <v>532</v>
      </c>
      <c r="H47" s="313" t="s">
        <v>44</v>
      </c>
      <c r="I47" s="313" t="s">
        <v>532</v>
      </c>
      <c r="J47" s="313">
        <v>343</v>
      </c>
      <c r="K47" s="313" t="s">
        <v>46</v>
      </c>
      <c r="L47" s="313" t="s">
        <v>1869</v>
      </c>
      <c r="N47" s="341" t="s">
        <v>1976</v>
      </c>
      <c r="O47" s="341"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342" t="s">
        <v>1992</v>
      </c>
      <c r="Q47" s="342" t="s">
        <v>46</v>
      </c>
      <c r="R47" s="342" t="str">
        <f t="shared" si="3"/>
        <v>PM10 emitted by ships</v>
      </c>
      <c r="S47" s="342" t="str">
        <f t="shared" si="2"/>
        <v>//**PM10 emitted by ships: **</v>
      </c>
      <c r="T47" s="318" t="str">
        <f t="shared" si="1"/>
        <v>//**PM10 emitted by ships: ** In India, automotive emission norms began with Bharat Stage - I (BS-I) in 1991, progressing steadily to the adoption of the stringent BS-VI in April 2020. BS-VI has a 63% reduction in Respirable Suspended Particulate Matter (RSPM) discharge from BS-I levels.</v>
      </c>
    </row>
    <row r="48" spans="1:20">
      <c r="A48" s="339" t="s">
        <v>1979</v>
      </c>
      <c r="B48" s="340"/>
      <c r="C48" s="313" t="s">
        <v>4</v>
      </c>
      <c r="D48" s="313" t="s">
        <v>708</v>
      </c>
      <c r="E48" s="313" t="s">
        <v>703</v>
      </c>
      <c r="F48" s="313" t="s">
        <v>44</v>
      </c>
      <c r="G48" s="313" t="s">
        <v>533</v>
      </c>
      <c r="H48" s="313" t="s">
        <v>44</v>
      </c>
      <c r="I48" s="313" t="s">
        <v>622</v>
      </c>
      <c r="J48" s="313">
        <v>344</v>
      </c>
      <c r="K48" s="313" t="s">
        <v>46</v>
      </c>
      <c r="L48" s="313" t="s">
        <v>1869</v>
      </c>
      <c r="N48" s="341" t="s">
        <v>1976</v>
      </c>
      <c r="O48" s="341"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342" t="s">
        <v>1992</v>
      </c>
      <c r="Q48" s="342" t="s">
        <v>46</v>
      </c>
      <c r="R48" s="342" t="str">
        <f t="shared" si="3"/>
        <v>PM2.5 emitted by ships</v>
      </c>
      <c r="S48" s="342" t="str">
        <f t="shared" si="2"/>
        <v>//**PM2.5 emitted by ships: **</v>
      </c>
      <c r="T48" s="318" t="str">
        <f t="shared" si="1"/>
        <v>//**PM2.5 emitted by ships: ** In India, automotive emission norms began with Bharat Stage - I (BS-I) in 1991, progressing steadily to the adoption of the stringent BS-VI in April 2020. BS-VI has a 63% reduction in Respirable Suspended Particulate Matter (RSPM) discharge from BS-I levels.</v>
      </c>
    </row>
    <row r="49" spans="1:21">
      <c r="A49" s="339" t="s">
        <v>1979</v>
      </c>
      <c r="B49" s="340"/>
      <c r="C49" s="313" t="s">
        <v>4</v>
      </c>
      <c r="D49" s="313" t="s">
        <v>708</v>
      </c>
      <c r="E49" s="313" t="s">
        <v>703</v>
      </c>
      <c r="F49" s="313" t="s">
        <v>44</v>
      </c>
      <c r="G49" s="313" t="s">
        <v>534</v>
      </c>
      <c r="H49" s="313" t="s">
        <v>44</v>
      </c>
      <c r="I49" s="313" t="s">
        <v>534</v>
      </c>
      <c r="J49" s="313">
        <v>345</v>
      </c>
      <c r="K49" s="313" t="s">
        <v>47</v>
      </c>
      <c r="L49" s="313"/>
      <c r="N49" s="341" t="s">
        <v>1976</v>
      </c>
      <c r="O49" s="341"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342" t="s">
        <v>1992</v>
      </c>
      <c r="Q49" s="342" t="s">
        <v>46</v>
      </c>
      <c r="R49" s="342" t="str">
        <f t="shared" si="3"/>
        <v>SOx emitted by ships</v>
      </c>
      <c r="S49" s="342" t="str">
        <f t="shared" si="2"/>
        <v>//**SOx emitted by ships: **</v>
      </c>
      <c r="T49" s="318" t="str">
        <f t="shared" si="1"/>
        <v/>
      </c>
    </row>
    <row r="50" spans="1:21">
      <c r="A50" s="339" t="s">
        <v>1979</v>
      </c>
      <c r="B50" s="340"/>
      <c r="C50" s="313" t="s">
        <v>4</v>
      </c>
      <c r="D50" s="313" t="s">
        <v>708</v>
      </c>
      <c r="E50" s="313" t="s">
        <v>703</v>
      </c>
      <c r="F50" s="313" t="s">
        <v>44</v>
      </c>
      <c r="G50" s="313" t="s">
        <v>535</v>
      </c>
      <c r="H50" s="313" t="s">
        <v>44</v>
      </c>
      <c r="I50" s="313" t="s">
        <v>535</v>
      </c>
      <c r="J50" s="313">
        <v>346</v>
      </c>
      <c r="K50" s="313" t="s">
        <v>46</v>
      </c>
      <c r="L50" s="313" t="s">
        <v>1869</v>
      </c>
      <c r="N50" s="341" t="s">
        <v>1976</v>
      </c>
      <c r="O50" s="341"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342" t="s">
        <v>1992</v>
      </c>
      <c r="Q50" s="342" t="s">
        <v>46</v>
      </c>
      <c r="R50" s="342" t="str">
        <f t="shared" si="3"/>
        <v>BC emitted by ships</v>
      </c>
      <c r="S50" s="342" t="str">
        <f t="shared" si="2"/>
        <v>//**BC emitted by ships: **</v>
      </c>
      <c r="T50" s="318" t="str">
        <f t="shared" si="1"/>
        <v>//**BC emitted by ships: ** In India, automotive emission norms began with Bharat Stage - I (BS-I) in 1991, progressing steadily to the adoption of the stringent BS-VI in April 2020. BS-VI has a 63% reduction in Respirable Suspended Particulate Matter (RSPM) discharge from BS-I levels.</v>
      </c>
    </row>
    <row r="51" spans="1:21">
      <c r="A51" s="339" t="s">
        <v>1979</v>
      </c>
      <c r="B51" s="340"/>
      <c r="C51" s="313" t="s">
        <v>4</v>
      </c>
      <c r="D51" s="313" t="s">
        <v>708</v>
      </c>
      <c r="E51" s="313" t="s">
        <v>703</v>
      </c>
      <c r="F51" s="313" t="s">
        <v>44</v>
      </c>
      <c r="G51" s="313" t="s">
        <v>536</v>
      </c>
      <c r="H51" s="313" t="s">
        <v>44</v>
      </c>
      <c r="I51" s="313" t="s">
        <v>536</v>
      </c>
      <c r="J51" s="313">
        <v>347</v>
      </c>
      <c r="K51" s="313" t="s">
        <v>46</v>
      </c>
      <c r="L51" s="313" t="s">
        <v>1869</v>
      </c>
      <c r="N51" s="341" t="s">
        <v>1976</v>
      </c>
      <c r="O51" s="341"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342" t="s">
        <v>1992</v>
      </c>
      <c r="Q51" s="342" t="s">
        <v>46</v>
      </c>
      <c r="R51" s="342" t="str">
        <f t="shared" si="3"/>
        <v>OC emitted by ships</v>
      </c>
      <c r="S51" s="342" t="str">
        <f t="shared" si="2"/>
        <v>//**OC emitted by ships: **</v>
      </c>
      <c r="T51" s="318" t="str">
        <f t="shared" si="1"/>
        <v>//**OC emitted by ships: ** In India, automotive emission norms began with Bharat Stage - I (BS-I) in 1991, progressing steadily to the adoption of the stringent BS-VI in April 2020. BS-VI has a 63% reduction in Respirable Suspended Particulate Matter (RSPM) discharge from BS-I levels.</v>
      </c>
    </row>
    <row r="52" spans="1:21">
      <c r="A52" s="339" t="s">
        <v>1979</v>
      </c>
      <c r="B52" s="340"/>
      <c r="C52" s="313" t="s">
        <v>4</v>
      </c>
      <c r="D52" s="313" t="s">
        <v>708</v>
      </c>
      <c r="E52" s="313" t="s">
        <v>703</v>
      </c>
      <c r="F52" s="313" t="s">
        <v>44</v>
      </c>
      <c r="G52" s="313" t="s">
        <v>537</v>
      </c>
      <c r="H52" s="313" t="s">
        <v>44</v>
      </c>
      <c r="I52" s="313" t="s">
        <v>537</v>
      </c>
      <c r="J52" s="313">
        <v>348</v>
      </c>
      <c r="K52" s="313" t="s">
        <v>47</v>
      </c>
      <c r="L52" s="313"/>
      <c r="N52" s="341" t="s">
        <v>1976</v>
      </c>
      <c r="O52" s="341"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342" t="s">
        <v>1992</v>
      </c>
      <c r="Q52" s="342" t="s">
        <v>46</v>
      </c>
      <c r="R52" s="342" t="str">
        <f t="shared" si="3"/>
        <v>CH4 emitted by ships</v>
      </c>
      <c r="S52" s="342" t="str">
        <f t="shared" si="2"/>
        <v>//**CH4 emitted by ships: **</v>
      </c>
      <c r="T52" s="318" t="str">
        <f t="shared" si="1"/>
        <v/>
      </c>
    </row>
    <row r="53" spans="1:21">
      <c r="A53" s="339" t="s">
        <v>1979</v>
      </c>
      <c r="B53" s="340"/>
      <c r="C53" s="313" t="s">
        <v>4</v>
      </c>
      <c r="D53" s="313" t="s">
        <v>708</v>
      </c>
      <c r="E53" s="313" t="s">
        <v>703</v>
      </c>
      <c r="F53" s="313" t="s">
        <v>44</v>
      </c>
      <c r="G53" s="313" t="s">
        <v>538</v>
      </c>
      <c r="H53" s="313" t="s">
        <v>44</v>
      </c>
      <c r="I53" s="313" t="s">
        <v>538</v>
      </c>
      <c r="J53" s="313">
        <v>349</v>
      </c>
      <c r="K53" s="313" t="s">
        <v>47</v>
      </c>
      <c r="L53" s="313"/>
      <c r="N53" s="341" t="s">
        <v>1976</v>
      </c>
      <c r="O53" s="341"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342" t="s">
        <v>1992</v>
      </c>
      <c r="Q53" s="342" t="s">
        <v>46</v>
      </c>
      <c r="R53" s="342" t="str">
        <f t="shared" si="3"/>
        <v>N2O emitted by ships</v>
      </c>
      <c r="S53" s="342" t="str">
        <f t="shared" si="2"/>
        <v>//**N2O emitted by ships: **</v>
      </c>
      <c r="T53" s="318" t="str">
        <f t="shared" si="1"/>
        <v/>
      </c>
    </row>
    <row r="54" spans="1:21">
      <c r="A54" s="339" t="s">
        <v>1979</v>
      </c>
      <c r="B54" s="340"/>
      <c r="C54" s="313" t="s">
        <v>4</v>
      </c>
      <c r="D54" s="313" t="s">
        <v>708</v>
      </c>
      <c r="E54" s="313" t="s">
        <v>703</v>
      </c>
      <c r="F54" s="313" t="s">
        <v>118</v>
      </c>
      <c r="G54" s="313" t="s">
        <v>530</v>
      </c>
      <c r="H54" s="313" t="s">
        <v>1698</v>
      </c>
      <c r="I54" s="313" t="s">
        <v>753</v>
      </c>
      <c r="J54" s="313">
        <v>350</v>
      </c>
      <c r="K54" s="313" t="s">
        <v>46</v>
      </c>
      <c r="L54" s="313" t="s">
        <v>1868</v>
      </c>
      <c r="N54" s="341" t="s">
        <v>1976</v>
      </c>
      <c r="O54" s="341"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342" t="s">
        <v>1992</v>
      </c>
      <c r="Q54" s="342" t="s">
        <v>46</v>
      </c>
      <c r="R54" s="342" t="str">
        <f t="shared" si="3"/>
        <v>VOCs emitted by 2-wheeled and 3-wheeled vehicles</v>
      </c>
      <c r="S54" s="342" t="str">
        <f t="shared" si="2"/>
        <v>//**VOCs emitted by 2-wheeled and 3-wheeled vehicles: **</v>
      </c>
      <c r="T54" s="318" t="str">
        <f t="shared" si="1"/>
        <v>//**VOCs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5" spans="1:21">
      <c r="A55" s="339" t="s">
        <v>1979</v>
      </c>
      <c r="B55" s="340"/>
      <c r="C55" s="313" t="s">
        <v>4</v>
      </c>
      <c r="D55" s="313" t="s">
        <v>708</v>
      </c>
      <c r="E55" s="313" t="s">
        <v>703</v>
      </c>
      <c r="F55" s="313" t="s">
        <v>118</v>
      </c>
      <c r="G55" s="313" t="s">
        <v>505</v>
      </c>
      <c r="H55" s="313" t="s">
        <v>1698</v>
      </c>
      <c r="I55" s="313" t="s">
        <v>505</v>
      </c>
      <c r="J55" s="313">
        <v>351</v>
      </c>
      <c r="K55" s="313" t="s">
        <v>46</v>
      </c>
      <c r="L55" s="313" t="s">
        <v>1869</v>
      </c>
      <c r="N55" s="341" t="s">
        <v>1976</v>
      </c>
      <c r="O55" s="341"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342" t="s">
        <v>1992</v>
      </c>
      <c r="Q55" s="342" t="s">
        <v>46</v>
      </c>
      <c r="R55" s="342" t="str">
        <f t="shared" si="3"/>
        <v>CO emitted by 2-wheeled and 3-wheeled vehicles</v>
      </c>
      <c r="S55" s="342" t="str">
        <f t="shared" si="2"/>
        <v>//**CO emitted by 2-wheeled and 3-wheeled vehicles: **</v>
      </c>
      <c r="T55" s="318" t="str">
        <f t="shared" si="1"/>
        <v>//**CO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6" spans="1:21">
      <c r="A56" s="339" t="s">
        <v>1979</v>
      </c>
      <c r="B56" s="340"/>
      <c r="C56" s="313" t="s">
        <v>4</v>
      </c>
      <c r="D56" s="313" t="s">
        <v>708</v>
      </c>
      <c r="E56" s="313" t="s">
        <v>703</v>
      </c>
      <c r="F56" s="313" t="s">
        <v>118</v>
      </c>
      <c r="G56" s="313" t="s">
        <v>531</v>
      </c>
      <c r="H56" s="313" t="s">
        <v>1698</v>
      </c>
      <c r="I56" s="313" t="s">
        <v>531</v>
      </c>
      <c r="J56" s="313">
        <v>352</v>
      </c>
      <c r="K56" s="313" t="s">
        <v>46</v>
      </c>
      <c r="L56" s="313" t="s">
        <v>1868</v>
      </c>
      <c r="N56" s="341" t="s">
        <v>1976</v>
      </c>
      <c r="O56" s="341"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342" t="s">
        <v>1992</v>
      </c>
      <c r="Q56" s="342" t="s">
        <v>46</v>
      </c>
      <c r="R56" s="342" t="str">
        <f t="shared" si="3"/>
        <v>NOx emitted by 2-wheeled and 3-wheeled vehicles</v>
      </c>
      <c r="S56" s="342" t="str">
        <f t="shared" si="2"/>
        <v>//**NOx emitted by 2-wheeled and 3-wheeled vehicles: **</v>
      </c>
      <c r="T56" s="318" t="str">
        <f t="shared" si="1"/>
        <v>//**NOx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7" spans="1:21">
      <c r="A57" s="339" t="s">
        <v>1979</v>
      </c>
      <c r="B57" s="340"/>
      <c r="C57" s="313" t="s">
        <v>4</v>
      </c>
      <c r="D57" s="313" t="s">
        <v>708</v>
      </c>
      <c r="E57" s="313" t="s">
        <v>703</v>
      </c>
      <c r="F57" s="313" t="s">
        <v>118</v>
      </c>
      <c r="G57" s="313" t="s">
        <v>532</v>
      </c>
      <c r="H57" s="313" t="s">
        <v>1698</v>
      </c>
      <c r="I57" s="313" t="s">
        <v>532</v>
      </c>
      <c r="J57" s="313">
        <v>353</v>
      </c>
      <c r="K57" s="313" t="s">
        <v>46</v>
      </c>
      <c r="L57" s="313" t="s">
        <v>1869</v>
      </c>
      <c r="N57" s="341" t="s">
        <v>1976</v>
      </c>
      <c r="O57" s="341"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342" t="s">
        <v>1992</v>
      </c>
      <c r="Q57" s="342" t="s">
        <v>46</v>
      </c>
      <c r="R57" s="342" t="str">
        <f t="shared" si="3"/>
        <v>PM10 emitted by 2-wheeled and 3-wheeled vehicles</v>
      </c>
      <c r="S57" s="342" t="str">
        <f t="shared" si="2"/>
        <v>//**PM10 emitted by 2-wheeled and 3-wheeled vehicles: **</v>
      </c>
      <c r="T57" s="318" t="str">
        <f t="shared" si="1"/>
        <v>//**PM10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8" spans="1:21">
      <c r="A58" s="339" t="s">
        <v>1979</v>
      </c>
      <c r="B58" s="340"/>
      <c r="C58" s="313" t="s">
        <v>4</v>
      </c>
      <c r="D58" s="313" t="s">
        <v>708</v>
      </c>
      <c r="E58" s="313" t="s">
        <v>703</v>
      </c>
      <c r="F58" s="313" t="s">
        <v>118</v>
      </c>
      <c r="G58" s="313" t="s">
        <v>533</v>
      </c>
      <c r="H58" s="313" t="s">
        <v>1698</v>
      </c>
      <c r="I58" s="313" t="s">
        <v>622</v>
      </c>
      <c r="J58" s="313">
        <v>354</v>
      </c>
      <c r="K58" s="313" t="s">
        <v>46</v>
      </c>
      <c r="L58" s="313" t="s">
        <v>1869</v>
      </c>
      <c r="N58" s="341" t="s">
        <v>1976</v>
      </c>
      <c r="O58" s="341"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342" t="s">
        <v>1992</v>
      </c>
      <c r="Q58" s="342" t="s">
        <v>46</v>
      </c>
      <c r="R58" s="342" t="str">
        <f t="shared" si="3"/>
        <v>PM2.5 emitted by 2-wheeled and 3-wheeled vehicles</v>
      </c>
      <c r="S58" s="342" t="str">
        <f t="shared" si="2"/>
        <v>//**PM2.5 emitted by 2-wheeled and 3-wheeled vehicles: **</v>
      </c>
      <c r="T58" s="318" t="str">
        <f t="shared" si="1"/>
        <v>//**PM2.5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9" spans="1:21">
      <c r="A59" s="339" t="s">
        <v>1979</v>
      </c>
      <c r="B59" s="340"/>
      <c r="C59" s="313" t="s">
        <v>4</v>
      </c>
      <c r="D59" s="313" t="s">
        <v>708</v>
      </c>
      <c r="E59" s="313" t="s">
        <v>703</v>
      </c>
      <c r="F59" s="313" t="s">
        <v>118</v>
      </c>
      <c r="G59" s="313" t="s">
        <v>534</v>
      </c>
      <c r="H59" s="313" t="s">
        <v>1698</v>
      </c>
      <c r="I59" s="313" t="s">
        <v>534</v>
      </c>
      <c r="J59" s="313">
        <v>355</v>
      </c>
      <c r="K59" s="313" t="s">
        <v>47</v>
      </c>
      <c r="L59" s="313"/>
      <c r="N59" s="341" t="s">
        <v>1976</v>
      </c>
      <c r="O59" s="341"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342" t="s">
        <v>1992</v>
      </c>
      <c r="Q59" s="342" t="s">
        <v>46</v>
      </c>
      <c r="R59" s="342" t="str">
        <f t="shared" si="3"/>
        <v>SOx emitted by 2-wheeled and 3-wheeled vehicles</v>
      </c>
      <c r="S59" s="342" t="str">
        <f t="shared" si="2"/>
        <v>//**SOx emitted by 2-wheeled and 3-wheeled vehicles: **</v>
      </c>
      <c r="T59" s="318" t="str">
        <f t="shared" si="1"/>
        <v/>
      </c>
    </row>
    <row r="60" spans="1:21">
      <c r="A60" s="339" t="s">
        <v>1979</v>
      </c>
      <c r="B60" s="340"/>
      <c r="C60" s="313" t="s">
        <v>4</v>
      </c>
      <c r="D60" s="313" t="s">
        <v>708</v>
      </c>
      <c r="E60" s="313" t="s">
        <v>703</v>
      </c>
      <c r="F60" s="313" t="s">
        <v>118</v>
      </c>
      <c r="G60" s="313" t="s">
        <v>535</v>
      </c>
      <c r="H60" s="313" t="s">
        <v>1698</v>
      </c>
      <c r="I60" s="313" t="s">
        <v>535</v>
      </c>
      <c r="J60" s="313">
        <v>356</v>
      </c>
      <c r="K60" s="313" t="s">
        <v>46</v>
      </c>
      <c r="L60" s="313" t="s">
        <v>1869</v>
      </c>
      <c r="N60" s="341" t="s">
        <v>1976</v>
      </c>
      <c r="O60" s="341"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342" t="s">
        <v>1992</v>
      </c>
      <c r="Q60" s="342" t="s">
        <v>46</v>
      </c>
      <c r="R60" s="342" t="str">
        <f t="shared" si="3"/>
        <v>BC emitted by 2-wheeled and 3-wheeled vehicles</v>
      </c>
      <c r="S60" s="342" t="str">
        <f t="shared" si="2"/>
        <v>//**BC emitted by 2-wheeled and 3-wheeled vehicles: **</v>
      </c>
      <c r="T60" s="318" t="str">
        <f t="shared" si="1"/>
        <v>//**BC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1" spans="1:21">
      <c r="A61" s="339" t="s">
        <v>1979</v>
      </c>
      <c r="B61" s="340"/>
      <c r="C61" s="313" t="s">
        <v>4</v>
      </c>
      <c r="D61" s="313" t="s">
        <v>708</v>
      </c>
      <c r="E61" s="313" t="s">
        <v>703</v>
      </c>
      <c r="F61" s="313" t="s">
        <v>118</v>
      </c>
      <c r="G61" s="313" t="s">
        <v>536</v>
      </c>
      <c r="H61" s="313" t="s">
        <v>1698</v>
      </c>
      <c r="I61" s="313" t="s">
        <v>536</v>
      </c>
      <c r="J61" s="313">
        <v>357</v>
      </c>
      <c r="K61" s="313" t="s">
        <v>46</v>
      </c>
      <c r="L61" s="313" t="s">
        <v>1869</v>
      </c>
      <c r="N61" s="341" t="s">
        <v>1976</v>
      </c>
      <c r="O61" s="341"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342" t="s">
        <v>1992</v>
      </c>
      <c r="Q61" s="342" t="s">
        <v>46</v>
      </c>
      <c r="R61" s="342" t="str">
        <f t="shared" si="3"/>
        <v>OC emitted by 2-wheeled and 3-wheeled vehicles</v>
      </c>
      <c r="S61" s="342" t="str">
        <f t="shared" si="2"/>
        <v>//**OC emitted by 2-wheeled and 3-wheeled vehicles: **</v>
      </c>
      <c r="T61" s="318" t="str">
        <f t="shared" si="1"/>
        <v>//**OC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2" spans="1:21">
      <c r="A62" s="339" t="s">
        <v>1979</v>
      </c>
      <c r="B62" s="340"/>
      <c r="C62" s="313" t="s">
        <v>4</v>
      </c>
      <c r="D62" s="313" t="s">
        <v>708</v>
      </c>
      <c r="E62" s="313" t="s">
        <v>703</v>
      </c>
      <c r="F62" s="313" t="s">
        <v>118</v>
      </c>
      <c r="G62" s="313" t="s">
        <v>537</v>
      </c>
      <c r="H62" s="313" t="s">
        <v>1698</v>
      </c>
      <c r="I62" s="313" t="s">
        <v>537</v>
      </c>
      <c r="J62" s="313">
        <v>358</v>
      </c>
      <c r="K62" s="313" t="s">
        <v>47</v>
      </c>
      <c r="L62" s="313"/>
      <c r="N62" s="341" t="s">
        <v>1976</v>
      </c>
      <c r="O62" s="341"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342" t="s">
        <v>1992</v>
      </c>
      <c r="Q62" s="342" t="s">
        <v>46</v>
      </c>
      <c r="R62" s="342" t="str">
        <f t="shared" si="3"/>
        <v>CH4 emitted by 2-wheeled and 3-wheeled vehicles</v>
      </c>
      <c r="S62" s="342" t="str">
        <f t="shared" si="2"/>
        <v>//**CH4 emitted by 2-wheeled and 3-wheeled vehicles: **</v>
      </c>
      <c r="T62" s="318" t="str">
        <f t="shared" si="1"/>
        <v/>
      </c>
    </row>
    <row r="63" spans="1:21">
      <c r="A63" s="339" t="s">
        <v>1979</v>
      </c>
      <c r="B63" s="340"/>
      <c r="C63" s="313" t="s">
        <v>4</v>
      </c>
      <c r="D63" s="313" t="s">
        <v>708</v>
      </c>
      <c r="E63" s="313" t="s">
        <v>703</v>
      </c>
      <c r="F63" s="313" t="s">
        <v>118</v>
      </c>
      <c r="G63" s="313" t="s">
        <v>538</v>
      </c>
      <c r="H63" s="313" t="s">
        <v>1698</v>
      </c>
      <c r="I63" s="313" t="s">
        <v>538</v>
      </c>
      <c r="J63" s="313">
        <v>359</v>
      </c>
      <c r="K63" s="313" t="s">
        <v>47</v>
      </c>
      <c r="L63" s="313"/>
      <c r="N63" s="341" t="s">
        <v>1976</v>
      </c>
      <c r="O63" s="341"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342" t="s">
        <v>1992</v>
      </c>
      <c r="Q63" s="342" t="s">
        <v>46</v>
      </c>
      <c r="R63" s="342" t="str">
        <f t="shared" si="3"/>
        <v>N2O emitted by 2-wheeled and 3-wheeled vehicles</v>
      </c>
      <c r="S63" s="342" t="str">
        <f>IF(R63="","","//**"&amp;R63&amp;": **")</f>
        <v>//**N2O emitted by 2-wheeled and 3-wheeled vehicles: **</v>
      </c>
      <c r="T63" s="318" t="str">
        <f t="shared" si="1"/>
        <v/>
      </c>
    </row>
    <row r="64" spans="1:21" s="315" customFormat="1">
      <c r="A64" s="315" t="s">
        <v>1978</v>
      </c>
      <c r="B64" s="311"/>
      <c r="C64" s="314" t="s">
        <v>4</v>
      </c>
      <c r="D64" s="314" t="s">
        <v>787</v>
      </c>
      <c r="E64" s="314" t="s">
        <v>788</v>
      </c>
      <c r="F64" s="314"/>
      <c r="G64" s="314"/>
      <c r="H64" s="314"/>
      <c r="I64" s="314"/>
      <c r="J64" s="314">
        <v>360</v>
      </c>
      <c r="K64" s="314" t="s">
        <v>46</v>
      </c>
      <c r="L64" s="314" t="s">
        <v>1834</v>
      </c>
      <c r="M64" s="331"/>
      <c r="N64" s="344" t="s">
        <v>1976</v>
      </c>
      <c r="O64" s="344"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314" t="s">
        <v>1992</v>
      </c>
      <c r="Q64" s="314" t="s">
        <v>47</v>
      </c>
      <c r="R64" s="314"/>
      <c r="S64" s="315" t="str">
        <f t="shared" si="2"/>
        <v/>
      </c>
      <c r="T64" s="315" t="str">
        <f t="shared" si="1"/>
        <v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U64" s="316"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row>
    <row r="65" spans="1:21" s="315" customFormat="1">
      <c r="A65" s="315" t="s">
        <v>1978</v>
      </c>
      <c r="B65" s="311"/>
      <c r="C65" s="314" t="s">
        <v>4</v>
      </c>
      <c r="D65" s="314" t="s">
        <v>783</v>
      </c>
      <c r="E65" s="314" t="s">
        <v>784</v>
      </c>
      <c r="F65" s="314"/>
      <c r="G65" s="314"/>
      <c r="H65" s="314"/>
      <c r="I65" s="314"/>
      <c r="J65" s="314">
        <v>361</v>
      </c>
      <c r="K65" s="314" t="s">
        <v>46</v>
      </c>
      <c r="L65" s="314" t="s">
        <v>1835</v>
      </c>
      <c r="M65" s="331"/>
      <c r="N65" s="344" t="s">
        <v>1976</v>
      </c>
      <c r="O65" s="344"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314" t="s">
        <v>1992</v>
      </c>
      <c r="Q65" s="314" t="s">
        <v>47</v>
      </c>
      <c r="R65" s="314"/>
      <c r="S65" s="315" t="str">
        <f t="shared" si="2"/>
        <v/>
      </c>
      <c r="T65" s="315" t="str">
        <f t="shared" si="1"/>
        <v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U65" s="316" t="str">
        <f>N65&amp;O65&amp;P65&amp;T65</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row>
    <row r="66" spans="1:21" s="315" customFormat="1">
      <c r="A66" s="315" t="s">
        <v>1978</v>
      </c>
      <c r="B66" s="311"/>
      <c r="C66" s="314" t="s">
        <v>4</v>
      </c>
      <c r="D66" s="314" t="s">
        <v>488</v>
      </c>
      <c r="E66" s="314" t="str">
        <f>E67</f>
        <v>Additional Minimum Required EV Sales Percentage</v>
      </c>
      <c r="F66" s="314"/>
      <c r="G66" s="314"/>
      <c r="H66" s="314"/>
      <c r="I66" s="314"/>
      <c r="J66" s="314"/>
      <c r="K66" s="314"/>
      <c r="L66" s="314"/>
      <c r="M66" s="331"/>
      <c r="N66" s="344" t="s">
        <v>1976</v>
      </c>
      <c r="O66" s="344"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6" s="315" t="s">
        <v>1992</v>
      </c>
      <c r="Q66" s="315" t="s">
        <v>46</v>
      </c>
      <c r="R66" s="314"/>
      <c r="S66" s="315" t="str">
        <f t="shared" si="2"/>
        <v/>
      </c>
      <c r="T66" s="315" t="str">
        <f t="shared" si="1"/>
        <v/>
      </c>
      <c r="U66" s="316"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row>
    <row r="67" spans="1:21">
      <c r="A67" s="339" t="s">
        <v>1979</v>
      </c>
      <c r="B67" s="340"/>
      <c r="C67" s="313" t="s">
        <v>4</v>
      </c>
      <c r="D67" s="313" t="s">
        <v>488</v>
      </c>
      <c r="E67" s="313" t="s">
        <v>489</v>
      </c>
      <c r="F67" s="313" t="s">
        <v>48</v>
      </c>
      <c r="G67" s="313" t="s">
        <v>40</v>
      </c>
      <c r="H67" s="313" t="s">
        <v>88</v>
      </c>
      <c r="I67" s="313" t="s">
        <v>40</v>
      </c>
      <c r="J67" s="313">
        <v>186</v>
      </c>
      <c r="K67" s="313" t="s">
        <v>46</v>
      </c>
      <c r="L67" s="361" t="s">
        <v>2026</v>
      </c>
      <c r="N67" s="341" t="s">
        <v>1976</v>
      </c>
      <c r="O67" s="341"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7" s="342" t="s">
        <v>1992</v>
      </c>
      <c r="Q67" s="342" t="s">
        <v>46</v>
      </c>
      <c r="R67" s="342" t="str">
        <f t="shared" ref="R67:R78" si="4">H67&amp;" "&amp;I67</f>
        <v>Passenger LDVs</v>
      </c>
      <c r="S67" s="342" t="str">
        <f t="shared" si="2"/>
        <v>//**Passenger LDVs: **</v>
      </c>
      <c r="T67" s="318" t="str">
        <f t="shared" si="1"/>
        <v>//**Passenger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v>
      </c>
      <c r="U67" s="345"/>
    </row>
    <row r="68" spans="1:21">
      <c r="A68" s="339" t="s">
        <v>1979</v>
      </c>
      <c r="B68" s="340"/>
      <c r="C68" s="313" t="s">
        <v>4</v>
      </c>
      <c r="D68" s="313" t="s">
        <v>488</v>
      </c>
      <c r="E68" s="313" t="s">
        <v>489</v>
      </c>
      <c r="F68" s="313" t="s">
        <v>45</v>
      </c>
      <c r="G68" s="313" t="s">
        <v>40</v>
      </c>
      <c r="H68" s="313" t="s">
        <v>89</v>
      </c>
      <c r="I68" s="313" t="s">
        <v>40</v>
      </c>
      <c r="J68" s="313">
        <v>203</v>
      </c>
      <c r="K68" s="313" t="s">
        <v>46</v>
      </c>
      <c r="L68" s="361" t="s">
        <v>2027</v>
      </c>
      <c r="N68" s="341" t="s">
        <v>1976</v>
      </c>
      <c r="O68" s="341"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8" s="342" t="s">
        <v>1992</v>
      </c>
      <c r="Q68" s="342" t="s">
        <v>46</v>
      </c>
      <c r="R68" s="342" t="str">
        <f t="shared" si="4"/>
        <v>Freight LDVs</v>
      </c>
      <c r="S68" s="342" t="str">
        <f t="shared" si="2"/>
        <v>//**Freight LDVs: **</v>
      </c>
      <c r="T68" s="318" t="str">
        <f t="shared" ref="T68:T131" si="5">IF(K68="Yes",S68&amp;L68,"")</f>
        <v>//**Freight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v>
      </c>
      <c r="U68" s="345"/>
    </row>
    <row r="69" spans="1:21">
      <c r="A69" s="339" t="s">
        <v>1979</v>
      </c>
      <c r="B69" s="340"/>
      <c r="C69" s="313" t="s">
        <v>4</v>
      </c>
      <c r="D69" s="313" t="s">
        <v>488</v>
      </c>
      <c r="E69" s="313" t="s">
        <v>489</v>
      </c>
      <c r="F69" s="313" t="s">
        <v>48</v>
      </c>
      <c r="G69" s="313" t="s">
        <v>41</v>
      </c>
      <c r="H69" s="313" t="s">
        <v>88</v>
      </c>
      <c r="I69" s="313" t="s">
        <v>41</v>
      </c>
      <c r="J69" s="313">
        <v>187</v>
      </c>
      <c r="K69" s="313" t="s">
        <v>46</v>
      </c>
      <c r="L69" s="361" t="s">
        <v>2028</v>
      </c>
      <c r="N69" s="341" t="s">
        <v>1976</v>
      </c>
      <c r="O69" s="341"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9" s="342" t="s">
        <v>1992</v>
      </c>
      <c r="Q69" s="342" t="s">
        <v>46</v>
      </c>
      <c r="R69" s="342" t="str">
        <f t="shared" si="4"/>
        <v>Passenger HDVs</v>
      </c>
      <c r="S69" s="342" t="str">
        <f t="shared" ref="S69:S132" si="6">IF(R69="","","//**"&amp;R69&amp;": **")</f>
        <v>//**Passenger HDVs: **</v>
      </c>
      <c r="T69" s="318" t="str">
        <f t="shared" si="5"/>
        <v>//**Passenger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v>
      </c>
      <c r="U69" s="345"/>
    </row>
    <row r="70" spans="1:21">
      <c r="A70" s="339" t="s">
        <v>1979</v>
      </c>
      <c r="B70" s="340"/>
      <c r="C70" s="313" t="s">
        <v>4</v>
      </c>
      <c r="D70" s="313" t="s">
        <v>488</v>
      </c>
      <c r="E70" s="313" t="s">
        <v>489</v>
      </c>
      <c r="F70" s="313" t="s">
        <v>45</v>
      </c>
      <c r="G70" s="313" t="s">
        <v>41</v>
      </c>
      <c r="H70" s="313" t="s">
        <v>89</v>
      </c>
      <c r="I70" s="313" t="s">
        <v>41</v>
      </c>
      <c r="J70" s="313">
        <v>191</v>
      </c>
      <c r="K70" s="313" t="s">
        <v>46</v>
      </c>
      <c r="L70" s="361" t="s">
        <v>2029</v>
      </c>
      <c r="N70" s="341" t="s">
        <v>1976</v>
      </c>
      <c r="O70" s="341"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0" s="342" t="s">
        <v>1992</v>
      </c>
      <c r="Q70" s="342" t="s">
        <v>46</v>
      </c>
      <c r="R70" s="342" t="str">
        <f t="shared" si="4"/>
        <v>Freight HDVs</v>
      </c>
      <c r="S70" s="342" t="str">
        <f t="shared" si="6"/>
        <v>//**Freight HDVs: **</v>
      </c>
      <c r="T70" s="318" t="str">
        <f t="shared" si="5"/>
        <v>//**Freight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v>
      </c>
      <c r="U70" s="345"/>
    </row>
    <row r="71" spans="1:21">
      <c r="A71" s="339" t="s">
        <v>1979</v>
      </c>
      <c r="B71" s="340"/>
      <c r="C71" s="313" t="s">
        <v>4</v>
      </c>
      <c r="D71" s="313" t="s">
        <v>488</v>
      </c>
      <c r="E71" s="313" t="s">
        <v>489</v>
      </c>
      <c r="F71" s="313" t="s">
        <v>48</v>
      </c>
      <c r="G71" s="313" t="s">
        <v>42</v>
      </c>
      <c r="H71" s="313" t="s">
        <v>88</v>
      </c>
      <c r="I71" s="313" t="s">
        <v>90</v>
      </c>
      <c r="J71" s="313">
        <v>496</v>
      </c>
      <c r="K71" s="313" t="s">
        <v>47</v>
      </c>
      <c r="L71" s="313" t="s">
        <v>1870</v>
      </c>
      <c r="N71" s="341" t="s">
        <v>1976</v>
      </c>
      <c r="O71" s="341"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1" s="342" t="s">
        <v>1992</v>
      </c>
      <c r="Q71" s="342" t="s">
        <v>46</v>
      </c>
      <c r="R71" s="342" t="str">
        <f t="shared" si="4"/>
        <v>Passenger Aircraft</v>
      </c>
      <c r="S71" s="342" t="str">
        <f t="shared" si="6"/>
        <v>//**Passenger Aircraft: **</v>
      </c>
      <c r="T71" s="318" t="str">
        <f t="shared" si="5"/>
        <v/>
      </c>
      <c r="U71" s="345"/>
    </row>
    <row r="72" spans="1:21">
      <c r="A72" s="339" t="s">
        <v>1979</v>
      </c>
      <c r="B72" s="340"/>
      <c r="C72" s="313" t="s">
        <v>4</v>
      </c>
      <c r="D72" s="313" t="s">
        <v>488</v>
      </c>
      <c r="E72" s="313" t="s">
        <v>489</v>
      </c>
      <c r="F72" s="313" t="s">
        <v>45</v>
      </c>
      <c r="G72" s="313" t="s">
        <v>42</v>
      </c>
      <c r="H72" s="313" t="s">
        <v>89</v>
      </c>
      <c r="I72" s="313" t="s">
        <v>90</v>
      </c>
      <c r="J72" s="313">
        <v>497</v>
      </c>
      <c r="K72" s="313" t="s">
        <v>47</v>
      </c>
      <c r="L72" s="313" t="s">
        <v>1870</v>
      </c>
      <c r="N72" s="341" t="s">
        <v>1976</v>
      </c>
      <c r="O72" s="341"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2" s="342" t="s">
        <v>1992</v>
      </c>
      <c r="Q72" s="342" t="s">
        <v>46</v>
      </c>
      <c r="R72" s="342" t="str">
        <f t="shared" si="4"/>
        <v>Freight Aircraft</v>
      </c>
      <c r="S72" s="342" t="str">
        <f t="shared" si="6"/>
        <v>//**Freight Aircraft: **</v>
      </c>
      <c r="T72" s="318" t="str">
        <f t="shared" si="5"/>
        <v/>
      </c>
      <c r="U72" s="345"/>
    </row>
    <row r="73" spans="1:21">
      <c r="A73" s="339" t="s">
        <v>1979</v>
      </c>
      <c r="B73" s="340"/>
      <c r="C73" s="313" t="s">
        <v>4</v>
      </c>
      <c r="D73" s="313" t="s">
        <v>488</v>
      </c>
      <c r="E73" s="313" t="s">
        <v>489</v>
      </c>
      <c r="F73" s="313" t="s">
        <v>48</v>
      </c>
      <c r="G73" s="313" t="s">
        <v>43</v>
      </c>
      <c r="H73" s="313" t="s">
        <v>88</v>
      </c>
      <c r="I73" s="313" t="s">
        <v>91</v>
      </c>
      <c r="J73" s="313">
        <v>498</v>
      </c>
      <c r="K73" s="313" t="s">
        <v>46</v>
      </c>
      <c r="L73" s="313" t="s">
        <v>1871</v>
      </c>
      <c r="N73" s="341" t="s">
        <v>1976</v>
      </c>
      <c r="O73" s="341"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3" s="342" t="s">
        <v>1992</v>
      </c>
      <c r="Q73" s="342" t="s">
        <v>46</v>
      </c>
      <c r="R73" s="342" t="str">
        <f t="shared" si="4"/>
        <v>Passenger Rail</v>
      </c>
      <c r="S73" s="342" t="str">
        <f t="shared" si="6"/>
        <v>//**Passenger Rail: **</v>
      </c>
      <c r="T73" s="318" t="str">
        <f t="shared" si="5"/>
        <v>//**Passenger Rail: ** India's Ministry of Railways has recently set a target to achieve 100% electrification of the railways by 2024. In the current BAU, 100% of the new passenger rail fleet is electric by 2036.</v>
      </c>
      <c r="U73" s="345"/>
    </row>
    <row r="74" spans="1:21">
      <c r="A74" s="339" t="s">
        <v>1979</v>
      </c>
      <c r="B74" s="340"/>
      <c r="C74" s="313" t="s">
        <v>4</v>
      </c>
      <c r="D74" s="313" t="s">
        <v>488</v>
      </c>
      <c r="E74" s="313" t="s">
        <v>489</v>
      </c>
      <c r="F74" s="313" t="s">
        <v>45</v>
      </c>
      <c r="G74" s="313" t="s">
        <v>43</v>
      </c>
      <c r="H74" s="313" t="s">
        <v>89</v>
      </c>
      <c r="I74" s="313" t="s">
        <v>91</v>
      </c>
      <c r="J74" s="313">
        <v>499</v>
      </c>
      <c r="K74" s="313" t="s">
        <v>46</v>
      </c>
      <c r="L74" s="313" t="s">
        <v>1872</v>
      </c>
      <c r="N74" s="341" t="s">
        <v>1976</v>
      </c>
      <c r="O74" s="341"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4" s="342" t="s">
        <v>1992</v>
      </c>
      <c r="Q74" s="342" t="s">
        <v>46</v>
      </c>
      <c r="R74" s="342" t="str">
        <f t="shared" si="4"/>
        <v>Freight Rail</v>
      </c>
      <c r="S74" s="342" t="str">
        <f t="shared" si="6"/>
        <v>//**Freight Rail: **</v>
      </c>
      <c r="T74" s="318" t="str">
        <f t="shared" si="5"/>
        <v>//**Freight Rail: ** India's Ministry of Railways has recently set a target to achieve 100% electrification of the railways by 2024. In the current BAU, 100% of the new freight rail fleet is electric by 2036.</v>
      </c>
      <c r="U74" s="345"/>
    </row>
    <row r="75" spans="1:21">
      <c r="A75" s="339" t="s">
        <v>1979</v>
      </c>
      <c r="B75" s="340"/>
      <c r="C75" s="313" t="s">
        <v>4</v>
      </c>
      <c r="D75" s="313" t="s">
        <v>488</v>
      </c>
      <c r="E75" s="313" t="s">
        <v>489</v>
      </c>
      <c r="F75" s="313" t="s">
        <v>48</v>
      </c>
      <c r="G75" s="313" t="s">
        <v>44</v>
      </c>
      <c r="H75" s="313" t="s">
        <v>88</v>
      </c>
      <c r="I75" s="313" t="s">
        <v>92</v>
      </c>
      <c r="J75" s="313">
        <v>500</v>
      </c>
      <c r="K75" s="313" t="s">
        <v>47</v>
      </c>
      <c r="L75" s="313" t="s">
        <v>1873</v>
      </c>
      <c r="N75" s="341" t="s">
        <v>1976</v>
      </c>
      <c r="O75" s="341"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5" s="342" t="s">
        <v>1992</v>
      </c>
      <c r="Q75" s="342" t="s">
        <v>46</v>
      </c>
      <c r="R75" s="342" t="str">
        <f t="shared" si="4"/>
        <v>Passenger Ships</v>
      </c>
      <c r="S75" s="342" t="str">
        <f t="shared" si="6"/>
        <v>//**Passenger Ships: **</v>
      </c>
      <c r="T75" s="318" t="str">
        <f t="shared" si="5"/>
        <v/>
      </c>
      <c r="U75" s="345"/>
    </row>
    <row r="76" spans="1:21">
      <c r="A76" s="339" t="s">
        <v>1979</v>
      </c>
      <c r="B76" s="340"/>
      <c r="C76" s="313" t="s">
        <v>4</v>
      </c>
      <c r="D76" s="313" t="s">
        <v>488</v>
      </c>
      <c r="E76" s="313" t="s">
        <v>489</v>
      </c>
      <c r="F76" s="313" t="s">
        <v>45</v>
      </c>
      <c r="G76" s="313" t="s">
        <v>44</v>
      </c>
      <c r="H76" s="313" t="s">
        <v>89</v>
      </c>
      <c r="I76" s="313" t="s">
        <v>92</v>
      </c>
      <c r="J76" s="313">
        <v>501</v>
      </c>
      <c r="K76" s="313" t="s">
        <v>47</v>
      </c>
      <c r="L76" s="313" t="s">
        <v>1874</v>
      </c>
      <c r="N76" s="341" t="s">
        <v>1976</v>
      </c>
      <c r="O76" s="341"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6" s="342" t="s">
        <v>1992</v>
      </c>
      <c r="Q76" s="342" t="s">
        <v>46</v>
      </c>
      <c r="R76" s="342" t="str">
        <f t="shared" si="4"/>
        <v>Freight Ships</v>
      </c>
      <c r="S76" s="342" t="str">
        <f t="shared" si="6"/>
        <v>//**Freight Ships: **</v>
      </c>
      <c r="T76" s="318" t="str">
        <f t="shared" si="5"/>
        <v/>
      </c>
      <c r="U76" s="345"/>
    </row>
    <row r="77" spans="1:21">
      <c r="A77" s="339" t="s">
        <v>1979</v>
      </c>
      <c r="B77" s="340"/>
      <c r="C77" s="313" t="s">
        <v>4</v>
      </c>
      <c r="D77" s="313" t="s">
        <v>488</v>
      </c>
      <c r="E77" s="313" t="s">
        <v>489</v>
      </c>
      <c r="F77" s="313" t="s">
        <v>48</v>
      </c>
      <c r="G77" s="313" t="s">
        <v>118</v>
      </c>
      <c r="H77" s="313" t="s">
        <v>1699</v>
      </c>
      <c r="I77" s="313" t="s">
        <v>1700</v>
      </c>
      <c r="J77" s="313">
        <v>188</v>
      </c>
      <c r="K77" s="313" t="s">
        <v>46</v>
      </c>
      <c r="L77" s="361" t="s">
        <v>2030</v>
      </c>
      <c r="N77" s="341" t="s">
        <v>1976</v>
      </c>
      <c r="O77" s="341"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7" s="342" t="s">
        <v>1992</v>
      </c>
      <c r="Q77" s="342" t="s">
        <v>46</v>
      </c>
      <c r="R77" s="342" t="str">
        <f t="shared" si="4"/>
        <v>2-wheeled Vehicles</v>
      </c>
      <c r="S77" s="342" t="str">
        <f t="shared" si="6"/>
        <v>//**2-wheeled Vehicles: **</v>
      </c>
      <c r="T77" s="318" t="str">
        <f t="shared" si="5"/>
        <v>//**2-wheeled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v>
      </c>
      <c r="U77" s="345"/>
    </row>
    <row r="78" spans="1:21">
      <c r="A78" s="339" t="s">
        <v>1979</v>
      </c>
      <c r="B78" s="340"/>
      <c r="C78" s="313" t="s">
        <v>4</v>
      </c>
      <c r="D78" s="313" t="s">
        <v>488</v>
      </c>
      <c r="E78" s="313" t="s">
        <v>489</v>
      </c>
      <c r="F78" s="313" t="s">
        <v>45</v>
      </c>
      <c r="G78" s="313" t="s">
        <v>118</v>
      </c>
      <c r="H78" s="313" t="s">
        <v>1701</v>
      </c>
      <c r="I78" s="313" t="s">
        <v>1700</v>
      </c>
      <c r="J78" s="313">
        <v>591</v>
      </c>
      <c r="K78" s="313" t="s">
        <v>46</v>
      </c>
      <c r="L78" s="313" t="s">
        <v>1875</v>
      </c>
      <c r="N78" s="341" t="s">
        <v>1976</v>
      </c>
      <c r="O78" s="341"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8" s="342" t="s">
        <v>1992</v>
      </c>
      <c r="Q78" s="342" t="s">
        <v>46</v>
      </c>
      <c r="R78" s="342" t="str">
        <f t="shared" si="4"/>
        <v>3-wheeled Vehicles</v>
      </c>
      <c r="S78" s="342" t="str">
        <f t="shared" si="6"/>
        <v>//**3-wheeled Vehicles: **</v>
      </c>
      <c r="T78" s="318" t="str">
        <f t="shared" si="5"/>
        <v>//**3-wheeled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U78" s="345"/>
    </row>
    <row r="79" spans="1:21" s="315" customFormat="1">
      <c r="A79" s="314" t="s">
        <v>1978</v>
      </c>
      <c r="B79" s="331"/>
      <c r="C79" s="314" t="s">
        <v>4</v>
      </c>
      <c r="D79" s="315" t="s">
        <v>487</v>
      </c>
      <c r="E79" s="315" t="str">
        <f>E80</f>
        <v>Additional EV Subsidy Percentage</v>
      </c>
      <c r="M79" s="311"/>
      <c r="N79" s="344" t="s">
        <v>1976</v>
      </c>
      <c r="O79" s="344" t="str">
        <f>INDEX('Standard Descriptions'!$E:$E,MATCH(Guidance!E79,'Standard Descriptions'!$C:$C,0))</f>
        <v xml:space="preserve"> This policy causes government to pay for the specified percentage of the purchase price of new battery electric vehicles for the selected vehicle type(s).  This is in addition to EV subsidies that exist in the BAU case.  // </v>
      </c>
      <c r="P79" s="315" t="s">
        <v>1992</v>
      </c>
      <c r="Q79" s="315" t="s">
        <v>46</v>
      </c>
      <c r="S79" s="315" t="str">
        <f t="shared" si="6"/>
        <v/>
      </c>
      <c r="T79" s="315" t="str">
        <f t="shared" si="5"/>
        <v/>
      </c>
      <c r="U79" s="316" t="str">
        <f>N79&amp;O79&amp;P79&amp;T80&amp;T81&amp;T82&amp;T83&amp;T84&amp;T85&amp;T86&amp;T87&amp;T88&amp;T89&amp;T90&amp;T91</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row>
    <row r="80" spans="1:21">
      <c r="A80" s="339" t="s">
        <v>1979</v>
      </c>
      <c r="B80" s="340"/>
      <c r="C80" s="313" t="s">
        <v>4</v>
      </c>
      <c r="D80" s="313" t="s">
        <v>487</v>
      </c>
      <c r="E80" s="313" t="s">
        <v>483</v>
      </c>
      <c r="F80" s="313" t="s">
        <v>48</v>
      </c>
      <c r="G80" s="313" t="s">
        <v>40</v>
      </c>
      <c r="H80" s="313" t="s">
        <v>88</v>
      </c>
      <c r="I80" s="313" t="s">
        <v>40</v>
      </c>
      <c r="J80" s="313">
        <v>189</v>
      </c>
      <c r="K80" s="313" t="s">
        <v>46</v>
      </c>
      <c r="L80" s="361" t="s">
        <v>2031</v>
      </c>
      <c r="N80" s="341" t="s">
        <v>1976</v>
      </c>
      <c r="O80" s="341" t="str">
        <f>INDEX('Standard Descriptions'!$E:$E,MATCH(Guidance!E80,'Standard Descriptions'!$C:$C,0))</f>
        <v xml:space="preserve"> This policy causes government to pay for the specified percentage of the purchase price of new battery electric vehicles for the selected vehicle type(s).  This is in addition to EV subsidies that exist in the BAU case.  // </v>
      </c>
      <c r="P80" s="342" t="s">
        <v>1992</v>
      </c>
      <c r="Q80" s="342" t="s">
        <v>46</v>
      </c>
      <c r="R80" s="342" t="str">
        <f t="shared" ref="R80:R85" si="7">H80&amp;" "&amp;I80</f>
        <v>Passenger LDVs</v>
      </c>
      <c r="S80" s="342" t="str">
        <f t="shared" si="6"/>
        <v>//**Passenger LDVs: **</v>
      </c>
      <c r="T80" s="318" t="str">
        <f t="shared" si="5"/>
        <v>//**Passenger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v>
      </c>
    </row>
    <row r="81" spans="1:21">
      <c r="A81" s="339" t="s">
        <v>1979</v>
      </c>
      <c r="B81" s="340"/>
      <c r="C81" s="313" t="s">
        <v>4</v>
      </c>
      <c r="D81" s="313" t="s">
        <v>487</v>
      </c>
      <c r="E81" s="313" t="s">
        <v>483</v>
      </c>
      <c r="F81" s="313" t="s">
        <v>45</v>
      </c>
      <c r="G81" s="313" t="s">
        <v>40</v>
      </c>
      <c r="H81" s="313" t="s">
        <v>89</v>
      </c>
      <c r="I81" s="313" t="s">
        <v>40</v>
      </c>
      <c r="J81" s="313">
        <v>592</v>
      </c>
      <c r="K81" s="313" t="s">
        <v>46</v>
      </c>
      <c r="L81" s="361" t="s">
        <v>2032</v>
      </c>
      <c r="N81" s="341" t="s">
        <v>1976</v>
      </c>
      <c r="O81" s="341" t="str">
        <f>INDEX('Standard Descriptions'!$E:$E,MATCH(Guidance!E81,'Standard Descriptions'!$C:$C,0))</f>
        <v xml:space="preserve"> This policy causes government to pay for the specified percentage of the purchase price of new battery electric vehicles for the selected vehicle type(s).  This is in addition to EV subsidies that exist in the BAU case.  // </v>
      </c>
      <c r="P81" s="342" t="s">
        <v>1992</v>
      </c>
      <c r="Q81" s="342" t="s">
        <v>46</v>
      </c>
      <c r="R81" s="342" t="str">
        <f t="shared" si="7"/>
        <v>Freight LDVs</v>
      </c>
      <c r="S81" s="342" t="str">
        <f t="shared" si="6"/>
        <v>//**Freight LDVs: **</v>
      </c>
      <c r="T81" s="318" t="str">
        <f t="shared" si="5"/>
        <v>//**Freight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v>
      </c>
    </row>
    <row r="82" spans="1:21">
      <c r="A82" s="339" t="s">
        <v>1979</v>
      </c>
      <c r="B82" s="340"/>
      <c r="C82" s="313" t="s">
        <v>4</v>
      </c>
      <c r="D82" s="313" t="s">
        <v>487</v>
      </c>
      <c r="E82" s="313" t="s">
        <v>483</v>
      </c>
      <c r="F82" s="313" t="s">
        <v>48</v>
      </c>
      <c r="G82" s="313" t="s">
        <v>41</v>
      </c>
      <c r="H82" s="313" t="s">
        <v>88</v>
      </c>
      <c r="I82" s="313" t="s">
        <v>41</v>
      </c>
      <c r="J82" s="313">
        <v>593</v>
      </c>
      <c r="K82" s="313" t="s">
        <v>46</v>
      </c>
      <c r="L82" s="361" t="s">
        <v>2033</v>
      </c>
      <c r="N82" s="341" t="s">
        <v>1976</v>
      </c>
      <c r="O82" s="341" t="str">
        <f>INDEX('Standard Descriptions'!$E:$E,MATCH(Guidance!E82,'Standard Descriptions'!$C:$C,0))</f>
        <v xml:space="preserve"> This policy causes government to pay for the specified percentage of the purchase price of new battery electric vehicles for the selected vehicle type(s).  This is in addition to EV subsidies that exist in the BAU case.  // </v>
      </c>
      <c r="P82" s="342" t="s">
        <v>1992</v>
      </c>
      <c r="Q82" s="342" t="s">
        <v>46</v>
      </c>
      <c r="R82" s="342" t="str">
        <f t="shared" si="7"/>
        <v>Passenger HDVs</v>
      </c>
      <c r="S82" s="342" t="str">
        <f t="shared" si="6"/>
        <v>//**Passenger HDVs: **</v>
      </c>
      <c r="T82" s="318" t="str">
        <f t="shared" si="5"/>
        <v>//**Passenger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v>
      </c>
    </row>
    <row r="83" spans="1:21">
      <c r="A83" s="339" t="s">
        <v>1979</v>
      </c>
      <c r="B83" s="340"/>
      <c r="C83" s="313" t="s">
        <v>4</v>
      </c>
      <c r="D83" s="313" t="s">
        <v>487</v>
      </c>
      <c r="E83" s="313" t="s">
        <v>483</v>
      </c>
      <c r="F83" s="313" t="s">
        <v>45</v>
      </c>
      <c r="G83" s="313" t="s">
        <v>41</v>
      </c>
      <c r="H83" s="313" t="s">
        <v>89</v>
      </c>
      <c r="I83" s="313" t="s">
        <v>41</v>
      </c>
      <c r="J83" s="313">
        <v>594</v>
      </c>
      <c r="K83" s="313" t="s">
        <v>47</v>
      </c>
      <c r="L83" s="313"/>
      <c r="N83" s="341" t="s">
        <v>1976</v>
      </c>
      <c r="O83" s="341" t="str">
        <f>INDEX('Standard Descriptions'!$E:$E,MATCH(Guidance!E83,'Standard Descriptions'!$C:$C,0))</f>
        <v xml:space="preserve"> This policy causes government to pay for the specified percentage of the purchase price of new battery electric vehicles for the selected vehicle type(s).  This is in addition to EV subsidies that exist in the BAU case.  // </v>
      </c>
      <c r="P83" s="342" t="s">
        <v>1992</v>
      </c>
      <c r="Q83" s="342" t="s">
        <v>46</v>
      </c>
      <c r="R83" s="342" t="str">
        <f t="shared" si="7"/>
        <v>Freight HDVs</v>
      </c>
      <c r="S83" s="342" t="str">
        <f t="shared" si="6"/>
        <v>//**Freight HDVs: **</v>
      </c>
      <c r="T83" s="318" t="str">
        <f t="shared" si="5"/>
        <v/>
      </c>
    </row>
    <row r="84" spans="1:21">
      <c r="A84" s="339" t="s">
        <v>1979</v>
      </c>
      <c r="B84" s="340"/>
      <c r="C84" s="313" t="s">
        <v>4</v>
      </c>
      <c r="D84" s="313" t="s">
        <v>487</v>
      </c>
      <c r="E84" s="313" t="s">
        <v>483</v>
      </c>
      <c r="F84" s="313" t="s">
        <v>48</v>
      </c>
      <c r="G84" s="313" t="s">
        <v>42</v>
      </c>
      <c r="H84" s="313" t="s">
        <v>88</v>
      </c>
      <c r="I84" s="313" t="s">
        <v>90</v>
      </c>
      <c r="J84" s="313">
        <v>595</v>
      </c>
      <c r="K84" s="313" t="s">
        <v>47</v>
      </c>
      <c r="L84" s="313"/>
      <c r="N84" s="341" t="s">
        <v>1976</v>
      </c>
      <c r="O84" s="341" t="str">
        <f>INDEX('Standard Descriptions'!$E:$E,MATCH(Guidance!E84,'Standard Descriptions'!$C:$C,0))</f>
        <v xml:space="preserve"> This policy causes government to pay for the specified percentage of the purchase price of new battery electric vehicles for the selected vehicle type(s).  This is in addition to EV subsidies that exist in the BAU case.  // </v>
      </c>
      <c r="P84" s="342" t="s">
        <v>1992</v>
      </c>
      <c r="Q84" s="342" t="s">
        <v>46</v>
      </c>
      <c r="R84" s="342" t="str">
        <f t="shared" si="7"/>
        <v>Passenger Aircraft</v>
      </c>
      <c r="S84" s="342" t="str">
        <f t="shared" si="6"/>
        <v>//**Passenger Aircraft: **</v>
      </c>
      <c r="T84" s="318" t="str">
        <f t="shared" si="5"/>
        <v/>
      </c>
    </row>
    <row r="85" spans="1:21">
      <c r="A85" s="339" t="s">
        <v>1979</v>
      </c>
      <c r="B85" s="340"/>
      <c r="C85" s="313" t="s">
        <v>4</v>
      </c>
      <c r="D85" s="313" t="s">
        <v>487</v>
      </c>
      <c r="E85" s="313" t="s">
        <v>483</v>
      </c>
      <c r="F85" s="313" t="s">
        <v>45</v>
      </c>
      <c r="G85" s="313" t="s">
        <v>42</v>
      </c>
      <c r="H85" s="313" t="s">
        <v>89</v>
      </c>
      <c r="I85" s="313" t="s">
        <v>90</v>
      </c>
      <c r="J85" s="313">
        <v>596</v>
      </c>
      <c r="K85" s="313" t="s">
        <v>47</v>
      </c>
      <c r="L85" s="313"/>
      <c r="N85" s="341" t="s">
        <v>1976</v>
      </c>
      <c r="O85" s="341" t="str">
        <f>INDEX('Standard Descriptions'!$E:$E,MATCH(Guidance!E85,'Standard Descriptions'!$C:$C,0))</f>
        <v xml:space="preserve"> This policy causes government to pay for the specified percentage of the purchase price of new battery electric vehicles for the selected vehicle type(s).  This is in addition to EV subsidies that exist in the BAU case.  // </v>
      </c>
      <c r="P85" s="342" t="s">
        <v>1992</v>
      </c>
      <c r="Q85" s="342" t="s">
        <v>46</v>
      </c>
      <c r="R85" s="342" t="str">
        <f t="shared" si="7"/>
        <v>Freight Aircraft</v>
      </c>
      <c r="S85" s="342" t="str">
        <f t="shared" si="6"/>
        <v>//**Freight Aircraft: **</v>
      </c>
      <c r="T85" s="318" t="str">
        <f t="shared" si="5"/>
        <v/>
      </c>
    </row>
    <row r="86" spans="1:21">
      <c r="A86" s="339" t="s">
        <v>1979</v>
      </c>
      <c r="B86" s="340"/>
      <c r="C86" s="313" t="s">
        <v>4</v>
      </c>
      <c r="D86" s="313" t="s">
        <v>487</v>
      </c>
      <c r="E86" s="313" t="s">
        <v>483</v>
      </c>
      <c r="F86" s="313" t="s">
        <v>48</v>
      </c>
      <c r="G86" s="313" t="s">
        <v>43</v>
      </c>
      <c r="H86" s="313" t="s">
        <v>88</v>
      </c>
      <c r="I86" s="313" t="s">
        <v>91</v>
      </c>
      <c r="J86" s="313">
        <v>597</v>
      </c>
      <c r="K86" s="313" t="s">
        <v>47</v>
      </c>
      <c r="L86" s="313"/>
      <c r="N86" s="341" t="s">
        <v>1976</v>
      </c>
      <c r="O86" s="341" t="str">
        <f>INDEX('Standard Descriptions'!$E:$E,MATCH(Guidance!E86,'Standard Descriptions'!$C:$C,0))</f>
        <v xml:space="preserve"> This policy causes government to pay for the specified percentage of the purchase price of new battery electric vehicles for the selected vehicle type(s).  This is in addition to EV subsidies that exist in the BAU case.  // </v>
      </c>
      <c r="P86" s="342" t="s">
        <v>1992</v>
      </c>
      <c r="Q86" s="342" t="s">
        <v>46</v>
      </c>
      <c r="R86" s="342" t="str">
        <f t="shared" ref="R86:R91" si="8">H86&amp;" "&amp;I86</f>
        <v>Passenger Rail</v>
      </c>
      <c r="S86" s="342" t="str">
        <f t="shared" si="6"/>
        <v>//**Passenger Rail: **</v>
      </c>
      <c r="T86" s="318" t="str">
        <f t="shared" si="5"/>
        <v/>
      </c>
    </row>
    <row r="87" spans="1:21">
      <c r="A87" s="339" t="s">
        <v>1979</v>
      </c>
      <c r="B87" s="340"/>
      <c r="C87" s="313" t="s">
        <v>4</v>
      </c>
      <c r="D87" s="313" t="s">
        <v>487</v>
      </c>
      <c r="E87" s="313" t="s">
        <v>483</v>
      </c>
      <c r="F87" s="313" t="s">
        <v>45</v>
      </c>
      <c r="G87" s="313" t="s">
        <v>43</v>
      </c>
      <c r="H87" s="313" t="s">
        <v>89</v>
      </c>
      <c r="I87" s="313" t="s">
        <v>91</v>
      </c>
      <c r="J87" s="313">
        <v>598</v>
      </c>
      <c r="K87" s="313" t="s">
        <v>47</v>
      </c>
      <c r="L87" s="313"/>
      <c r="N87" s="341" t="s">
        <v>1976</v>
      </c>
      <c r="O87" s="341" t="str">
        <f>INDEX('Standard Descriptions'!$E:$E,MATCH(Guidance!E87,'Standard Descriptions'!$C:$C,0))</f>
        <v xml:space="preserve"> This policy causes government to pay for the specified percentage of the purchase price of new battery electric vehicles for the selected vehicle type(s).  This is in addition to EV subsidies that exist in the BAU case.  // </v>
      </c>
      <c r="P87" s="342" t="s">
        <v>1992</v>
      </c>
      <c r="Q87" s="342" t="s">
        <v>46</v>
      </c>
      <c r="R87" s="342" t="str">
        <f t="shared" si="8"/>
        <v>Freight Rail</v>
      </c>
      <c r="S87" s="342" t="str">
        <f t="shared" si="6"/>
        <v>//**Freight Rail: **</v>
      </c>
      <c r="T87" s="318" t="str">
        <f t="shared" si="5"/>
        <v/>
      </c>
    </row>
    <row r="88" spans="1:21">
      <c r="A88" s="339" t="s">
        <v>1979</v>
      </c>
      <c r="B88" s="340"/>
      <c r="C88" s="313" t="s">
        <v>4</v>
      </c>
      <c r="D88" s="313" t="s">
        <v>487</v>
      </c>
      <c r="E88" s="313" t="s">
        <v>483</v>
      </c>
      <c r="F88" s="313" t="s">
        <v>48</v>
      </c>
      <c r="G88" s="313" t="s">
        <v>44</v>
      </c>
      <c r="H88" s="313" t="s">
        <v>88</v>
      </c>
      <c r="I88" s="313" t="s">
        <v>92</v>
      </c>
      <c r="J88" s="313">
        <v>599</v>
      </c>
      <c r="K88" s="313" t="s">
        <v>47</v>
      </c>
      <c r="L88" s="313"/>
      <c r="N88" s="341" t="s">
        <v>1976</v>
      </c>
      <c r="O88" s="341" t="str">
        <f>INDEX('Standard Descriptions'!$E:$E,MATCH(Guidance!E88,'Standard Descriptions'!$C:$C,0))</f>
        <v xml:space="preserve"> This policy causes government to pay for the specified percentage of the purchase price of new battery electric vehicles for the selected vehicle type(s).  This is in addition to EV subsidies that exist in the BAU case.  // </v>
      </c>
      <c r="P88" s="342" t="s">
        <v>1992</v>
      </c>
      <c r="Q88" s="342" t="s">
        <v>46</v>
      </c>
      <c r="R88" s="342" t="str">
        <f t="shared" si="8"/>
        <v>Passenger Ships</v>
      </c>
      <c r="S88" s="342" t="str">
        <f t="shared" si="6"/>
        <v>//**Passenger Ships: **</v>
      </c>
      <c r="T88" s="318" t="str">
        <f t="shared" si="5"/>
        <v/>
      </c>
    </row>
    <row r="89" spans="1:21">
      <c r="A89" s="339" t="s">
        <v>1979</v>
      </c>
      <c r="B89" s="340"/>
      <c r="C89" s="313" t="s">
        <v>4</v>
      </c>
      <c r="D89" s="313" t="s">
        <v>487</v>
      </c>
      <c r="E89" s="313" t="s">
        <v>483</v>
      </c>
      <c r="F89" s="313" t="s">
        <v>45</v>
      </c>
      <c r="G89" s="313" t="s">
        <v>44</v>
      </c>
      <c r="H89" s="313" t="s">
        <v>89</v>
      </c>
      <c r="I89" s="313" t="s">
        <v>92</v>
      </c>
      <c r="J89" s="313">
        <v>600</v>
      </c>
      <c r="K89" s="313" t="s">
        <v>47</v>
      </c>
      <c r="L89" s="313"/>
      <c r="N89" s="341" t="s">
        <v>1976</v>
      </c>
      <c r="O89" s="341" t="str">
        <f>INDEX('Standard Descriptions'!$E:$E,MATCH(Guidance!E89,'Standard Descriptions'!$C:$C,0))</f>
        <v xml:space="preserve"> This policy causes government to pay for the specified percentage of the purchase price of new battery electric vehicles for the selected vehicle type(s).  This is in addition to EV subsidies that exist in the BAU case.  // </v>
      </c>
      <c r="P89" s="342" t="s">
        <v>1992</v>
      </c>
      <c r="Q89" s="342" t="s">
        <v>46</v>
      </c>
      <c r="R89" s="342" t="str">
        <f t="shared" si="8"/>
        <v>Freight Ships</v>
      </c>
      <c r="S89" s="342" t="str">
        <f t="shared" si="6"/>
        <v>//**Freight Ships: **</v>
      </c>
      <c r="T89" s="318" t="str">
        <f t="shared" si="5"/>
        <v/>
      </c>
    </row>
    <row r="90" spans="1:21">
      <c r="A90" s="339" t="s">
        <v>1979</v>
      </c>
      <c r="B90" s="340"/>
      <c r="C90" s="313" t="s">
        <v>4</v>
      </c>
      <c r="D90" s="313" t="s">
        <v>487</v>
      </c>
      <c r="E90" s="313" t="s">
        <v>483</v>
      </c>
      <c r="F90" s="313" t="s">
        <v>48</v>
      </c>
      <c r="G90" s="313" t="s">
        <v>118</v>
      </c>
      <c r="H90" s="313" t="s">
        <v>1699</v>
      </c>
      <c r="I90" s="313" t="s">
        <v>1700</v>
      </c>
      <c r="J90" s="313">
        <v>601</v>
      </c>
      <c r="K90" s="313" t="s">
        <v>46</v>
      </c>
      <c r="L90" s="361" t="s">
        <v>2034</v>
      </c>
      <c r="N90" s="341" t="s">
        <v>1976</v>
      </c>
      <c r="O90" s="341" t="str">
        <f>INDEX('Standard Descriptions'!$E:$E,MATCH(Guidance!E90,'Standard Descriptions'!$C:$C,0))</f>
        <v xml:space="preserve"> This policy causes government to pay for the specified percentage of the purchase price of new battery electric vehicles for the selected vehicle type(s).  This is in addition to EV subsidies that exist in the BAU case.  // </v>
      </c>
      <c r="P90" s="342" t="s">
        <v>1992</v>
      </c>
      <c r="Q90" s="342" t="s">
        <v>46</v>
      </c>
      <c r="R90" s="342" t="str">
        <f t="shared" si="8"/>
        <v>2-wheeled Vehicles</v>
      </c>
      <c r="S90" s="342" t="str">
        <f t="shared" si="6"/>
        <v>//**2-wheeled Vehicles: **</v>
      </c>
      <c r="T90" s="318" t="str">
        <f t="shared" si="5"/>
        <v>//**2-wheeled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v>
      </c>
    </row>
    <row r="91" spans="1:21">
      <c r="A91" s="339" t="s">
        <v>1979</v>
      </c>
      <c r="B91" s="340"/>
      <c r="C91" s="313" t="s">
        <v>4</v>
      </c>
      <c r="D91" s="313" t="s">
        <v>487</v>
      </c>
      <c r="E91" s="313" t="s">
        <v>483</v>
      </c>
      <c r="F91" s="313" t="s">
        <v>45</v>
      </c>
      <c r="G91" s="313" t="s">
        <v>118</v>
      </c>
      <c r="H91" s="313" t="s">
        <v>1701</v>
      </c>
      <c r="I91" s="313" t="s">
        <v>1700</v>
      </c>
      <c r="J91" s="313">
        <v>602</v>
      </c>
      <c r="K91" s="313" t="s">
        <v>46</v>
      </c>
      <c r="L91" s="361" t="s">
        <v>2035</v>
      </c>
      <c r="N91" s="341" t="s">
        <v>1976</v>
      </c>
      <c r="O91" s="341" t="str">
        <f>INDEX('Standard Descriptions'!$E:$E,MATCH(Guidance!E91,'Standard Descriptions'!$C:$C,0))</f>
        <v xml:space="preserve"> This policy causes government to pay for the specified percentage of the purchase price of new battery electric vehicles for the selected vehicle type(s).  This is in addition to EV subsidies that exist in the BAU case.  // </v>
      </c>
      <c r="P91" s="342" t="s">
        <v>1992</v>
      </c>
      <c r="Q91" s="342" t="s">
        <v>46</v>
      </c>
      <c r="R91" s="342" t="str">
        <f t="shared" si="8"/>
        <v>3-wheeled Vehicles</v>
      </c>
      <c r="S91" s="342" t="str">
        <f t="shared" si="6"/>
        <v>//**3-wheeled Vehicles: **</v>
      </c>
      <c r="T91" s="318" t="str">
        <f t="shared" si="5"/>
        <v>//**3-wheeled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row>
    <row r="92" spans="1:21" s="315" customFormat="1">
      <c r="A92" s="314" t="s">
        <v>1978</v>
      </c>
      <c r="B92" s="331"/>
      <c r="C92" s="314" t="s">
        <v>4</v>
      </c>
      <c r="D92" s="314" t="s">
        <v>11</v>
      </c>
      <c r="E92" s="314" t="s">
        <v>117</v>
      </c>
      <c r="F92" s="314"/>
      <c r="G92" s="314"/>
      <c r="H92" s="314"/>
      <c r="I92" s="314"/>
      <c r="J92" s="314">
        <v>1</v>
      </c>
      <c r="K92" s="314" t="s">
        <v>46</v>
      </c>
      <c r="L92" s="314" t="s">
        <v>1836</v>
      </c>
      <c r="M92" s="331"/>
      <c r="N92" s="344" t="s">
        <v>1976</v>
      </c>
      <c r="O92" s="344"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314" t="s">
        <v>1992</v>
      </c>
      <c r="Q92" s="314" t="s">
        <v>47</v>
      </c>
      <c r="S92" s="315" t="str">
        <f t="shared" si="6"/>
        <v/>
      </c>
      <c r="T92" s="315" t="str">
        <f t="shared" si="5"/>
        <v xml:space="preserve"> The feebate is set as a fraction of the global best practice feebate rate. The global best practice feebate rate would levy a fee of approximately 75000 INR on a vehicle that consumes 12 liters per 100 km if the pivot point is 10 liters per 100 km.</v>
      </c>
      <c r="U92" s="316"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row>
    <row r="93" spans="1:21" s="315" customFormat="1">
      <c r="A93" s="314" t="s">
        <v>1978</v>
      </c>
      <c r="B93" s="331"/>
      <c r="C93" s="314" t="s">
        <v>4</v>
      </c>
      <c r="D93" s="314" t="s">
        <v>5</v>
      </c>
      <c r="E93" s="314" t="str">
        <f>E94</f>
        <v>Percentage Additional Improvement of Fuel Economy Std</v>
      </c>
      <c r="F93" s="314"/>
      <c r="G93" s="314"/>
      <c r="H93" s="314"/>
      <c r="I93" s="314"/>
      <c r="J93" s="314"/>
      <c r="K93" s="314"/>
      <c r="L93" s="314"/>
      <c r="M93" s="331"/>
      <c r="N93" s="344" t="s">
        <v>1976</v>
      </c>
      <c r="O93" s="344"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315" t="s">
        <v>1992</v>
      </c>
      <c r="Q93" s="315" t="s">
        <v>46</v>
      </c>
      <c r="S93" s="315" t="str">
        <f t="shared" si="6"/>
        <v/>
      </c>
      <c r="T93" s="315" t="str">
        <f t="shared" si="5"/>
        <v/>
      </c>
      <c r="U93" s="316"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row>
    <row r="94" spans="1:21">
      <c r="A94" s="339" t="s">
        <v>1979</v>
      </c>
      <c r="B94" s="340"/>
      <c r="C94" s="313" t="s">
        <v>4</v>
      </c>
      <c r="D94" s="313" t="s">
        <v>5</v>
      </c>
      <c r="E94" s="313" t="s">
        <v>315</v>
      </c>
      <c r="F94" s="313" t="s">
        <v>48</v>
      </c>
      <c r="G94" s="313" t="s">
        <v>40</v>
      </c>
      <c r="H94" s="313" t="s">
        <v>88</v>
      </c>
      <c r="I94" s="313" t="s">
        <v>40</v>
      </c>
      <c r="J94" s="313">
        <v>362</v>
      </c>
      <c r="K94" s="313" t="s">
        <v>46</v>
      </c>
      <c r="L94" s="313" t="s">
        <v>1837</v>
      </c>
      <c r="N94" s="341" t="s">
        <v>1976</v>
      </c>
      <c r="O94" s="341"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342" t="s">
        <v>1992</v>
      </c>
      <c r="Q94" s="342" t="s">
        <v>46</v>
      </c>
      <c r="R94" s="342" t="str">
        <f t="shared" ref="R94:R105" si="9">H94&amp;" "&amp;I94</f>
        <v>Passenger LDVs</v>
      </c>
      <c r="S94" s="342" t="str">
        <f t="shared" si="6"/>
        <v>//**Passenger LDVs: **</v>
      </c>
      <c r="T94" s="318" t="str">
        <f t="shared" si="5"/>
        <v xml:space="preserve">//**Passenger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v>
      </c>
    </row>
    <row r="95" spans="1:21">
      <c r="A95" s="339" t="s">
        <v>1979</v>
      </c>
      <c r="B95" s="340"/>
      <c r="C95" s="313" t="s">
        <v>4</v>
      </c>
      <c r="D95" s="313" t="s">
        <v>5</v>
      </c>
      <c r="E95" s="313" t="s">
        <v>315</v>
      </c>
      <c r="F95" s="313" t="s">
        <v>45</v>
      </c>
      <c r="G95" s="313" t="s">
        <v>40</v>
      </c>
      <c r="H95" s="313" t="s">
        <v>89</v>
      </c>
      <c r="I95" s="313" t="s">
        <v>40</v>
      </c>
      <c r="J95" s="313">
        <v>363</v>
      </c>
      <c r="K95" s="313" t="s">
        <v>46</v>
      </c>
      <c r="L95" s="313" t="s">
        <v>1876</v>
      </c>
      <c r="N95" s="341" t="s">
        <v>1976</v>
      </c>
      <c r="O95" s="341"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342" t="s">
        <v>1992</v>
      </c>
      <c r="Q95" s="342" t="s">
        <v>46</v>
      </c>
      <c r="R95" s="342" t="str">
        <f t="shared" si="9"/>
        <v>Freight LDVs</v>
      </c>
      <c r="S95" s="342" t="str">
        <f t="shared" si="6"/>
        <v>//**Freight LDVs: **</v>
      </c>
      <c r="T95" s="318" t="str">
        <f t="shared" si="5"/>
        <v>//**Freight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v>
      </c>
    </row>
    <row r="96" spans="1:21">
      <c r="A96" s="339" t="s">
        <v>1979</v>
      </c>
      <c r="B96" s="340"/>
      <c r="C96" s="313" t="s">
        <v>4</v>
      </c>
      <c r="D96" s="313" t="s">
        <v>5</v>
      </c>
      <c r="E96" s="313" t="s">
        <v>315</v>
      </c>
      <c r="F96" s="313" t="s">
        <v>48</v>
      </c>
      <c r="G96" s="313" t="s">
        <v>41</v>
      </c>
      <c r="H96" s="313" t="s">
        <v>88</v>
      </c>
      <c r="I96" s="313" t="s">
        <v>41</v>
      </c>
      <c r="J96" s="313">
        <v>364</v>
      </c>
      <c r="K96" s="313" t="s">
        <v>46</v>
      </c>
      <c r="L96" s="313" t="s">
        <v>1877</v>
      </c>
      <c r="N96" s="341" t="s">
        <v>1976</v>
      </c>
      <c r="O96" s="341"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342" t="s">
        <v>1992</v>
      </c>
      <c r="Q96" s="342" t="s">
        <v>46</v>
      </c>
      <c r="R96" s="342" t="str">
        <f t="shared" si="9"/>
        <v>Passenger HDVs</v>
      </c>
      <c r="S96" s="342" t="str">
        <f t="shared" si="6"/>
        <v>//**Passenger HDVs: **</v>
      </c>
      <c r="T96" s="318" t="str">
        <f t="shared" si="5"/>
        <v xml:space="preserve">//**Passenger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v>
      </c>
    </row>
    <row r="97" spans="1:21">
      <c r="A97" s="339" t="s">
        <v>1979</v>
      </c>
      <c r="B97" s="340"/>
      <c r="C97" s="313" t="s">
        <v>4</v>
      </c>
      <c r="D97" s="313" t="s">
        <v>5</v>
      </c>
      <c r="E97" s="313" t="s">
        <v>315</v>
      </c>
      <c r="F97" s="313" t="s">
        <v>45</v>
      </c>
      <c r="G97" s="313" t="s">
        <v>41</v>
      </c>
      <c r="H97" s="313" t="s">
        <v>89</v>
      </c>
      <c r="I97" s="313" t="s">
        <v>41</v>
      </c>
      <c r="J97" s="313">
        <v>365</v>
      </c>
      <c r="K97" s="313" t="s">
        <v>46</v>
      </c>
      <c r="L97" s="313" t="s">
        <v>1878</v>
      </c>
      <c r="N97" s="341" t="s">
        <v>1976</v>
      </c>
      <c r="O97" s="341"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342" t="s">
        <v>1992</v>
      </c>
      <c r="Q97" s="342" t="s">
        <v>46</v>
      </c>
      <c r="R97" s="342" t="str">
        <f t="shared" si="9"/>
        <v>Freight HDVs</v>
      </c>
      <c r="S97" s="342" t="str">
        <f t="shared" si="6"/>
        <v>//**Freight HDVs: **</v>
      </c>
      <c r="T97" s="318" t="str">
        <f t="shared" si="5"/>
        <v xml:space="preserve">//**Freight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v>
      </c>
    </row>
    <row r="98" spans="1:21">
      <c r="A98" s="339" t="s">
        <v>1979</v>
      </c>
      <c r="B98" s="340"/>
      <c r="C98" s="313" t="s">
        <v>4</v>
      </c>
      <c r="D98" s="313" t="s">
        <v>5</v>
      </c>
      <c r="E98" s="313" t="s">
        <v>315</v>
      </c>
      <c r="F98" s="313" t="s">
        <v>48</v>
      </c>
      <c r="G98" s="313" t="s">
        <v>42</v>
      </c>
      <c r="H98" s="313" t="s">
        <v>88</v>
      </c>
      <c r="I98" s="313" t="s">
        <v>90</v>
      </c>
      <c r="J98" s="313">
        <v>366</v>
      </c>
      <c r="K98" s="313" t="s">
        <v>47</v>
      </c>
      <c r="L98" s="313" t="s">
        <v>1879</v>
      </c>
      <c r="N98" s="341" t="s">
        <v>1976</v>
      </c>
      <c r="O98" s="341"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342" t="s">
        <v>1992</v>
      </c>
      <c r="Q98" s="342" t="s">
        <v>46</v>
      </c>
      <c r="R98" s="342" t="str">
        <f t="shared" si="9"/>
        <v>Passenger Aircraft</v>
      </c>
      <c r="S98" s="342" t="str">
        <f t="shared" si="6"/>
        <v>//**Passenger Aircraft: **</v>
      </c>
      <c r="T98" s="318" t="str">
        <f t="shared" si="5"/>
        <v/>
      </c>
    </row>
    <row r="99" spans="1:21">
      <c r="A99" s="339" t="s">
        <v>1979</v>
      </c>
      <c r="B99" s="340"/>
      <c r="C99" s="313" t="s">
        <v>4</v>
      </c>
      <c r="D99" s="313" t="s">
        <v>5</v>
      </c>
      <c r="E99" s="313" t="s">
        <v>315</v>
      </c>
      <c r="F99" s="313" t="s">
        <v>45</v>
      </c>
      <c r="G99" s="313" t="s">
        <v>42</v>
      </c>
      <c r="H99" s="313" t="s">
        <v>89</v>
      </c>
      <c r="I99" s="313" t="s">
        <v>90</v>
      </c>
      <c r="J99" s="313">
        <v>367</v>
      </c>
      <c r="K99" s="313" t="s">
        <v>47</v>
      </c>
      <c r="L99" s="313" t="s">
        <v>1880</v>
      </c>
      <c r="N99" s="341" t="s">
        <v>1976</v>
      </c>
      <c r="O99" s="341"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342" t="s">
        <v>1992</v>
      </c>
      <c r="Q99" s="342" t="s">
        <v>46</v>
      </c>
      <c r="R99" s="342" t="str">
        <f t="shared" si="9"/>
        <v>Freight Aircraft</v>
      </c>
      <c r="S99" s="342" t="str">
        <f t="shared" si="6"/>
        <v>//**Freight Aircraft: **</v>
      </c>
      <c r="T99" s="318" t="str">
        <f t="shared" si="5"/>
        <v/>
      </c>
    </row>
    <row r="100" spans="1:21">
      <c r="A100" s="339" t="s">
        <v>1979</v>
      </c>
      <c r="B100" s="340"/>
      <c r="C100" s="313" t="s">
        <v>4</v>
      </c>
      <c r="D100" s="313" t="s">
        <v>5</v>
      </c>
      <c r="E100" s="313" t="s">
        <v>315</v>
      </c>
      <c r="F100" s="313" t="s">
        <v>48</v>
      </c>
      <c r="G100" s="313" t="s">
        <v>43</v>
      </c>
      <c r="H100" s="313" t="s">
        <v>88</v>
      </c>
      <c r="I100" s="313" t="s">
        <v>91</v>
      </c>
      <c r="J100" s="313">
        <v>368</v>
      </c>
      <c r="K100" s="313" t="s">
        <v>46</v>
      </c>
      <c r="L100" s="313" t="s">
        <v>1881</v>
      </c>
      <c r="N100" s="341" t="s">
        <v>1976</v>
      </c>
      <c r="O100" s="341"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342" t="s">
        <v>1992</v>
      </c>
      <c r="Q100" s="342" t="s">
        <v>46</v>
      </c>
      <c r="R100" s="342" t="str">
        <f t="shared" si="9"/>
        <v>Passenger Rail</v>
      </c>
      <c r="S100" s="342" t="str">
        <f t="shared" si="6"/>
        <v>//**Passenger Rail: **</v>
      </c>
      <c r="T100" s="318" t="str">
        <f t="shared" si="5"/>
        <v>//**Passenger Rail: ** India currently does not have fuel economy standards for trains.  In the current BAU case, fuel economy of new passenger trains is not projected to change between 2019-2050.</v>
      </c>
    </row>
    <row r="101" spans="1:21">
      <c r="A101" s="339" t="s">
        <v>1979</v>
      </c>
      <c r="B101" s="340"/>
      <c r="C101" s="313" t="s">
        <v>4</v>
      </c>
      <c r="D101" s="313" t="s">
        <v>5</v>
      </c>
      <c r="E101" s="313" t="s">
        <v>315</v>
      </c>
      <c r="F101" s="313" t="s">
        <v>45</v>
      </c>
      <c r="G101" s="313" t="s">
        <v>43</v>
      </c>
      <c r="H101" s="313" t="s">
        <v>89</v>
      </c>
      <c r="I101" s="313" t="s">
        <v>91</v>
      </c>
      <c r="J101" s="313">
        <v>369</v>
      </c>
      <c r="K101" s="313" t="s">
        <v>46</v>
      </c>
      <c r="L101" s="313" t="s">
        <v>1882</v>
      </c>
      <c r="N101" s="341" t="s">
        <v>1976</v>
      </c>
      <c r="O101" s="341"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342" t="s">
        <v>1992</v>
      </c>
      <c r="Q101" s="342" t="s">
        <v>46</v>
      </c>
      <c r="R101" s="342" t="str">
        <f t="shared" si="9"/>
        <v>Freight Rail</v>
      </c>
      <c r="S101" s="342" t="str">
        <f t="shared" si="6"/>
        <v>//**Freight Rail: **</v>
      </c>
      <c r="T101" s="318" t="str">
        <f t="shared" si="5"/>
        <v>//**Freight Rail: ** India currently does not have fuel economy standards for trains.  In the current BAU case, fuel economy of new freight trains is not projected to change between 2019-2050.</v>
      </c>
    </row>
    <row r="102" spans="1:21">
      <c r="A102" s="339" t="s">
        <v>1979</v>
      </c>
      <c r="B102" s="340"/>
      <c r="C102" s="313" t="s">
        <v>4</v>
      </c>
      <c r="D102" s="313" t="s">
        <v>5</v>
      </c>
      <c r="E102" s="313" t="s">
        <v>315</v>
      </c>
      <c r="F102" s="313" t="s">
        <v>48</v>
      </c>
      <c r="G102" s="313" t="s">
        <v>44</v>
      </c>
      <c r="H102" s="313" t="s">
        <v>88</v>
      </c>
      <c r="I102" s="313" t="s">
        <v>92</v>
      </c>
      <c r="J102" s="313">
        <v>370</v>
      </c>
      <c r="K102" s="313" t="s">
        <v>46</v>
      </c>
      <c r="L102" s="313" t="s">
        <v>1883</v>
      </c>
      <c r="N102" s="341" t="s">
        <v>1976</v>
      </c>
      <c r="O102" s="341"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342" t="s">
        <v>1992</v>
      </c>
      <c r="Q102" s="342" t="s">
        <v>46</v>
      </c>
      <c r="R102" s="342" t="str">
        <f t="shared" si="9"/>
        <v>Passenger Ships</v>
      </c>
      <c r="S102" s="342" t="str">
        <f t="shared" si="6"/>
        <v>//**Passenger Ships: **</v>
      </c>
      <c r="T102" s="318" t="str">
        <f t="shared" si="5"/>
        <v>//**Passenger Ships: ** India currently does not have fuel economy standards for ships. In the current BAU case, fuel economy of new passenger ships is not projected to change between 2019-2050.</v>
      </c>
    </row>
    <row r="103" spans="1:21">
      <c r="A103" s="339" t="s">
        <v>1979</v>
      </c>
      <c r="B103" s="340"/>
      <c r="C103" s="313" t="s">
        <v>4</v>
      </c>
      <c r="D103" s="313" t="s">
        <v>5</v>
      </c>
      <c r="E103" s="313" t="s">
        <v>315</v>
      </c>
      <c r="F103" s="313" t="s">
        <v>45</v>
      </c>
      <c r="G103" s="313" t="s">
        <v>44</v>
      </c>
      <c r="H103" s="313" t="s">
        <v>89</v>
      </c>
      <c r="I103" s="313" t="s">
        <v>92</v>
      </c>
      <c r="J103" s="313">
        <v>371</v>
      </c>
      <c r="K103" s="313" t="s">
        <v>46</v>
      </c>
      <c r="L103" s="313" t="s">
        <v>1884</v>
      </c>
      <c r="N103" s="341" t="s">
        <v>1976</v>
      </c>
      <c r="O103" s="341"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342" t="s">
        <v>1992</v>
      </c>
      <c r="Q103" s="342" t="s">
        <v>46</v>
      </c>
      <c r="R103" s="342" t="str">
        <f t="shared" si="9"/>
        <v>Freight Ships</v>
      </c>
      <c r="S103" s="342" t="str">
        <f t="shared" si="6"/>
        <v>//**Freight Ships: **</v>
      </c>
      <c r="T103" s="318" t="str">
        <f t="shared" si="5"/>
        <v>//**Freight Ships: ** India currently does not have fuel economy standards for ships. In the current BAU case, fuel economy of new freight ships is projected to improve by 34% between 2019-2050.</v>
      </c>
    </row>
    <row r="104" spans="1:21">
      <c r="A104" s="339" t="s">
        <v>1979</v>
      </c>
      <c r="B104" s="340"/>
      <c r="C104" s="313" t="s">
        <v>4</v>
      </c>
      <c r="D104" s="313" t="s">
        <v>5</v>
      </c>
      <c r="E104" s="313" t="s">
        <v>315</v>
      </c>
      <c r="F104" s="313" t="s">
        <v>48</v>
      </c>
      <c r="G104" s="313" t="s">
        <v>118</v>
      </c>
      <c r="H104" s="313" t="s">
        <v>1699</v>
      </c>
      <c r="I104" s="313" t="s">
        <v>1700</v>
      </c>
      <c r="J104" s="313">
        <v>372</v>
      </c>
      <c r="K104" s="313" t="s">
        <v>46</v>
      </c>
      <c r="L104" s="313" t="s">
        <v>1885</v>
      </c>
      <c r="N104" s="341" t="s">
        <v>1976</v>
      </c>
      <c r="O104" s="341"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342" t="s">
        <v>1992</v>
      </c>
      <c r="Q104" s="342" t="s">
        <v>46</v>
      </c>
      <c r="R104" s="342" t="str">
        <f t="shared" si="9"/>
        <v>2-wheeled Vehicles</v>
      </c>
      <c r="S104" s="342" t="str">
        <f t="shared" si="6"/>
        <v>//**2-wheeled Vehicles: **</v>
      </c>
      <c r="T104" s="318" t="str">
        <f t="shared" si="5"/>
        <v>//**2-wheeled Vehicles: **  India does not currently have fuel economy standards for motorbikes. In the current BAU case, fuel economy of new 2-wheeled vehicles is not projected to change between 2019-2050.</v>
      </c>
    </row>
    <row r="105" spans="1:21">
      <c r="A105" s="339" t="s">
        <v>1979</v>
      </c>
      <c r="B105" s="340"/>
      <c r="C105" s="313" t="s">
        <v>4</v>
      </c>
      <c r="D105" s="313" t="s">
        <v>5</v>
      </c>
      <c r="E105" s="313" t="s">
        <v>315</v>
      </c>
      <c r="F105" s="313" t="s">
        <v>45</v>
      </c>
      <c r="G105" s="313" t="s">
        <v>118</v>
      </c>
      <c r="H105" s="313" t="s">
        <v>1701</v>
      </c>
      <c r="I105" s="313" t="s">
        <v>1700</v>
      </c>
      <c r="J105" s="313">
        <v>373</v>
      </c>
      <c r="K105" s="313" t="s">
        <v>46</v>
      </c>
      <c r="L105" s="313" t="s">
        <v>1886</v>
      </c>
      <c r="N105" s="341" t="s">
        <v>1976</v>
      </c>
      <c r="O105" s="341"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342" t="s">
        <v>1992</v>
      </c>
      <c r="Q105" s="342" t="s">
        <v>46</v>
      </c>
      <c r="R105" s="342" t="str">
        <f t="shared" si="9"/>
        <v>3-wheeled Vehicles</v>
      </c>
      <c r="S105" s="342" t="str">
        <f t="shared" si="6"/>
        <v>//**3-wheeled Vehicles: **</v>
      </c>
      <c r="T105" s="318" t="str">
        <f t="shared" si="5"/>
        <v>//**3-wheeled Vehicles: **  India does not currently have fuel economy standards for motorbikes. In the current BAU case, fuel economy of new 3-wheeled vehicles is not projected to change between 2019-2050.</v>
      </c>
    </row>
    <row r="106" spans="1:21" s="314" customFormat="1">
      <c r="A106" s="314" t="s">
        <v>1978</v>
      </c>
      <c r="B106" s="331"/>
      <c r="C106" s="314" t="s">
        <v>4</v>
      </c>
      <c r="D106" s="314" t="s">
        <v>830</v>
      </c>
      <c r="E106" s="314" t="str">
        <f>E107</f>
        <v>Minimum Required Hydrogen Vehicle Sales Percentage</v>
      </c>
      <c r="M106" s="331"/>
      <c r="N106" s="344" t="s">
        <v>1976</v>
      </c>
      <c r="O106" s="344"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315" t="s">
        <v>1992</v>
      </c>
      <c r="Q106" s="315" t="s">
        <v>46</v>
      </c>
      <c r="S106" s="315" t="str">
        <f t="shared" si="6"/>
        <v/>
      </c>
      <c r="T106" s="315" t="str">
        <f t="shared" si="5"/>
        <v/>
      </c>
      <c r="U106" s="316"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c r="A107" s="339" t="s">
        <v>1979</v>
      </c>
      <c r="B107" s="340"/>
      <c r="C107" s="313" t="s">
        <v>4</v>
      </c>
      <c r="D107" s="313" t="s">
        <v>830</v>
      </c>
      <c r="E107" s="313" t="s">
        <v>831</v>
      </c>
      <c r="F107" s="313" t="s">
        <v>48</v>
      </c>
      <c r="G107" s="313" t="s">
        <v>40</v>
      </c>
      <c r="H107" s="313" t="s">
        <v>88</v>
      </c>
      <c r="I107" s="313" t="s">
        <v>40</v>
      </c>
      <c r="J107" s="313">
        <v>460</v>
      </c>
      <c r="K107" s="313" t="s">
        <v>46</v>
      </c>
      <c r="L107" s="313" t="s">
        <v>1838</v>
      </c>
      <c r="N107" s="341" t="s">
        <v>1976</v>
      </c>
      <c r="O107" s="341"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342" t="s">
        <v>1992</v>
      </c>
      <c r="Q107" s="342" t="s">
        <v>46</v>
      </c>
      <c r="R107" s="342" t="str">
        <f t="shared" ref="R107:R118" si="10">H107&amp;" "&amp;I107</f>
        <v>Passenger LDVs</v>
      </c>
      <c r="S107" s="342" t="str">
        <f t="shared" si="6"/>
        <v>//**Passenger LDVs: **</v>
      </c>
      <c r="T107" s="318" t="str">
        <f t="shared" si="5"/>
        <v>//**Passenger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8" spans="1:21">
      <c r="A108" s="339" t="s">
        <v>1979</v>
      </c>
      <c r="B108" s="340"/>
      <c r="C108" s="313" t="s">
        <v>4</v>
      </c>
      <c r="D108" s="313" t="s">
        <v>830</v>
      </c>
      <c r="E108" s="313" t="s">
        <v>831</v>
      </c>
      <c r="F108" s="313" t="s">
        <v>45</v>
      </c>
      <c r="G108" s="313" t="s">
        <v>40</v>
      </c>
      <c r="H108" s="313" t="s">
        <v>89</v>
      </c>
      <c r="I108" s="313" t="s">
        <v>40</v>
      </c>
      <c r="J108" s="313">
        <v>461</v>
      </c>
      <c r="K108" s="313" t="s">
        <v>46</v>
      </c>
      <c r="L108" s="313" t="s">
        <v>1838</v>
      </c>
      <c r="N108" s="341" t="s">
        <v>1976</v>
      </c>
      <c r="O108" s="341"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342" t="s">
        <v>1992</v>
      </c>
      <c r="Q108" s="342" t="s">
        <v>46</v>
      </c>
      <c r="R108" s="342" t="str">
        <f t="shared" si="10"/>
        <v>Freight LDVs</v>
      </c>
      <c r="S108" s="342" t="str">
        <f t="shared" si="6"/>
        <v>//**Freight LDVs: **</v>
      </c>
      <c r="T108" s="318" t="str">
        <f t="shared" si="5"/>
        <v>//**Freight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9" spans="1:21">
      <c r="A109" s="339" t="s">
        <v>1979</v>
      </c>
      <c r="B109" s="340"/>
      <c r="C109" s="313" t="s">
        <v>4</v>
      </c>
      <c r="D109" s="313" t="s">
        <v>830</v>
      </c>
      <c r="E109" s="313" t="s">
        <v>831</v>
      </c>
      <c r="F109" s="313" t="s">
        <v>48</v>
      </c>
      <c r="G109" s="313" t="s">
        <v>41</v>
      </c>
      <c r="H109" s="313" t="s">
        <v>88</v>
      </c>
      <c r="I109" s="313" t="s">
        <v>41</v>
      </c>
      <c r="J109" s="313">
        <v>462</v>
      </c>
      <c r="K109" s="313" t="s">
        <v>46</v>
      </c>
      <c r="L109" s="313" t="s">
        <v>1838</v>
      </c>
      <c r="N109" s="341" t="s">
        <v>1976</v>
      </c>
      <c r="O109" s="341"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342" t="s">
        <v>1992</v>
      </c>
      <c r="Q109" s="342" t="s">
        <v>46</v>
      </c>
      <c r="R109" s="342" t="str">
        <f t="shared" si="10"/>
        <v>Passenger HDVs</v>
      </c>
      <c r="S109" s="342" t="str">
        <f t="shared" si="6"/>
        <v>//**Passenger HDVs: **</v>
      </c>
      <c r="T109" s="318" t="str">
        <f t="shared" si="5"/>
        <v>//**Passenger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0" spans="1:21">
      <c r="A110" s="339" t="s">
        <v>1979</v>
      </c>
      <c r="B110" s="340"/>
      <c r="C110" s="313" t="s">
        <v>4</v>
      </c>
      <c r="D110" s="313" t="s">
        <v>830</v>
      </c>
      <c r="E110" s="313" t="s">
        <v>831</v>
      </c>
      <c r="F110" s="313" t="s">
        <v>45</v>
      </c>
      <c r="G110" s="313" t="s">
        <v>41</v>
      </c>
      <c r="H110" s="313" t="s">
        <v>89</v>
      </c>
      <c r="I110" s="313" t="s">
        <v>41</v>
      </c>
      <c r="J110" s="313">
        <v>463</v>
      </c>
      <c r="K110" s="313" t="s">
        <v>46</v>
      </c>
      <c r="L110" s="313" t="s">
        <v>1838</v>
      </c>
      <c r="N110" s="341" t="s">
        <v>1976</v>
      </c>
      <c r="O110" s="341"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342" t="s">
        <v>1992</v>
      </c>
      <c r="Q110" s="342" t="s">
        <v>46</v>
      </c>
      <c r="R110" s="342" t="str">
        <f t="shared" si="10"/>
        <v>Freight HDVs</v>
      </c>
      <c r="S110" s="342" t="str">
        <f t="shared" si="6"/>
        <v>//**Freight HDVs: **</v>
      </c>
      <c r="T110" s="318" t="str">
        <f t="shared" si="5"/>
        <v>//**Freight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1" spans="1:21">
      <c r="A111" s="339" t="s">
        <v>1979</v>
      </c>
      <c r="B111" s="340"/>
      <c r="C111" s="313" t="s">
        <v>4</v>
      </c>
      <c r="D111" s="313" t="s">
        <v>830</v>
      </c>
      <c r="E111" s="313" t="s">
        <v>831</v>
      </c>
      <c r="F111" s="313" t="s">
        <v>48</v>
      </c>
      <c r="G111" s="313" t="s">
        <v>42</v>
      </c>
      <c r="H111" s="313" t="s">
        <v>88</v>
      </c>
      <c r="I111" s="313" t="s">
        <v>90</v>
      </c>
      <c r="J111" s="313">
        <v>502</v>
      </c>
      <c r="K111" s="313" t="s">
        <v>46</v>
      </c>
      <c r="L111" s="313" t="s">
        <v>1887</v>
      </c>
      <c r="N111" s="341" t="s">
        <v>1976</v>
      </c>
      <c r="O111" s="341"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342" t="s">
        <v>1992</v>
      </c>
      <c r="Q111" s="342" t="s">
        <v>46</v>
      </c>
      <c r="R111" s="342" t="str">
        <f t="shared" si="10"/>
        <v>Passenger Aircraft</v>
      </c>
      <c r="S111" s="342" t="str">
        <f t="shared" si="6"/>
        <v>//**Passenger Aircraft: **</v>
      </c>
      <c r="T111" s="318" t="str">
        <f t="shared" si="5"/>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c r="A112" s="339" t="s">
        <v>1979</v>
      </c>
      <c r="B112" s="340"/>
      <c r="C112" s="313" t="s">
        <v>4</v>
      </c>
      <c r="D112" s="313" t="s">
        <v>830</v>
      </c>
      <c r="E112" s="313" t="s">
        <v>831</v>
      </c>
      <c r="F112" s="313" t="s">
        <v>45</v>
      </c>
      <c r="G112" s="313" t="s">
        <v>42</v>
      </c>
      <c r="H112" s="313" t="s">
        <v>89</v>
      </c>
      <c r="I112" s="313" t="s">
        <v>90</v>
      </c>
      <c r="J112" s="313">
        <v>503</v>
      </c>
      <c r="K112" s="313" t="s">
        <v>46</v>
      </c>
      <c r="L112" s="313" t="s">
        <v>1887</v>
      </c>
      <c r="N112" s="341" t="s">
        <v>1976</v>
      </c>
      <c r="O112" s="341"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342" t="s">
        <v>1992</v>
      </c>
      <c r="Q112" s="342" t="s">
        <v>46</v>
      </c>
      <c r="R112" s="342" t="str">
        <f t="shared" si="10"/>
        <v>Freight Aircraft</v>
      </c>
      <c r="S112" s="342" t="str">
        <f t="shared" si="6"/>
        <v>//**Freight Aircraft: **</v>
      </c>
      <c r="T112" s="318" t="str">
        <f t="shared" si="5"/>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c r="A113" s="339" t="s">
        <v>1979</v>
      </c>
      <c r="B113" s="340"/>
      <c r="C113" s="313" t="s">
        <v>4</v>
      </c>
      <c r="D113" s="313" t="s">
        <v>830</v>
      </c>
      <c r="E113" s="313" t="s">
        <v>831</v>
      </c>
      <c r="F113" s="313" t="s">
        <v>48</v>
      </c>
      <c r="G113" s="313" t="s">
        <v>43</v>
      </c>
      <c r="H113" s="313" t="s">
        <v>88</v>
      </c>
      <c r="I113" s="313" t="s">
        <v>91</v>
      </c>
      <c r="J113" s="313">
        <v>504</v>
      </c>
      <c r="K113" s="313" t="s">
        <v>46</v>
      </c>
      <c r="L113" s="313" t="s">
        <v>1888</v>
      </c>
      <c r="N113" s="341" t="s">
        <v>1976</v>
      </c>
      <c r="O113" s="341"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342" t="s">
        <v>1992</v>
      </c>
      <c r="Q113" s="342" t="s">
        <v>46</v>
      </c>
      <c r="R113" s="342" t="str">
        <f t="shared" si="10"/>
        <v>Passenger Rail</v>
      </c>
      <c r="S113" s="342" t="str">
        <f t="shared" si="6"/>
        <v>//**Passenger Rail: **</v>
      </c>
      <c r="T113" s="318" t="str">
        <f t="shared" si="5"/>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c r="A114" s="339" t="s">
        <v>1979</v>
      </c>
      <c r="B114" s="340"/>
      <c r="C114" s="313" t="s">
        <v>4</v>
      </c>
      <c r="D114" s="313" t="s">
        <v>830</v>
      </c>
      <c r="E114" s="313" t="s">
        <v>831</v>
      </c>
      <c r="F114" s="313" t="s">
        <v>45</v>
      </c>
      <c r="G114" s="313" t="s">
        <v>43</v>
      </c>
      <c r="H114" s="313" t="s">
        <v>89</v>
      </c>
      <c r="I114" s="313" t="s">
        <v>91</v>
      </c>
      <c r="J114" s="313">
        <v>505</v>
      </c>
      <c r="K114" s="313" t="s">
        <v>46</v>
      </c>
      <c r="L114" s="313" t="s">
        <v>1888</v>
      </c>
      <c r="N114" s="341" t="s">
        <v>1976</v>
      </c>
      <c r="O114" s="341"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342" t="s">
        <v>1992</v>
      </c>
      <c r="Q114" s="342" t="s">
        <v>46</v>
      </c>
      <c r="R114" s="342" t="str">
        <f t="shared" si="10"/>
        <v>Freight Rail</v>
      </c>
      <c r="S114" s="342" t="str">
        <f t="shared" si="6"/>
        <v>//**Freight Rail: **</v>
      </c>
      <c r="T114" s="318" t="str">
        <f t="shared" si="5"/>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c r="A115" s="339" t="s">
        <v>1979</v>
      </c>
      <c r="B115" s="340"/>
      <c r="C115" s="313" t="s">
        <v>4</v>
      </c>
      <c r="D115" s="313" t="s">
        <v>830</v>
      </c>
      <c r="E115" s="313" t="s">
        <v>831</v>
      </c>
      <c r="F115" s="313" t="s">
        <v>48</v>
      </c>
      <c r="G115" s="313" t="s">
        <v>44</v>
      </c>
      <c r="H115" s="313" t="s">
        <v>88</v>
      </c>
      <c r="I115" s="313" t="s">
        <v>92</v>
      </c>
      <c r="J115" s="313">
        <v>506</v>
      </c>
      <c r="K115" s="313" t="s">
        <v>46</v>
      </c>
      <c r="L115" s="313" t="s">
        <v>1889</v>
      </c>
      <c r="N115" s="341" t="s">
        <v>1976</v>
      </c>
      <c r="O115" s="341"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342" t="s">
        <v>1992</v>
      </c>
      <c r="Q115" s="342" t="s">
        <v>46</v>
      </c>
      <c r="R115" s="342" t="str">
        <f t="shared" si="10"/>
        <v>Passenger Ships</v>
      </c>
      <c r="S115" s="342" t="str">
        <f t="shared" si="6"/>
        <v>//**Passenger Ships: **</v>
      </c>
      <c r="T115" s="318" t="str">
        <f t="shared" si="5"/>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c r="A116" s="339" t="s">
        <v>1979</v>
      </c>
      <c r="B116" s="340"/>
      <c r="C116" s="313" t="s">
        <v>4</v>
      </c>
      <c r="D116" s="313" t="s">
        <v>830</v>
      </c>
      <c r="E116" s="313" t="s">
        <v>831</v>
      </c>
      <c r="F116" s="313" t="s">
        <v>45</v>
      </c>
      <c r="G116" s="313" t="s">
        <v>44</v>
      </c>
      <c r="H116" s="313" t="s">
        <v>89</v>
      </c>
      <c r="I116" s="313" t="s">
        <v>92</v>
      </c>
      <c r="J116" s="313">
        <v>507</v>
      </c>
      <c r="K116" s="313" t="s">
        <v>46</v>
      </c>
      <c r="L116" s="313" t="s">
        <v>1772</v>
      </c>
      <c r="N116" s="341" t="s">
        <v>1976</v>
      </c>
      <c r="O116" s="341"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342" t="s">
        <v>1992</v>
      </c>
      <c r="Q116" s="342" t="s">
        <v>46</v>
      </c>
      <c r="R116" s="342" t="str">
        <f t="shared" si="10"/>
        <v>Freight Ships</v>
      </c>
      <c r="S116" s="342" t="str">
        <f t="shared" si="6"/>
        <v>//**Freight Ships: **</v>
      </c>
      <c r="T116" s="318" t="str">
        <f t="shared" si="5"/>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c r="A117" s="339" t="s">
        <v>1979</v>
      </c>
      <c r="B117" s="340"/>
      <c r="C117" s="313" t="s">
        <v>4</v>
      </c>
      <c r="D117" s="313" t="s">
        <v>830</v>
      </c>
      <c r="E117" s="313" t="s">
        <v>831</v>
      </c>
      <c r="F117" s="313" t="s">
        <v>48</v>
      </c>
      <c r="G117" s="313" t="s">
        <v>118</v>
      </c>
      <c r="H117" s="313" t="s">
        <v>1699</v>
      </c>
      <c r="I117" s="313" t="s">
        <v>1700</v>
      </c>
      <c r="J117" s="313">
        <v>603</v>
      </c>
      <c r="K117" s="313" t="s">
        <v>47</v>
      </c>
      <c r="L117" s="313"/>
      <c r="N117" s="341" t="s">
        <v>1976</v>
      </c>
      <c r="O117" s="341"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342" t="s">
        <v>1992</v>
      </c>
      <c r="Q117" s="342" t="s">
        <v>46</v>
      </c>
      <c r="R117" s="342" t="str">
        <f t="shared" si="10"/>
        <v>2-wheeled Vehicles</v>
      </c>
      <c r="S117" s="342" t="str">
        <f t="shared" si="6"/>
        <v>//**2-wheeled Vehicles: **</v>
      </c>
      <c r="T117" s="318" t="str">
        <f t="shared" si="5"/>
        <v/>
      </c>
    </row>
    <row r="118" spans="1:21">
      <c r="A118" s="339" t="s">
        <v>1979</v>
      </c>
      <c r="B118" s="340"/>
      <c r="C118" s="313" t="s">
        <v>4</v>
      </c>
      <c r="D118" s="313" t="s">
        <v>830</v>
      </c>
      <c r="E118" s="313" t="s">
        <v>831</v>
      </c>
      <c r="F118" s="313" t="s">
        <v>45</v>
      </c>
      <c r="G118" s="313" t="s">
        <v>118</v>
      </c>
      <c r="H118" s="313" t="s">
        <v>1701</v>
      </c>
      <c r="I118" s="313" t="s">
        <v>1700</v>
      </c>
      <c r="J118" s="313">
        <v>604</v>
      </c>
      <c r="K118" s="313" t="s">
        <v>47</v>
      </c>
      <c r="L118" s="313" t="s">
        <v>1890</v>
      </c>
      <c r="N118" s="341" t="s">
        <v>1976</v>
      </c>
      <c r="O118" s="341"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342" t="s">
        <v>1992</v>
      </c>
      <c r="Q118" s="342" t="s">
        <v>46</v>
      </c>
      <c r="R118" s="342" t="str">
        <f t="shared" si="10"/>
        <v>3-wheeled Vehicles</v>
      </c>
      <c r="S118" s="342" t="str">
        <f t="shared" si="6"/>
        <v>//**3-wheeled Vehicles: **</v>
      </c>
      <c r="T118" s="318" t="str">
        <f t="shared" si="5"/>
        <v/>
      </c>
    </row>
    <row r="119" spans="1:21" s="314" customFormat="1" ht="409.5">
      <c r="A119" s="314" t="s">
        <v>1978</v>
      </c>
      <c r="B119" s="331"/>
      <c r="C119" s="314" t="s">
        <v>4</v>
      </c>
      <c r="D119" s="314" t="s">
        <v>494</v>
      </c>
      <c r="E119" s="314" t="s">
        <v>495</v>
      </c>
      <c r="J119" s="314">
        <v>190</v>
      </c>
      <c r="K119" s="314" t="s">
        <v>46</v>
      </c>
      <c r="L119" s="362" t="s">
        <v>2054</v>
      </c>
      <c r="M119" s="331"/>
      <c r="N119" s="344" t="s">
        <v>1976</v>
      </c>
      <c r="O119" s="344" t="str">
        <f>INDEX('Standard Descriptions'!$E:$E,MATCH(Guidance!E119,'Standard Descriptions'!$C:$C,0))</f>
        <v xml:space="preserve"> This policy specifies the percentage reduction in carbon emissions from the transportation sector that must be achieved via fuel switching.  This value is in addition to BAU requirements. // </v>
      </c>
      <c r="P119" s="314" t="s">
        <v>1992</v>
      </c>
      <c r="Q119" s="314" t="s">
        <v>47</v>
      </c>
      <c r="S119" s="315" t="str">
        <f>IF(R119="","","//**"&amp;R119&amp;": **")</f>
        <v/>
      </c>
      <c r="T119" s="315" t="str">
        <f t="shared" si="5"/>
        <v xml:space="preserve"> The model includes electricity as a carbon-free source in the LCFS policy. For this policy to take effect for biofuel blending mandates, the policy lever setting should specify the effect of biofuel blending in addition to the lever value achieved through electrification in the transport sector. 
India has adopted a target of 20% blending of ethanol in petrol (E20) by 2030 (target year subsequently advanced to 2025) under the National Policy on Biofules of 2018. Based on historical progress, the BAU assumes an achievement of a blending rate of 13% by 2025, which translates to a 8% on the LCFS policy lever (2% from electrification plus an incremental 6% from ethanol blending). Achieving the 20% blending target would translate to an incremental setting of ~3%.
We do not consider the 5% biodiesel blending target for diesel in the BAU since the blending rate as of 2021 is at less than 0.1%.</v>
      </c>
      <c r="U119" s="316" t="str">
        <f>N119&amp;O119&amp;P119&amp;T119</f>
        <v>**Description:** This policy specifies the percentage reduction in carbon emissions from the transportation sector that must be achieved via fuel switching.  This value is in addition to BAU requirements. // **Guidance for setting values: ** The model includes electricity as a carbon-free source in the LCFS policy. For this policy to take effect for biofuel blending mandates, the policy lever setting should specify the effect of biofuel blending in addition to the lever value achieved through electrification in the transport sector. 
India has adopted a target of 20% blending of ethanol in petrol (E20) by 2030 (target year subsequently advanced to 2025) under the National Policy on Biofules of 2018. Based on historical progress, the BAU assumes an achievement of a blending rate of 13% by 2025, which translates to a 8% on the LCFS policy lever (2% from electrification plus an incremental 6% from ethanol blending). Achieving the 20% blending target would translate to an incremental setting of ~3%.
We do not consider the 5% biodiesel blending target for diesel in the BAU since the blending rate as of 2021 is at less than 0.1%.</v>
      </c>
    </row>
    <row r="120" spans="1:21" s="314" customFormat="1">
      <c r="A120" s="314" t="s">
        <v>1978</v>
      </c>
      <c r="B120" s="331"/>
      <c r="C120" s="314" t="s">
        <v>4</v>
      </c>
      <c r="D120" s="315" t="s">
        <v>1400</v>
      </c>
      <c r="E120" s="314" t="str">
        <f>E121</f>
        <v>Percent of Travel Demand Shifted to Other Modes or Eliminated</v>
      </c>
      <c r="M120" s="331"/>
      <c r="N120" s="344" t="s">
        <v>1976</v>
      </c>
      <c r="O120" s="344" t="str">
        <f>INDEX('Standard Descriptions'!$E:$E,MATCH(Guidance!E120,'Standard Descriptions'!$C:$C,0))</f>
        <v xml:space="preserve"> This policy represents a set of measures aimed at reducing demand for passenger or freight transportation in the selected vehicle type(s).  //</v>
      </c>
      <c r="P120" s="315" t="s">
        <v>1992</v>
      </c>
      <c r="Q120" s="315" t="s">
        <v>46</v>
      </c>
      <c r="S120" s="315" t="str">
        <f t="shared" si="6"/>
        <v/>
      </c>
      <c r="T120" s="315" t="str">
        <f t="shared" si="5"/>
        <v/>
      </c>
      <c r="U120" s="316" t="str">
        <f>N120&amp;O120&amp;P120&amp;T121&amp;T122&amp;T123&amp;T124&amp;T125&amp;T126&amp;T127&amp;T128&amp;T129&amp;T130&amp;T131&amp;T132</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1" spans="1:21">
      <c r="A121" s="339" t="s">
        <v>1979</v>
      </c>
      <c r="B121" s="340"/>
      <c r="C121" s="313" t="s">
        <v>4</v>
      </c>
      <c r="D121" s="313" t="s">
        <v>1400</v>
      </c>
      <c r="E121" s="313" t="s">
        <v>1401</v>
      </c>
      <c r="F121" s="313" t="s">
        <v>48</v>
      </c>
      <c r="G121" s="313" t="s">
        <v>40</v>
      </c>
      <c r="H121" s="313" t="s">
        <v>88</v>
      </c>
      <c r="I121" s="313" t="s">
        <v>40</v>
      </c>
      <c r="J121" s="313">
        <v>848</v>
      </c>
      <c r="K121" s="313" t="s">
        <v>46</v>
      </c>
      <c r="L121" s="313" t="s">
        <v>1839</v>
      </c>
      <c r="N121" s="341" t="s">
        <v>1976</v>
      </c>
      <c r="O121" s="341" t="str">
        <f>INDEX('Standard Descriptions'!$E:$E,MATCH(Guidance!E121,'Standard Descriptions'!$C:$C,0))</f>
        <v xml:space="preserve"> This policy represents a set of measures aimed at reducing demand for passenger or freight transportation in the selected vehicle type(s).  //</v>
      </c>
      <c r="P121" s="342" t="s">
        <v>1992</v>
      </c>
      <c r="Q121" s="342" t="s">
        <v>46</v>
      </c>
      <c r="R121" s="342" t="str">
        <f t="shared" ref="R121:R132" si="11">H121&amp;" "&amp;I121</f>
        <v>Passenger LDVs</v>
      </c>
      <c r="S121" s="342" t="str">
        <f t="shared" si="6"/>
        <v>//**Passenger LDVs: **</v>
      </c>
      <c r="T121" s="318" t="str">
        <f t="shared" si="5"/>
        <v>//**Passenger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v>
      </c>
    </row>
    <row r="122" spans="1:21">
      <c r="A122" s="339" t="s">
        <v>1979</v>
      </c>
      <c r="B122" s="340"/>
      <c r="C122" s="313" t="s">
        <v>4</v>
      </c>
      <c r="D122" s="313" t="s">
        <v>1400</v>
      </c>
      <c r="E122" s="313" t="s">
        <v>1401</v>
      </c>
      <c r="F122" s="313" t="s">
        <v>48</v>
      </c>
      <c r="G122" s="313" t="s">
        <v>41</v>
      </c>
      <c r="H122" s="313" t="s">
        <v>88</v>
      </c>
      <c r="I122" s="313" t="s">
        <v>41</v>
      </c>
      <c r="J122" s="313">
        <v>849</v>
      </c>
      <c r="K122" s="313" t="s">
        <v>47</v>
      </c>
      <c r="L122" s="313" t="s">
        <v>1891</v>
      </c>
      <c r="N122" s="341" t="s">
        <v>1976</v>
      </c>
      <c r="O122" s="341" t="str">
        <f>INDEX('Standard Descriptions'!$E:$E,MATCH(Guidance!E122,'Standard Descriptions'!$C:$C,0))</f>
        <v xml:space="preserve"> This policy represents a set of measures aimed at reducing demand for passenger or freight transportation in the selected vehicle type(s).  //</v>
      </c>
      <c r="P122" s="342" t="s">
        <v>1992</v>
      </c>
      <c r="Q122" s="342" t="s">
        <v>46</v>
      </c>
      <c r="R122" s="342" t="str">
        <f t="shared" si="11"/>
        <v>Passenger HDVs</v>
      </c>
      <c r="S122" s="342" t="str">
        <f t="shared" si="6"/>
        <v>//**Passenger HDVs: **</v>
      </c>
      <c r="T122" s="318" t="str">
        <f t="shared" si="5"/>
        <v/>
      </c>
    </row>
    <row r="123" spans="1:21">
      <c r="A123" s="339" t="s">
        <v>1979</v>
      </c>
      <c r="B123" s="340"/>
      <c r="C123" s="313" t="s">
        <v>4</v>
      </c>
      <c r="D123" s="313" t="s">
        <v>1400</v>
      </c>
      <c r="E123" s="313" t="s">
        <v>1401</v>
      </c>
      <c r="F123" s="313" t="s">
        <v>48</v>
      </c>
      <c r="G123" s="313" t="s">
        <v>42</v>
      </c>
      <c r="H123" s="313" t="s">
        <v>88</v>
      </c>
      <c r="I123" s="313" t="s">
        <v>90</v>
      </c>
      <c r="J123" s="313">
        <v>850</v>
      </c>
      <c r="K123" s="313" t="s">
        <v>46</v>
      </c>
      <c r="L123" s="313" t="s">
        <v>1892</v>
      </c>
      <c r="N123" s="341" t="s">
        <v>1976</v>
      </c>
      <c r="O123" s="341" t="str">
        <f>INDEX('Standard Descriptions'!$E:$E,MATCH(Guidance!E123,'Standard Descriptions'!$C:$C,0))</f>
        <v xml:space="preserve"> This policy represents a set of measures aimed at reducing demand for passenger or freight transportation in the selected vehicle type(s).  //</v>
      </c>
      <c r="P123" s="342" t="s">
        <v>1992</v>
      </c>
      <c r="Q123" s="342" t="s">
        <v>46</v>
      </c>
      <c r="R123" s="342" t="str">
        <f t="shared" si="11"/>
        <v>Passenger Aircraft</v>
      </c>
      <c r="S123" s="342" t="str">
        <f t="shared" si="6"/>
        <v>//**Passenger Aircraft: **</v>
      </c>
      <c r="T123" s="318" t="str">
        <f t="shared" si="5"/>
        <v>//**Passenger Aircraft: **  The International Energy Agency's BLUE Shifts scenario (from the 2009 report "Transport, Energy, and CO2: Moving Toward Sustainability") includes a 10% reduction in usage of aircraft in non-OECD countries by 2050 relative to a BAU case.</v>
      </c>
    </row>
    <row r="124" spans="1:21">
      <c r="A124" s="339" t="s">
        <v>1979</v>
      </c>
      <c r="B124" s="340"/>
      <c r="C124" s="313" t="s">
        <v>4</v>
      </c>
      <c r="D124" s="313" t="s">
        <v>1400</v>
      </c>
      <c r="E124" s="313" t="s">
        <v>1401</v>
      </c>
      <c r="F124" s="313" t="s">
        <v>48</v>
      </c>
      <c r="G124" s="313" t="s">
        <v>43</v>
      </c>
      <c r="H124" s="313" t="s">
        <v>88</v>
      </c>
      <c r="I124" s="313" t="s">
        <v>91</v>
      </c>
      <c r="J124" s="313">
        <v>851</v>
      </c>
      <c r="K124" s="313" t="s">
        <v>47</v>
      </c>
      <c r="L124" s="313"/>
      <c r="N124" s="341" t="s">
        <v>1976</v>
      </c>
      <c r="O124" s="341" t="str">
        <f>INDEX('Standard Descriptions'!$E:$E,MATCH(Guidance!E124,'Standard Descriptions'!$C:$C,0))</f>
        <v xml:space="preserve"> This policy represents a set of measures aimed at reducing demand for passenger or freight transportation in the selected vehicle type(s).  //</v>
      </c>
      <c r="P124" s="342" t="s">
        <v>1992</v>
      </c>
      <c r="Q124" s="342" t="s">
        <v>46</v>
      </c>
      <c r="R124" s="342" t="str">
        <f t="shared" si="11"/>
        <v>Passenger Rail</v>
      </c>
      <c r="S124" s="342" t="str">
        <f t="shared" si="6"/>
        <v>//**Passenger Rail: **</v>
      </c>
      <c r="T124" s="318" t="str">
        <f t="shared" si="5"/>
        <v/>
      </c>
    </row>
    <row r="125" spans="1:21">
      <c r="A125" s="339" t="s">
        <v>1979</v>
      </c>
      <c r="B125" s="340"/>
      <c r="C125" s="313" t="s">
        <v>4</v>
      </c>
      <c r="D125" s="313" t="s">
        <v>1400</v>
      </c>
      <c r="E125" s="313" t="s">
        <v>1401</v>
      </c>
      <c r="F125" s="313" t="s">
        <v>48</v>
      </c>
      <c r="G125" s="313" t="s">
        <v>44</v>
      </c>
      <c r="H125" s="313" t="s">
        <v>88</v>
      </c>
      <c r="I125" s="313" t="s">
        <v>92</v>
      </c>
      <c r="J125" s="313">
        <v>852</v>
      </c>
      <c r="K125" s="313" t="s">
        <v>47</v>
      </c>
      <c r="L125" s="313"/>
      <c r="N125" s="341" t="s">
        <v>1976</v>
      </c>
      <c r="O125" s="341" t="str">
        <f>INDEX('Standard Descriptions'!$E:$E,MATCH(Guidance!E125,'Standard Descriptions'!$C:$C,0))</f>
        <v xml:space="preserve"> This policy represents a set of measures aimed at reducing demand for passenger or freight transportation in the selected vehicle type(s).  //</v>
      </c>
      <c r="P125" s="342" t="s">
        <v>1992</v>
      </c>
      <c r="Q125" s="342" t="s">
        <v>46</v>
      </c>
      <c r="R125" s="342" t="str">
        <f t="shared" si="11"/>
        <v>Passenger Ships</v>
      </c>
      <c r="S125" s="342" t="str">
        <f t="shared" si="6"/>
        <v>//**Passenger Ships: **</v>
      </c>
      <c r="T125" s="318" t="str">
        <f t="shared" si="5"/>
        <v/>
      </c>
    </row>
    <row r="126" spans="1:21">
      <c r="A126" s="339" t="s">
        <v>1979</v>
      </c>
      <c r="B126" s="340"/>
      <c r="C126" s="313" t="s">
        <v>4</v>
      </c>
      <c r="D126" s="313" t="s">
        <v>1400</v>
      </c>
      <c r="E126" s="313" t="s">
        <v>1401</v>
      </c>
      <c r="F126" s="313" t="s">
        <v>48</v>
      </c>
      <c r="G126" s="313" t="s">
        <v>118</v>
      </c>
      <c r="H126" s="313" t="s">
        <v>1699</v>
      </c>
      <c r="I126" s="313" t="s">
        <v>1700</v>
      </c>
      <c r="J126" s="313">
        <v>853</v>
      </c>
      <c r="K126" s="313" t="s">
        <v>47</v>
      </c>
      <c r="L126" s="313"/>
      <c r="N126" s="341" t="s">
        <v>1976</v>
      </c>
      <c r="O126" s="341" t="str">
        <f>INDEX('Standard Descriptions'!$E:$E,MATCH(Guidance!E126,'Standard Descriptions'!$C:$C,0))</f>
        <v xml:space="preserve"> This policy represents a set of measures aimed at reducing demand for passenger or freight transportation in the selected vehicle type(s).  //</v>
      </c>
      <c r="P126" s="342" t="s">
        <v>1992</v>
      </c>
      <c r="Q126" s="342" t="s">
        <v>46</v>
      </c>
      <c r="R126" s="342" t="str">
        <f t="shared" si="11"/>
        <v>2-wheeled Vehicles</v>
      </c>
      <c r="S126" s="342" t="str">
        <f t="shared" si="6"/>
        <v>//**2-wheeled Vehicles: **</v>
      </c>
      <c r="T126" s="318" t="str">
        <f t="shared" si="5"/>
        <v/>
      </c>
    </row>
    <row r="127" spans="1:21">
      <c r="A127" s="339" t="s">
        <v>1979</v>
      </c>
      <c r="B127" s="340"/>
      <c r="C127" s="313" t="s">
        <v>4</v>
      </c>
      <c r="D127" s="313" t="s">
        <v>1400</v>
      </c>
      <c r="E127" s="313" t="s">
        <v>1401</v>
      </c>
      <c r="F127" s="313" t="s">
        <v>45</v>
      </c>
      <c r="G127" s="313" t="s">
        <v>40</v>
      </c>
      <c r="H127" s="313" t="s">
        <v>89</v>
      </c>
      <c r="I127" s="313" t="s">
        <v>40</v>
      </c>
      <c r="J127" s="313">
        <v>854</v>
      </c>
      <c r="K127" s="313" t="s">
        <v>47</v>
      </c>
      <c r="L127" s="313"/>
      <c r="N127" s="341" t="s">
        <v>1976</v>
      </c>
      <c r="O127" s="341" t="str">
        <f>INDEX('Standard Descriptions'!$E:$E,MATCH(Guidance!E127,'Standard Descriptions'!$C:$C,0))</f>
        <v xml:space="preserve"> This policy represents a set of measures aimed at reducing demand for passenger or freight transportation in the selected vehicle type(s).  //</v>
      </c>
      <c r="P127" s="342" t="s">
        <v>1992</v>
      </c>
      <c r="Q127" s="342" t="s">
        <v>46</v>
      </c>
      <c r="R127" s="342" t="str">
        <f t="shared" si="11"/>
        <v>Freight LDVs</v>
      </c>
      <c r="S127" s="342" t="str">
        <f t="shared" si="6"/>
        <v>//**Freight LDVs: **</v>
      </c>
      <c r="T127" s="318" t="str">
        <f t="shared" si="5"/>
        <v/>
      </c>
    </row>
    <row r="128" spans="1:21">
      <c r="A128" s="339" t="s">
        <v>1979</v>
      </c>
      <c r="B128" s="340"/>
      <c r="C128" s="313" t="s">
        <v>4</v>
      </c>
      <c r="D128" s="313" t="s">
        <v>1400</v>
      </c>
      <c r="E128" s="313" t="s">
        <v>1401</v>
      </c>
      <c r="F128" s="313" t="s">
        <v>45</v>
      </c>
      <c r="G128" s="313" t="s">
        <v>41</v>
      </c>
      <c r="H128" s="313" t="s">
        <v>89</v>
      </c>
      <c r="I128" s="313" t="s">
        <v>41</v>
      </c>
      <c r="J128" s="313">
        <v>855</v>
      </c>
      <c r="K128" s="313" t="s">
        <v>46</v>
      </c>
      <c r="L128" s="313" t="s">
        <v>1893</v>
      </c>
      <c r="N128" s="341" t="s">
        <v>1976</v>
      </c>
      <c r="O128" s="341" t="str">
        <f>INDEX('Standard Descriptions'!$E:$E,MATCH(Guidance!E128,'Standard Descriptions'!$C:$C,0))</f>
        <v xml:space="preserve"> This policy represents a set of measures aimed at reducing demand for passenger or freight transportation in the selected vehicle type(s).  //</v>
      </c>
      <c r="P128" s="342" t="s">
        <v>1992</v>
      </c>
      <c r="Q128" s="342" t="s">
        <v>46</v>
      </c>
      <c r="R128" s="342" t="str">
        <f t="shared" si="11"/>
        <v>Freight HDVs</v>
      </c>
      <c r="S128" s="342" t="str">
        <f t="shared" si="6"/>
        <v>//**Freight HDVs: **</v>
      </c>
      <c r="T128" s="318" t="str">
        <f t="shared" si="5"/>
        <v xml:space="preserv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9" spans="1:21">
      <c r="A129" s="339" t="s">
        <v>1979</v>
      </c>
      <c r="B129" s="340"/>
      <c r="C129" s="313" t="s">
        <v>4</v>
      </c>
      <c r="D129" s="313" t="s">
        <v>1400</v>
      </c>
      <c r="E129" s="313" t="s">
        <v>1401</v>
      </c>
      <c r="F129" s="313" t="s">
        <v>45</v>
      </c>
      <c r="G129" s="313" t="s">
        <v>42</v>
      </c>
      <c r="H129" s="313" t="s">
        <v>89</v>
      </c>
      <c r="I129" s="313" t="s">
        <v>90</v>
      </c>
      <c r="J129" s="313">
        <v>856</v>
      </c>
      <c r="K129" s="313" t="s">
        <v>47</v>
      </c>
      <c r="L129" s="313"/>
      <c r="N129" s="341" t="s">
        <v>1976</v>
      </c>
      <c r="O129" s="341" t="str">
        <f>INDEX('Standard Descriptions'!$E:$E,MATCH(Guidance!E129,'Standard Descriptions'!$C:$C,0))</f>
        <v xml:space="preserve"> This policy represents a set of measures aimed at reducing demand for passenger or freight transportation in the selected vehicle type(s).  //</v>
      </c>
      <c r="P129" s="342" t="s">
        <v>1992</v>
      </c>
      <c r="Q129" s="342" t="s">
        <v>46</v>
      </c>
      <c r="R129" s="342" t="str">
        <f t="shared" si="11"/>
        <v>Freight Aircraft</v>
      </c>
      <c r="S129" s="342" t="str">
        <f t="shared" si="6"/>
        <v>//**Freight Aircraft: **</v>
      </c>
      <c r="T129" s="318" t="str">
        <f t="shared" si="5"/>
        <v/>
      </c>
    </row>
    <row r="130" spans="1:21">
      <c r="A130" s="339" t="s">
        <v>1979</v>
      </c>
      <c r="B130" s="340"/>
      <c r="C130" s="313" t="s">
        <v>4</v>
      </c>
      <c r="D130" s="313" t="s">
        <v>1400</v>
      </c>
      <c r="E130" s="313" t="s">
        <v>1401</v>
      </c>
      <c r="F130" s="313" t="s">
        <v>45</v>
      </c>
      <c r="G130" s="313" t="s">
        <v>43</v>
      </c>
      <c r="H130" s="313" t="s">
        <v>89</v>
      </c>
      <c r="I130" s="313" t="s">
        <v>91</v>
      </c>
      <c r="J130" s="313">
        <v>857</v>
      </c>
      <c r="K130" s="313" t="s">
        <v>47</v>
      </c>
      <c r="L130" s="313"/>
      <c r="N130" s="341" t="s">
        <v>1976</v>
      </c>
      <c r="O130" s="341" t="str">
        <f>INDEX('Standard Descriptions'!$E:$E,MATCH(Guidance!E130,'Standard Descriptions'!$C:$C,0))</f>
        <v xml:space="preserve"> This policy represents a set of measures aimed at reducing demand for passenger or freight transportation in the selected vehicle type(s).  //</v>
      </c>
      <c r="P130" s="342" t="s">
        <v>1992</v>
      </c>
      <c r="Q130" s="342" t="s">
        <v>46</v>
      </c>
      <c r="R130" s="342" t="str">
        <f t="shared" si="11"/>
        <v>Freight Rail</v>
      </c>
      <c r="S130" s="342" t="str">
        <f t="shared" si="6"/>
        <v>//**Freight Rail: **</v>
      </c>
      <c r="T130" s="318" t="str">
        <f t="shared" si="5"/>
        <v/>
      </c>
    </row>
    <row r="131" spans="1:21">
      <c r="A131" s="339" t="s">
        <v>1979</v>
      </c>
      <c r="B131" s="340"/>
      <c r="C131" s="313" t="s">
        <v>4</v>
      </c>
      <c r="D131" s="313" t="s">
        <v>1400</v>
      </c>
      <c r="E131" s="313" t="s">
        <v>1401</v>
      </c>
      <c r="F131" s="313" t="s">
        <v>45</v>
      </c>
      <c r="G131" s="313" t="s">
        <v>44</v>
      </c>
      <c r="H131" s="313" t="s">
        <v>89</v>
      </c>
      <c r="I131" s="313" t="s">
        <v>92</v>
      </c>
      <c r="J131" s="313">
        <v>858</v>
      </c>
      <c r="K131" s="313" t="s">
        <v>47</v>
      </c>
      <c r="L131" s="313"/>
      <c r="N131" s="341" t="s">
        <v>1976</v>
      </c>
      <c r="O131" s="341" t="str">
        <f>INDEX('Standard Descriptions'!$E:$E,MATCH(Guidance!E131,'Standard Descriptions'!$C:$C,0))</f>
        <v xml:space="preserve"> This policy represents a set of measures aimed at reducing demand for passenger or freight transportation in the selected vehicle type(s).  //</v>
      </c>
      <c r="P131" s="342" t="s">
        <v>1992</v>
      </c>
      <c r="Q131" s="342" t="s">
        <v>46</v>
      </c>
      <c r="R131" s="342" t="str">
        <f t="shared" si="11"/>
        <v>Freight Ships</v>
      </c>
      <c r="S131" s="342" t="str">
        <f t="shared" si="6"/>
        <v>//**Freight Ships: **</v>
      </c>
      <c r="T131" s="318" t="str">
        <f t="shared" si="5"/>
        <v/>
      </c>
    </row>
    <row r="132" spans="1:21">
      <c r="A132" s="339" t="s">
        <v>1979</v>
      </c>
      <c r="B132" s="340"/>
      <c r="C132" s="313" t="s">
        <v>4</v>
      </c>
      <c r="D132" s="313" t="s">
        <v>1400</v>
      </c>
      <c r="E132" s="313" t="s">
        <v>1401</v>
      </c>
      <c r="F132" s="313" t="s">
        <v>45</v>
      </c>
      <c r="G132" s="313" t="s">
        <v>118</v>
      </c>
      <c r="H132" s="313" t="s">
        <v>1701</v>
      </c>
      <c r="I132" s="313" t="s">
        <v>1700</v>
      </c>
      <c r="J132" s="313">
        <v>859</v>
      </c>
      <c r="K132" s="313" t="s">
        <v>47</v>
      </c>
      <c r="L132" s="313"/>
      <c r="N132" s="341" t="s">
        <v>1976</v>
      </c>
      <c r="O132" s="341" t="str">
        <f>INDEX('Standard Descriptions'!$E:$E,MATCH(Guidance!E132,'Standard Descriptions'!$C:$C,0))</f>
        <v xml:space="preserve"> This policy represents a set of measures aimed at reducing demand for passenger or freight transportation in the selected vehicle type(s).  //</v>
      </c>
      <c r="P132" s="342" t="s">
        <v>1992</v>
      </c>
      <c r="Q132" s="342" t="s">
        <v>46</v>
      </c>
      <c r="R132" s="342" t="str">
        <f t="shared" si="11"/>
        <v>3-wheeled Vehicles</v>
      </c>
      <c r="S132" s="342" t="str">
        <f t="shared" si="6"/>
        <v>//**3-wheeled Vehicles: **</v>
      </c>
      <c r="T132" s="318" t="str">
        <f t="shared" ref="T132:T195" si="12">IF(K132="Yes",S132&amp;L132,"")</f>
        <v/>
      </c>
    </row>
    <row r="133" spans="1:21" s="315" customFormat="1">
      <c r="A133" s="314" t="s">
        <v>1978</v>
      </c>
      <c r="B133" s="331"/>
      <c r="C133" s="315" t="s">
        <v>74</v>
      </c>
      <c r="D133" s="315" t="s">
        <v>15</v>
      </c>
      <c r="E133" s="315" t="str">
        <f>E134</f>
        <v>Fraction of New Bldg Components Shifted to Other Fuels</v>
      </c>
      <c r="M133" s="311"/>
      <c r="N133" s="344" t="s">
        <v>1976</v>
      </c>
      <c r="O133" s="344"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315" t="s">
        <v>1992</v>
      </c>
      <c r="Q133" s="315" t="s">
        <v>46</v>
      </c>
      <c r="S133" s="315" t="str">
        <f t="shared" ref="S133:S196" si="13">IF(R133="","","//**"&amp;R133&amp;": **")</f>
        <v/>
      </c>
      <c r="T133" s="315" t="str">
        <f t="shared" si="12"/>
        <v/>
      </c>
      <c r="U133" s="316" t="str">
        <f>N133&amp;O133&amp;P133&amp;T134&amp;T135&amp;T136&amp;T137&amp;T138&amp;T139&amp;T140&amp;T141&amp;T142&amp;T143&amp;T144&amp;T145&amp;T146&amp;T147&amp;T148</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row>
    <row r="134" spans="1:21">
      <c r="A134" s="339" t="s">
        <v>1979</v>
      </c>
      <c r="B134" s="340"/>
      <c r="C134" s="313" t="s">
        <v>74</v>
      </c>
      <c r="D134" s="313" t="s">
        <v>15</v>
      </c>
      <c r="E134" s="313" t="s">
        <v>822</v>
      </c>
      <c r="F134" s="313" t="s">
        <v>120</v>
      </c>
      <c r="G134" s="313" t="s">
        <v>291</v>
      </c>
      <c r="H134" s="313" t="s">
        <v>295</v>
      </c>
      <c r="I134" s="313" t="s">
        <v>126</v>
      </c>
      <c r="J134" s="313">
        <v>435</v>
      </c>
      <c r="K134" s="313" t="s">
        <v>47</v>
      </c>
      <c r="L134" s="313" t="s">
        <v>1840</v>
      </c>
      <c r="N134" s="341" t="s">
        <v>1976</v>
      </c>
      <c r="O134" s="341"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342" t="s">
        <v>1992</v>
      </c>
      <c r="Q134" s="342" t="s">
        <v>46</v>
      </c>
      <c r="R134" s="342" t="str">
        <f t="shared" ref="R134:R148" si="14">H134&amp;" "&amp;I134</f>
        <v>Urban Residential Heating</v>
      </c>
      <c r="S134" s="342" t="str">
        <f t="shared" si="13"/>
        <v>//**Urban Residential Heating: **</v>
      </c>
      <c r="T134" s="318" t="str">
        <f t="shared" si="12"/>
        <v/>
      </c>
    </row>
    <row r="135" spans="1:21">
      <c r="A135" s="339" t="s">
        <v>1979</v>
      </c>
      <c r="B135" s="340"/>
      <c r="C135" s="313" t="s">
        <v>74</v>
      </c>
      <c r="D135" s="313" t="s">
        <v>15</v>
      </c>
      <c r="E135" s="313" t="s">
        <v>822</v>
      </c>
      <c r="F135" s="313" t="s">
        <v>121</v>
      </c>
      <c r="G135" s="313" t="s">
        <v>291</v>
      </c>
      <c r="H135" s="313" t="s">
        <v>295</v>
      </c>
      <c r="I135" s="313" t="s">
        <v>127</v>
      </c>
      <c r="J135" s="313">
        <v>436</v>
      </c>
      <c r="K135" s="313" t="s">
        <v>47</v>
      </c>
      <c r="L135" s="313"/>
      <c r="N135" s="341" t="s">
        <v>1976</v>
      </c>
      <c r="O135" s="341"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342" t="s">
        <v>1992</v>
      </c>
      <c r="Q135" s="342" t="s">
        <v>46</v>
      </c>
      <c r="R135" s="342" t="str">
        <f t="shared" si="14"/>
        <v>Urban Residential Cooling and Ventilation</v>
      </c>
      <c r="S135" s="342" t="str">
        <f t="shared" si="13"/>
        <v>//**Urban Residential Cooling and Ventilation: **</v>
      </c>
      <c r="T135" s="318" t="str">
        <f t="shared" si="12"/>
        <v/>
      </c>
    </row>
    <row r="136" spans="1:21">
      <c r="A136" s="339" t="s">
        <v>1979</v>
      </c>
      <c r="B136" s="340"/>
      <c r="C136" s="313" t="s">
        <v>74</v>
      </c>
      <c r="D136" s="313" t="s">
        <v>15</v>
      </c>
      <c r="E136" s="313" t="s">
        <v>822</v>
      </c>
      <c r="F136" s="313" t="s">
        <v>123</v>
      </c>
      <c r="G136" s="313" t="s">
        <v>291</v>
      </c>
      <c r="H136" s="313" t="s">
        <v>295</v>
      </c>
      <c r="I136" s="313" t="s">
        <v>129</v>
      </c>
      <c r="J136" s="313">
        <v>437</v>
      </c>
      <c r="K136" s="313" t="s">
        <v>47</v>
      </c>
      <c r="L136" s="313"/>
      <c r="N136" s="341" t="s">
        <v>1976</v>
      </c>
      <c r="O136" s="341"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342" t="s">
        <v>1992</v>
      </c>
      <c r="Q136" s="342" t="s">
        <v>46</v>
      </c>
      <c r="R136" s="342" t="str">
        <f t="shared" si="14"/>
        <v>Urban Residential Lighting</v>
      </c>
      <c r="S136" s="342" t="str">
        <f t="shared" si="13"/>
        <v>//**Urban Residential Lighting: **</v>
      </c>
      <c r="T136" s="318" t="str">
        <f t="shared" si="12"/>
        <v/>
      </c>
    </row>
    <row r="137" spans="1:21">
      <c r="A137" s="339" t="s">
        <v>1979</v>
      </c>
      <c r="B137" s="340"/>
      <c r="C137" s="313" t="s">
        <v>74</v>
      </c>
      <c r="D137" s="313" t="s">
        <v>15</v>
      </c>
      <c r="E137" s="313" t="s">
        <v>822</v>
      </c>
      <c r="F137" s="313" t="s">
        <v>124</v>
      </c>
      <c r="G137" s="313" t="s">
        <v>291</v>
      </c>
      <c r="H137" s="313" t="s">
        <v>295</v>
      </c>
      <c r="I137" s="313" t="s">
        <v>130</v>
      </c>
      <c r="J137" s="313">
        <v>438</v>
      </c>
      <c r="K137" s="313" t="s">
        <v>46</v>
      </c>
      <c r="L137" s="363" t="s">
        <v>2036</v>
      </c>
      <c r="N137" s="341" t="s">
        <v>1976</v>
      </c>
      <c r="O137" s="341"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342" t="s">
        <v>1992</v>
      </c>
      <c r="Q137" s="342" t="s">
        <v>46</v>
      </c>
      <c r="R137" s="342" t="str">
        <f t="shared" si="14"/>
        <v>Urban Residential Appliances</v>
      </c>
      <c r="S137" s="342" t="str">
        <f t="shared" si="13"/>
        <v>//**Urban Residential Appliances: **</v>
      </c>
      <c r="T137" s="318" t="str">
        <f t="shared" si="12"/>
        <v>//**Urban Residential Appliances: ** In India's BAU case, the share of electricity among fuels used by appliances in urban, residential buildings will rise from 13% in 2019 to 35% through 2050.</v>
      </c>
    </row>
    <row r="138" spans="1:21">
      <c r="A138" s="339" t="s">
        <v>1979</v>
      </c>
      <c r="B138" s="340"/>
      <c r="C138" s="313" t="s">
        <v>74</v>
      </c>
      <c r="D138" s="313" t="s">
        <v>15</v>
      </c>
      <c r="E138" s="313" t="s">
        <v>822</v>
      </c>
      <c r="F138" s="313" t="s">
        <v>125</v>
      </c>
      <c r="G138" s="313" t="s">
        <v>291</v>
      </c>
      <c r="H138" s="313" t="s">
        <v>295</v>
      </c>
      <c r="I138" s="313" t="s">
        <v>131</v>
      </c>
      <c r="J138" s="313">
        <v>439</v>
      </c>
      <c r="K138" s="313" t="s">
        <v>47</v>
      </c>
      <c r="L138" s="313" t="s">
        <v>1894</v>
      </c>
      <c r="N138" s="341" t="s">
        <v>1976</v>
      </c>
      <c r="O138" s="341"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342" t="s">
        <v>1992</v>
      </c>
      <c r="Q138" s="342" t="s">
        <v>46</v>
      </c>
      <c r="R138" s="342" t="str">
        <f t="shared" si="14"/>
        <v>Urban Residential Other Components</v>
      </c>
      <c r="S138" s="342" t="str">
        <f t="shared" si="13"/>
        <v>//**Urban Residential Other Components: **</v>
      </c>
      <c r="T138" s="318" t="str">
        <f t="shared" si="12"/>
        <v/>
      </c>
    </row>
    <row r="139" spans="1:21">
      <c r="A139" s="339" t="s">
        <v>1979</v>
      </c>
      <c r="B139" s="340"/>
      <c r="C139" s="313" t="s">
        <v>74</v>
      </c>
      <c r="D139" s="313" t="s">
        <v>15</v>
      </c>
      <c r="E139" s="313" t="s">
        <v>822</v>
      </c>
      <c r="F139" s="313" t="s">
        <v>120</v>
      </c>
      <c r="G139" s="313" t="s">
        <v>292</v>
      </c>
      <c r="H139" s="313" t="s">
        <v>294</v>
      </c>
      <c r="I139" s="313" t="s">
        <v>126</v>
      </c>
      <c r="J139" s="313">
        <v>440</v>
      </c>
      <c r="K139" s="313" t="s">
        <v>47</v>
      </c>
      <c r="L139" s="313" t="s">
        <v>1895</v>
      </c>
      <c r="N139" s="341" t="s">
        <v>1976</v>
      </c>
      <c r="O139" s="341"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342" t="s">
        <v>1992</v>
      </c>
      <c r="Q139" s="342" t="s">
        <v>46</v>
      </c>
      <c r="R139" s="342" t="str">
        <f t="shared" si="14"/>
        <v>Rural Residential Heating</v>
      </c>
      <c r="S139" s="342" t="str">
        <f t="shared" si="13"/>
        <v>//**Rural Residential Heating: **</v>
      </c>
      <c r="T139" s="318" t="str">
        <f t="shared" si="12"/>
        <v/>
      </c>
    </row>
    <row r="140" spans="1:21">
      <c r="A140" s="339" t="s">
        <v>1979</v>
      </c>
      <c r="B140" s="340"/>
      <c r="C140" s="313" t="s">
        <v>74</v>
      </c>
      <c r="D140" s="313" t="s">
        <v>15</v>
      </c>
      <c r="E140" s="313" t="s">
        <v>822</v>
      </c>
      <c r="F140" s="313" t="s">
        <v>121</v>
      </c>
      <c r="G140" s="313" t="s">
        <v>292</v>
      </c>
      <c r="H140" s="313" t="s">
        <v>294</v>
      </c>
      <c r="I140" s="313" t="s">
        <v>127</v>
      </c>
      <c r="J140" s="313">
        <v>441</v>
      </c>
      <c r="K140" s="313" t="s">
        <v>47</v>
      </c>
      <c r="L140" s="313"/>
      <c r="N140" s="341" t="s">
        <v>1976</v>
      </c>
      <c r="O140" s="341"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342" t="s">
        <v>1992</v>
      </c>
      <c r="Q140" s="342" t="s">
        <v>46</v>
      </c>
      <c r="R140" s="342" t="str">
        <f t="shared" si="14"/>
        <v>Rural Residential Cooling and Ventilation</v>
      </c>
      <c r="S140" s="342" t="str">
        <f t="shared" si="13"/>
        <v>//**Rural Residential Cooling and Ventilation: **</v>
      </c>
      <c r="T140" s="318" t="str">
        <f t="shared" si="12"/>
        <v/>
      </c>
    </row>
    <row r="141" spans="1:21">
      <c r="A141" s="339" t="s">
        <v>1979</v>
      </c>
      <c r="B141" s="340"/>
      <c r="C141" s="313" t="s">
        <v>74</v>
      </c>
      <c r="D141" s="313" t="s">
        <v>15</v>
      </c>
      <c r="E141" s="313" t="s">
        <v>822</v>
      </c>
      <c r="F141" s="313" t="s">
        <v>123</v>
      </c>
      <c r="G141" s="313" t="s">
        <v>292</v>
      </c>
      <c r="H141" s="313" t="s">
        <v>294</v>
      </c>
      <c r="I141" s="313" t="s">
        <v>129</v>
      </c>
      <c r="J141" s="313">
        <v>442</v>
      </c>
      <c r="K141" s="313" t="s">
        <v>46</v>
      </c>
      <c r="L141" s="363" t="s">
        <v>2037</v>
      </c>
      <c r="N141" s="341" t="s">
        <v>1976</v>
      </c>
      <c r="O141" s="341"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342" t="s">
        <v>1992</v>
      </c>
      <c r="Q141" s="342" t="s">
        <v>46</v>
      </c>
      <c r="R141" s="342" t="str">
        <f t="shared" si="14"/>
        <v>Rural Residential Lighting</v>
      </c>
      <c r="S141" s="342" t="str">
        <f t="shared" si="13"/>
        <v>//**Rural Residential Lighting: **</v>
      </c>
      <c r="T141" s="318" t="str">
        <f t="shared" si="12"/>
        <v>//**Rural Residential Lighting: ** In India's BAU case, the share of electricity among fuels used for lighting in rural residential buildings will rise from 50% in 2019 to 100% by 2022.</v>
      </c>
    </row>
    <row r="142" spans="1:21">
      <c r="A142" s="339" t="s">
        <v>1979</v>
      </c>
      <c r="B142" s="340"/>
      <c r="C142" s="313" t="s">
        <v>74</v>
      </c>
      <c r="D142" s="313" t="s">
        <v>15</v>
      </c>
      <c r="E142" s="313" t="s">
        <v>822</v>
      </c>
      <c r="F142" s="313" t="s">
        <v>124</v>
      </c>
      <c r="G142" s="313" t="s">
        <v>292</v>
      </c>
      <c r="H142" s="313" t="s">
        <v>294</v>
      </c>
      <c r="I142" s="313" t="s">
        <v>130</v>
      </c>
      <c r="J142" s="313">
        <v>443</v>
      </c>
      <c r="K142" s="313" t="s">
        <v>46</v>
      </c>
      <c r="L142" s="363" t="s">
        <v>2038</v>
      </c>
      <c r="N142" s="341" t="s">
        <v>1976</v>
      </c>
      <c r="O142" s="341"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342" t="s">
        <v>1992</v>
      </c>
      <c r="Q142" s="342" t="s">
        <v>46</v>
      </c>
      <c r="R142" s="342" t="str">
        <f t="shared" si="14"/>
        <v>Rural Residential Appliances</v>
      </c>
      <c r="S142" s="342" t="str">
        <f t="shared" si="13"/>
        <v>//**Rural Residential Appliances: **</v>
      </c>
      <c r="T142" s="318" t="str">
        <f t="shared" si="12"/>
        <v>//**Rural Residential Appliances: **  In India's BAU case, the share of electricity among fuels used for appliances in rural residential buildings will rise from 8% in 2019 to 35% through 2050.</v>
      </c>
    </row>
    <row r="143" spans="1:21">
      <c r="A143" s="339" t="s">
        <v>1979</v>
      </c>
      <c r="B143" s="340"/>
      <c r="C143" s="313" t="s">
        <v>74</v>
      </c>
      <c r="D143" s="313" t="s">
        <v>15</v>
      </c>
      <c r="E143" s="313" t="s">
        <v>822</v>
      </c>
      <c r="F143" s="313" t="s">
        <v>125</v>
      </c>
      <c r="G143" s="313" t="s">
        <v>292</v>
      </c>
      <c r="H143" s="313" t="s">
        <v>294</v>
      </c>
      <c r="I143" s="313" t="s">
        <v>131</v>
      </c>
      <c r="J143" s="313">
        <v>444</v>
      </c>
      <c r="K143" s="313" t="s">
        <v>47</v>
      </c>
      <c r="L143" s="313" t="s">
        <v>1894</v>
      </c>
      <c r="N143" s="341" t="s">
        <v>1976</v>
      </c>
      <c r="O143" s="341"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342" t="s">
        <v>1992</v>
      </c>
      <c r="Q143" s="342" t="s">
        <v>46</v>
      </c>
      <c r="R143" s="342" t="str">
        <f t="shared" si="14"/>
        <v>Rural Residential Other Components</v>
      </c>
      <c r="S143" s="342" t="str">
        <f t="shared" si="13"/>
        <v>//**Rural Residential Other Components: **</v>
      </c>
      <c r="T143" s="318" t="str">
        <f t="shared" si="12"/>
        <v/>
      </c>
    </row>
    <row r="144" spans="1:21">
      <c r="A144" s="339" t="s">
        <v>1979</v>
      </c>
      <c r="B144" s="340"/>
      <c r="C144" s="313" t="s">
        <v>74</v>
      </c>
      <c r="D144" s="313" t="s">
        <v>15</v>
      </c>
      <c r="E144" s="313" t="s">
        <v>822</v>
      </c>
      <c r="F144" s="313" t="s">
        <v>120</v>
      </c>
      <c r="G144" s="313" t="s">
        <v>293</v>
      </c>
      <c r="H144" s="313" t="s">
        <v>177</v>
      </c>
      <c r="I144" s="313" t="s">
        <v>126</v>
      </c>
      <c r="J144" s="313">
        <v>445</v>
      </c>
      <c r="K144" s="313" t="s">
        <v>47</v>
      </c>
      <c r="L144" s="313" t="s">
        <v>1896</v>
      </c>
      <c r="N144" s="341" t="s">
        <v>1976</v>
      </c>
      <c r="O144" s="341"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342" t="s">
        <v>1992</v>
      </c>
      <c r="Q144" s="342" t="s">
        <v>46</v>
      </c>
      <c r="R144" s="342" t="str">
        <f t="shared" si="14"/>
        <v>Commercial Heating</v>
      </c>
      <c r="S144" s="342" t="str">
        <f t="shared" si="13"/>
        <v>//**Commercial Heating: **</v>
      </c>
      <c r="T144" s="318" t="str">
        <f t="shared" si="12"/>
        <v/>
      </c>
    </row>
    <row r="145" spans="1:21">
      <c r="A145" s="339" t="s">
        <v>1979</v>
      </c>
      <c r="B145" s="340"/>
      <c r="C145" s="313" t="s">
        <v>74</v>
      </c>
      <c r="D145" s="313" t="s">
        <v>15</v>
      </c>
      <c r="E145" s="313" t="s">
        <v>822</v>
      </c>
      <c r="F145" s="313" t="s">
        <v>121</v>
      </c>
      <c r="G145" s="313" t="s">
        <v>293</v>
      </c>
      <c r="H145" s="313" t="s">
        <v>177</v>
      </c>
      <c r="I145" s="313" t="s">
        <v>127</v>
      </c>
      <c r="J145" s="313">
        <v>446</v>
      </c>
      <c r="K145" s="313" t="s">
        <v>47</v>
      </c>
      <c r="L145" s="313"/>
      <c r="N145" s="341" t="s">
        <v>1976</v>
      </c>
      <c r="O145" s="341"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342" t="s">
        <v>1992</v>
      </c>
      <c r="Q145" s="342" t="s">
        <v>46</v>
      </c>
      <c r="R145" s="342" t="str">
        <f t="shared" si="14"/>
        <v>Commercial Cooling and Ventilation</v>
      </c>
      <c r="S145" s="342" t="str">
        <f t="shared" si="13"/>
        <v>//**Commercial Cooling and Ventilation: **</v>
      </c>
      <c r="T145" s="318" t="str">
        <f t="shared" si="12"/>
        <v/>
      </c>
    </row>
    <row r="146" spans="1:21">
      <c r="A146" s="339" t="s">
        <v>1979</v>
      </c>
      <c r="B146" s="340"/>
      <c r="C146" s="313" t="s">
        <v>74</v>
      </c>
      <c r="D146" s="313" t="s">
        <v>15</v>
      </c>
      <c r="E146" s="313" t="s">
        <v>822</v>
      </c>
      <c r="F146" s="313" t="s">
        <v>123</v>
      </c>
      <c r="G146" s="313" t="s">
        <v>293</v>
      </c>
      <c r="H146" s="313" t="s">
        <v>177</v>
      </c>
      <c r="I146" s="313" t="s">
        <v>129</v>
      </c>
      <c r="J146" s="313">
        <v>447</v>
      </c>
      <c r="K146" s="363" t="s">
        <v>47</v>
      </c>
      <c r="L146" s="313" t="s">
        <v>1897</v>
      </c>
      <c r="N146" s="341" t="s">
        <v>1976</v>
      </c>
      <c r="O146" s="341"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342" t="s">
        <v>1992</v>
      </c>
      <c r="Q146" s="342" t="s">
        <v>46</v>
      </c>
      <c r="R146" s="342" t="str">
        <f t="shared" si="14"/>
        <v>Commercial Lighting</v>
      </c>
      <c r="S146" s="342" t="str">
        <f t="shared" si="13"/>
        <v>//**Commercial Lighting: **</v>
      </c>
      <c r="T146" s="318" t="str">
        <f t="shared" si="12"/>
        <v/>
      </c>
    </row>
    <row r="147" spans="1:21">
      <c r="A147" s="339" t="s">
        <v>1979</v>
      </c>
      <c r="B147" s="340"/>
      <c r="C147" s="313" t="s">
        <v>74</v>
      </c>
      <c r="D147" s="313" t="s">
        <v>15</v>
      </c>
      <c r="E147" s="313" t="s">
        <v>822</v>
      </c>
      <c r="F147" s="313" t="s">
        <v>124</v>
      </c>
      <c r="G147" s="313" t="s">
        <v>293</v>
      </c>
      <c r="H147" s="313" t="s">
        <v>177</v>
      </c>
      <c r="I147" s="313" t="s">
        <v>130</v>
      </c>
      <c r="J147" s="313">
        <v>448</v>
      </c>
      <c r="K147" s="313" t="s">
        <v>46</v>
      </c>
      <c r="L147" s="363" t="s">
        <v>2039</v>
      </c>
      <c r="N147" s="341" t="s">
        <v>1976</v>
      </c>
      <c r="O147" s="341"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342" t="s">
        <v>1992</v>
      </c>
      <c r="Q147" s="342" t="s">
        <v>46</v>
      </c>
      <c r="R147" s="342" t="str">
        <f t="shared" si="14"/>
        <v>Commercial Appliances</v>
      </c>
      <c r="S147" s="342" t="str">
        <f t="shared" si="13"/>
        <v>//**Commercial Appliances: **</v>
      </c>
      <c r="T147" s="318" t="str">
        <f t="shared" si="12"/>
        <v>//**Commercial Appliances: ** In India's BAU case, the share of electricity among fuels used for appliances in commercial buildings will rise from 38% in 2019 to 45% through 2050.</v>
      </c>
    </row>
    <row r="148" spans="1:21">
      <c r="A148" s="339" t="s">
        <v>1979</v>
      </c>
      <c r="B148" s="340"/>
      <c r="C148" s="313" t="s">
        <v>74</v>
      </c>
      <c r="D148" s="313" t="s">
        <v>15</v>
      </c>
      <c r="E148" s="313" t="s">
        <v>822</v>
      </c>
      <c r="F148" s="313" t="s">
        <v>125</v>
      </c>
      <c r="G148" s="313" t="s">
        <v>293</v>
      </c>
      <c r="H148" s="313" t="s">
        <v>177</v>
      </c>
      <c r="I148" s="313" t="s">
        <v>131</v>
      </c>
      <c r="J148" s="313">
        <v>449</v>
      </c>
      <c r="K148" s="313" t="s">
        <v>47</v>
      </c>
      <c r="L148" s="313" t="s">
        <v>1775</v>
      </c>
      <c r="N148" s="341" t="s">
        <v>1976</v>
      </c>
      <c r="O148" s="341"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342" t="s">
        <v>1992</v>
      </c>
      <c r="Q148" s="342" t="s">
        <v>46</v>
      </c>
      <c r="R148" s="342" t="str">
        <f t="shared" si="14"/>
        <v>Commercial Other Components</v>
      </c>
      <c r="S148" s="342" t="str">
        <f t="shared" si="13"/>
        <v>//**Commercial Other Components: **</v>
      </c>
      <c r="T148" s="318" t="str">
        <f t="shared" si="12"/>
        <v/>
      </c>
    </row>
    <row r="149" spans="1:21" s="315" customFormat="1">
      <c r="A149" s="315" t="s">
        <v>1978</v>
      </c>
      <c r="B149" s="311"/>
      <c r="C149" s="315" t="s">
        <v>74</v>
      </c>
      <c r="D149" s="315" t="s">
        <v>106</v>
      </c>
      <c r="E149" s="315" t="str">
        <f>E150</f>
        <v>Reduction in E Use Allowed by Component Eff Std</v>
      </c>
      <c r="M149" s="311"/>
      <c r="N149" s="344" t="s">
        <v>1976</v>
      </c>
      <c r="O149" s="344"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315" t="s">
        <v>1992</v>
      </c>
      <c r="Q149" s="315" t="s">
        <v>46</v>
      </c>
      <c r="S149" s="315" t="str">
        <f t="shared" si="13"/>
        <v/>
      </c>
      <c r="T149" s="315" t="str">
        <f t="shared" si="12"/>
        <v/>
      </c>
      <c r="U149" s="310"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50" spans="1:21">
      <c r="A150" s="339" t="s">
        <v>1979</v>
      </c>
      <c r="B150" s="340"/>
      <c r="C150" s="313" t="s">
        <v>74</v>
      </c>
      <c r="D150" s="313" t="s">
        <v>106</v>
      </c>
      <c r="E150" s="313" t="s">
        <v>316</v>
      </c>
      <c r="F150" s="313" t="s">
        <v>120</v>
      </c>
      <c r="G150" s="313" t="s">
        <v>291</v>
      </c>
      <c r="H150" s="313" t="s">
        <v>295</v>
      </c>
      <c r="I150" s="313" t="s">
        <v>126</v>
      </c>
      <c r="J150" s="313">
        <v>13</v>
      </c>
      <c r="K150" s="313" t="s">
        <v>47</v>
      </c>
      <c r="L150" s="313" t="s">
        <v>1841</v>
      </c>
      <c r="N150" s="341" t="s">
        <v>1976</v>
      </c>
      <c r="O150" s="341"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342" t="s">
        <v>1992</v>
      </c>
      <c r="Q150" s="342" t="s">
        <v>46</v>
      </c>
      <c r="R150" s="342" t="str">
        <f t="shared" ref="R150:R162" si="15">H150&amp;" "&amp;I150</f>
        <v>Urban Residential Heating</v>
      </c>
      <c r="S150" s="342" t="str">
        <f t="shared" si="13"/>
        <v>//**Urban Residential Heating: **</v>
      </c>
      <c r="T150" s="318" t="str">
        <f t="shared" si="12"/>
        <v/>
      </c>
    </row>
    <row r="151" spans="1:21">
      <c r="A151" s="339" t="s">
        <v>1979</v>
      </c>
      <c r="B151" s="340"/>
      <c r="C151" s="313" t="s">
        <v>74</v>
      </c>
      <c r="D151" s="313" t="s">
        <v>106</v>
      </c>
      <c r="E151" s="313" t="s">
        <v>316</v>
      </c>
      <c r="F151" s="313" t="s">
        <v>121</v>
      </c>
      <c r="G151" s="313" t="s">
        <v>291</v>
      </c>
      <c r="H151" s="313" t="s">
        <v>295</v>
      </c>
      <c r="I151" s="313" t="s">
        <v>127</v>
      </c>
      <c r="J151" s="313">
        <v>14</v>
      </c>
      <c r="K151" s="313" t="s">
        <v>46</v>
      </c>
      <c r="L151" s="313" t="s">
        <v>1898</v>
      </c>
      <c r="N151" s="341" t="s">
        <v>1976</v>
      </c>
      <c r="O151" s="341"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342" t="s">
        <v>1992</v>
      </c>
      <c r="Q151" s="342" t="s">
        <v>46</v>
      </c>
      <c r="R151" s="342" t="str">
        <f t="shared" si="15"/>
        <v>Urban Residential Cooling and Ventilation</v>
      </c>
      <c r="S151" s="342" t="str">
        <f t="shared" si="13"/>
        <v>//**Urban Residential Cooling and Ventilation: **</v>
      </c>
      <c r="T151" s="318" t="str">
        <f t="shared" si="12"/>
        <v xml:space="preserve">//**Urban Residential Cooling and Ventilation: ** The India Cooling Action Plan estimates that through improvements in cooling equipment efficiency and better servicing practices, building cooling energy consumption can be reduced by 15% in the next decade and by around 30% by 2038. </v>
      </c>
    </row>
    <row r="152" spans="1:21">
      <c r="A152" s="339" t="s">
        <v>1979</v>
      </c>
      <c r="B152" s="340"/>
      <c r="C152" s="313" t="s">
        <v>74</v>
      </c>
      <c r="D152" s="313" t="s">
        <v>106</v>
      </c>
      <c r="E152" s="313" t="s">
        <v>316</v>
      </c>
      <c r="F152" s="313" t="s">
        <v>122</v>
      </c>
      <c r="G152" s="313" t="s">
        <v>291</v>
      </c>
      <c r="H152" s="313" t="s">
        <v>295</v>
      </c>
      <c r="I152" s="313" t="s">
        <v>128</v>
      </c>
      <c r="J152" s="313">
        <v>15</v>
      </c>
      <c r="K152" s="313" t="s">
        <v>46</v>
      </c>
      <c r="L152" s="313" t="s">
        <v>1899</v>
      </c>
      <c r="N152" s="341" t="s">
        <v>1976</v>
      </c>
      <c r="O152" s="341"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342" t="s">
        <v>1992</v>
      </c>
      <c r="Q152" s="342" t="s">
        <v>46</v>
      </c>
      <c r="R152" s="342" t="str">
        <f t="shared" si="15"/>
        <v>Urban Residential Envelope</v>
      </c>
      <c r="S152" s="342" t="str">
        <f t="shared" si="13"/>
        <v>//**Urban Residential Envelope: **</v>
      </c>
      <c r="T152" s="318" t="str">
        <f t="shared" si="12"/>
        <v xml:space="preserve">//**Urban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v>
      </c>
    </row>
    <row r="153" spans="1:21">
      <c r="A153" s="339" t="s">
        <v>1979</v>
      </c>
      <c r="B153" s="340"/>
      <c r="C153" s="313" t="s">
        <v>74</v>
      </c>
      <c r="D153" s="313" t="s">
        <v>106</v>
      </c>
      <c r="E153" s="313" t="s">
        <v>316</v>
      </c>
      <c r="F153" s="313" t="s">
        <v>123</v>
      </c>
      <c r="G153" s="313" t="s">
        <v>291</v>
      </c>
      <c r="H153" s="313" t="s">
        <v>295</v>
      </c>
      <c r="I153" s="313" t="s">
        <v>129</v>
      </c>
      <c r="J153" s="313">
        <v>16</v>
      </c>
      <c r="K153" s="313" t="s">
        <v>46</v>
      </c>
      <c r="L153" s="313" t="s">
        <v>1900</v>
      </c>
      <c r="N153" s="341" t="s">
        <v>1976</v>
      </c>
      <c r="O153" s="341"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342" t="s">
        <v>1992</v>
      </c>
      <c r="Q153" s="342" t="s">
        <v>46</v>
      </c>
      <c r="R153" s="342" t="str">
        <f t="shared" si="15"/>
        <v>Urban Residential Lighting</v>
      </c>
      <c r="S153" s="342" t="str">
        <f t="shared" si="13"/>
        <v>//**Urban Residential Lighting: **</v>
      </c>
      <c r="T153" s="318" t="str">
        <f t="shared" si="12"/>
        <v>//**Urban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v>
      </c>
    </row>
    <row r="154" spans="1:21">
      <c r="A154" s="339" t="s">
        <v>1979</v>
      </c>
      <c r="B154" s="340"/>
      <c r="C154" s="313" t="s">
        <v>74</v>
      </c>
      <c r="D154" s="313" t="s">
        <v>106</v>
      </c>
      <c r="E154" s="313" t="s">
        <v>316</v>
      </c>
      <c r="F154" s="313" t="s">
        <v>124</v>
      </c>
      <c r="G154" s="313" t="s">
        <v>291</v>
      </c>
      <c r="H154" s="313" t="s">
        <v>295</v>
      </c>
      <c r="I154" s="313" t="s">
        <v>130</v>
      </c>
      <c r="J154" s="313">
        <v>17</v>
      </c>
      <c r="K154" s="313" t="s">
        <v>46</v>
      </c>
      <c r="L154" s="313" t="s">
        <v>1901</v>
      </c>
      <c r="N154" s="341" t="s">
        <v>1976</v>
      </c>
      <c r="O154" s="341"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342" t="s">
        <v>1992</v>
      </c>
      <c r="Q154" s="342" t="s">
        <v>46</v>
      </c>
      <c r="R154" s="342" t="str">
        <f t="shared" si="15"/>
        <v>Urban Residential Appliances</v>
      </c>
      <c r="S154" s="342" t="str">
        <f t="shared" si="13"/>
        <v>//**Urban Residential Appliances: **</v>
      </c>
      <c r="T154" s="318" t="str">
        <f t="shared" si="12"/>
        <v>//**Urban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v>
      </c>
    </row>
    <row r="155" spans="1:21">
      <c r="A155" s="339" t="s">
        <v>1979</v>
      </c>
      <c r="B155" s="340"/>
      <c r="C155" s="313" t="s">
        <v>74</v>
      </c>
      <c r="D155" s="313" t="s">
        <v>106</v>
      </c>
      <c r="E155" s="313" t="s">
        <v>316</v>
      </c>
      <c r="F155" s="313" t="s">
        <v>125</v>
      </c>
      <c r="G155" s="313" t="s">
        <v>291</v>
      </c>
      <c r="H155" s="313" t="s">
        <v>295</v>
      </c>
      <c r="I155" s="313" t="s">
        <v>131</v>
      </c>
      <c r="J155" s="313">
        <v>18</v>
      </c>
      <c r="K155" s="313" t="s">
        <v>46</v>
      </c>
      <c r="L155" s="313" t="s">
        <v>1902</v>
      </c>
      <c r="N155" s="341" t="s">
        <v>1976</v>
      </c>
      <c r="O155" s="341"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342" t="s">
        <v>1992</v>
      </c>
      <c r="Q155" s="342" t="s">
        <v>46</v>
      </c>
      <c r="R155" s="342" t="str">
        <f t="shared" si="15"/>
        <v>Urban Residential Other Components</v>
      </c>
      <c r="S155" s="342" t="str">
        <f t="shared" si="13"/>
        <v>//**Urban Residential Other Components: **</v>
      </c>
      <c r="T155" s="318" t="str">
        <f t="shared" si="12"/>
        <v>//**Urban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v>
      </c>
    </row>
    <row r="156" spans="1:21">
      <c r="A156" s="339" t="s">
        <v>1979</v>
      </c>
      <c r="B156" s="340"/>
      <c r="C156" s="313" t="s">
        <v>74</v>
      </c>
      <c r="D156" s="313" t="s">
        <v>106</v>
      </c>
      <c r="E156" s="313" t="s">
        <v>316</v>
      </c>
      <c r="F156" s="313" t="s">
        <v>120</v>
      </c>
      <c r="G156" s="313" t="s">
        <v>292</v>
      </c>
      <c r="H156" s="313" t="s">
        <v>294</v>
      </c>
      <c r="I156" s="313" t="s">
        <v>126</v>
      </c>
      <c r="J156" s="313">
        <v>150</v>
      </c>
      <c r="K156" s="313" t="s">
        <v>47</v>
      </c>
      <c r="L156" s="313" t="s">
        <v>1777</v>
      </c>
      <c r="N156" s="341" t="s">
        <v>1976</v>
      </c>
      <c r="O156" s="341"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342" t="s">
        <v>1992</v>
      </c>
      <c r="Q156" s="342" t="s">
        <v>46</v>
      </c>
      <c r="R156" s="342" t="str">
        <f t="shared" si="15"/>
        <v>Rural Residential Heating</v>
      </c>
      <c r="S156" s="342" t="str">
        <f t="shared" si="13"/>
        <v>//**Rural Residential Heating: **</v>
      </c>
      <c r="T156" s="318" t="str">
        <f t="shared" si="12"/>
        <v/>
      </c>
    </row>
    <row r="157" spans="1:21">
      <c r="A157" s="339" t="s">
        <v>1979</v>
      </c>
      <c r="B157" s="340"/>
      <c r="C157" s="313" t="s">
        <v>74</v>
      </c>
      <c r="D157" s="313" t="s">
        <v>106</v>
      </c>
      <c r="E157" s="313" t="s">
        <v>316</v>
      </c>
      <c r="F157" s="313" t="s">
        <v>121</v>
      </c>
      <c r="G157" s="313" t="s">
        <v>292</v>
      </c>
      <c r="H157" s="313" t="s">
        <v>294</v>
      </c>
      <c r="I157" s="313" t="s">
        <v>127</v>
      </c>
      <c r="J157" s="313">
        <v>151</v>
      </c>
      <c r="K157" s="313" t="s">
        <v>47</v>
      </c>
      <c r="L157" s="313" t="s">
        <v>1777</v>
      </c>
      <c r="N157" s="341" t="s">
        <v>1976</v>
      </c>
      <c r="O157" s="341"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342" t="s">
        <v>1992</v>
      </c>
      <c r="Q157" s="342" t="s">
        <v>46</v>
      </c>
      <c r="R157" s="342" t="str">
        <f t="shared" si="15"/>
        <v>Rural Residential Cooling and Ventilation</v>
      </c>
      <c r="S157" s="342" t="str">
        <f t="shared" si="13"/>
        <v>//**Rural Residential Cooling and Ventilation: **</v>
      </c>
      <c r="T157" s="318" t="str">
        <f t="shared" si="12"/>
        <v/>
      </c>
    </row>
    <row r="158" spans="1:21">
      <c r="A158" s="339" t="s">
        <v>1979</v>
      </c>
      <c r="B158" s="340"/>
      <c r="C158" s="313" t="s">
        <v>74</v>
      </c>
      <c r="D158" s="313" t="s">
        <v>106</v>
      </c>
      <c r="E158" s="313" t="s">
        <v>316</v>
      </c>
      <c r="F158" s="313" t="s">
        <v>122</v>
      </c>
      <c r="G158" s="313" t="s">
        <v>292</v>
      </c>
      <c r="H158" s="313" t="s">
        <v>294</v>
      </c>
      <c r="I158" s="313" t="s">
        <v>128</v>
      </c>
      <c r="J158" s="313">
        <v>152</v>
      </c>
      <c r="K158" s="313" t="s">
        <v>47</v>
      </c>
      <c r="L158" s="313" t="s">
        <v>1777</v>
      </c>
      <c r="N158" s="341" t="s">
        <v>1976</v>
      </c>
      <c r="O158" s="341"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342" t="s">
        <v>1992</v>
      </c>
      <c r="Q158" s="342" t="s">
        <v>46</v>
      </c>
      <c r="R158" s="342" t="str">
        <f t="shared" si="15"/>
        <v>Rural Residential Envelope</v>
      </c>
      <c r="S158" s="342" t="str">
        <f t="shared" si="13"/>
        <v>//**Rural Residential Envelope: **</v>
      </c>
      <c r="T158" s="318" t="str">
        <f t="shared" si="12"/>
        <v/>
      </c>
    </row>
    <row r="159" spans="1:21">
      <c r="A159" s="339" t="s">
        <v>1979</v>
      </c>
      <c r="B159" s="340"/>
      <c r="C159" s="313" t="s">
        <v>74</v>
      </c>
      <c r="D159" s="313" t="s">
        <v>106</v>
      </c>
      <c r="E159" s="313" t="s">
        <v>316</v>
      </c>
      <c r="F159" s="313" t="s">
        <v>123</v>
      </c>
      <c r="G159" s="313" t="s">
        <v>292</v>
      </c>
      <c r="H159" s="313" t="s">
        <v>294</v>
      </c>
      <c r="I159" s="313" t="s">
        <v>129</v>
      </c>
      <c r="J159" s="313">
        <v>153</v>
      </c>
      <c r="K159" s="313" t="s">
        <v>47</v>
      </c>
      <c r="L159" s="313" t="s">
        <v>1777</v>
      </c>
      <c r="N159" s="341" t="s">
        <v>1976</v>
      </c>
      <c r="O159" s="341"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342" t="s">
        <v>1992</v>
      </c>
      <c r="Q159" s="342" t="s">
        <v>46</v>
      </c>
      <c r="R159" s="342" t="str">
        <f t="shared" si="15"/>
        <v>Rural Residential Lighting</v>
      </c>
      <c r="S159" s="342" t="str">
        <f t="shared" si="13"/>
        <v>//**Rural Residential Lighting: **</v>
      </c>
      <c r="T159" s="318" t="str">
        <f t="shared" si="12"/>
        <v/>
      </c>
    </row>
    <row r="160" spans="1:21">
      <c r="A160" s="339" t="s">
        <v>1979</v>
      </c>
      <c r="B160" s="340"/>
      <c r="C160" s="313" t="s">
        <v>74</v>
      </c>
      <c r="D160" s="313" t="s">
        <v>106</v>
      </c>
      <c r="E160" s="313" t="s">
        <v>316</v>
      </c>
      <c r="F160" s="313" t="s">
        <v>124</v>
      </c>
      <c r="G160" s="313" t="s">
        <v>292</v>
      </c>
      <c r="H160" s="313" t="s">
        <v>294</v>
      </c>
      <c r="I160" s="313" t="s">
        <v>130</v>
      </c>
      <c r="J160" s="313">
        <v>154</v>
      </c>
      <c r="K160" s="313" t="s">
        <v>47</v>
      </c>
      <c r="L160" s="313" t="s">
        <v>1777</v>
      </c>
      <c r="N160" s="341" t="s">
        <v>1976</v>
      </c>
      <c r="O160" s="341"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342" t="s">
        <v>1992</v>
      </c>
      <c r="Q160" s="342" t="s">
        <v>46</v>
      </c>
      <c r="R160" s="342" t="str">
        <f t="shared" si="15"/>
        <v>Rural Residential Appliances</v>
      </c>
      <c r="S160" s="342" t="str">
        <f t="shared" si="13"/>
        <v>//**Rural Residential Appliances: **</v>
      </c>
      <c r="T160" s="318" t="str">
        <f t="shared" si="12"/>
        <v/>
      </c>
    </row>
    <row r="161" spans="1:21">
      <c r="A161" s="339" t="s">
        <v>1979</v>
      </c>
      <c r="B161" s="340"/>
      <c r="C161" s="313" t="s">
        <v>74</v>
      </c>
      <c r="D161" s="313" t="s">
        <v>106</v>
      </c>
      <c r="E161" s="313" t="s">
        <v>316</v>
      </c>
      <c r="F161" s="313" t="s">
        <v>125</v>
      </c>
      <c r="G161" s="313" t="s">
        <v>292</v>
      </c>
      <c r="H161" s="313" t="s">
        <v>294</v>
      </c>
      <c r="I161" s="313" t="s">
        <v>131</v>
      </c>
      <c r="J161" s="313">
        <v>155</v>
      </c>
      <c r="K161" s="313" t="s">
        <v>47</v>
      </c>
      <c r="L161" s="313" t="s">
        <v>1777</v>
      </c>
      <c r="N161" s="341" t="s">
        <v>1976</v>
      </c>
      <c r="O161" s="341"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342" t="s">
        <v>1992</v>
      </c>
      <c r="Q161" s="342" t="s">
        <v>46</v>
      </c>
      <c r="R161" s="342" t="str">
        <f t="shared" si="15"/>
        <v>Rural Residential Other Components</v>
      </c>
      <c r="S161" s="342" t="str">
        <f t="shared" si="13"/>
        <v>//**Rural Residential Other Components: **</v>
      </c>
      <c r="T161" s="318" t="str">
        <f t="shared" si="12"/>
        <v/>
      </c>
    </row>
    <row r="162" spans="1:21">
      <c r="A162" s="339" t="s">
        <v>1979</v>
      </c>
      <c r="B162" s="340"/>
      <c r="C162" s="313" t="s">
        <v>74</v>
      </c>
      <c r="D162" s="313" t="s">
        <v>106</v>
      </c>
      <c r="E162" s="313" t="s">
        <v>316</v>
      </c>
      <c r="F162" s="313" t="s">
        <v>120</v>
      </c>
      <c r="G162" s="313" t="s">
        <v>293</v>
      </c>
      <c r="H162" s="313" t="s">
        <v>177</v>
      </c>
      <c r="I162" s="313" t="s">
        <v>126</v>
      </c>
      <c r="J162" s="313">
        <v>156</v>
      </c>
      <c r="K162" s="313" t="s">
        <v>47</v>
      </c>
      <c r="L162" s="313" t="s">
        <v>1903</v>
      </c>
      <c r="N162" s="341" t="s">
        <v>1976</v>
      </c>
      <c r="O162" s="341"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342" t="s">
        <v>1992</v>
      </c>
      <c r="Q162" s="342" t="s">
        <v>46</v>
      </c>
      <c r="R162" s="342" t="str">
        <f t="shared" si="15"/>
        <v>Commercial Heating</v>
      </c>
      <c r="S162" s="342" t="str">
        <f t="shared" si="13"/>
        <v>//**Commercial Heating: **</v>
      </c>
      <c r="T162" s="318" t="str">
        <f t="shared" si="12"/>
        <v/>
      </c>
    </row>
    <row r="163" spans="1:21">
      <c r="A163" s="339" t="s">
        <v>1979</v>
      </c>
      <c r="B163" s="340"/>
      <c r="C163" s="313" t="s">
        <v>74</v>
      </c>
      <c r="D163" s="313" t="s">
        <v>106</v>
      </c>
      <c r="E163" s="313" t="s">
        <v>316</v>
      </c>
      <c r="F163" s="313" t="s">
        <v>121</v>
      </c>
      <c r="G163" s="313" t="s">
        <v>293</v>
      </c>
      <c r="H163" s="313" t="s">
        <v>177</v>
      </c>
      <c r="I163" s="313" t="s">
        <v>127</v>
      </c>
      <c r="J163" s="313">
        <v>157</v>
      </c>
      <c r="K163" s="313" t="s">
        <v>46</v>
      </c>
      <c r="L163" s="313" t="s">
        <v>1904</v>
      </c>
      <c r="N163" s="341" t="s">
        <v>1976</v>
      </c>
      <c r="O163" s="341"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342" t="s">
        <v>1992</v>
      </c>
      <c r="Q163" s="342" t="s">
        <v>46</v>
      </c>
      <c r="R163" s="342" t="str">
        <f>H163&amp;" "&amp;I163</f>
        <v>Commercial Cooling and Ventilation</v>
      </c>
      <c r="S163" s="342" t="str">
        <f t="shared" si="13"/>
        <v>//**Commercial Cooling and Ventilation: **</v>
      </c>
      <c r="T163" s="318" t="str">
        <f t="shared" si="12"/>
        <v>//**Commercial Cooling and Ventilation: ** The India Cooling Action Plan estimates that through improvements in cooling equipment efficiency and better servicing practices, building cooling energy consumption can be reduced by 15% in the next decade and by around 30% by 2038.</v>
      </c>
    </row>
    <row r="164" spans="1:21">
      <c r="A164" s="339" t="s">
        <v>1979</v>
      </c>
      <c r="B164" s="340"/>
      <c r="C164" s="313" t="s">
        <v>74</v>
      </c>
      <c r="D164" s="313" t="s">
        <v>106</v>
      </c>
      <c r="E164" s="313" t="s">
        <v>316</v>
      </c>
      <c r="F164" s="313" t="s">
        <v>122</v>
      </c>
      <c r="G164" s="313" t="s">
        <v>293</v>
      </c>
      <c r="H164" s="313" t="s">
        <v>177</v>
      </c>
      <c r="I164" s="313" t="s">
        <v>128</v>
      </c>
      <c r="J164" s="313">
        <v>158</v>
      </c>
      <c r="K164" s="313" t="s">
        <v>46</v>
      </c>
      <c r="L164" s="313" t="s">
        <v>1905</v>
      </c>
      <c r="N164" s="341" t="s">
        <v>1976</v>
      </c>
      <c r="O164" s="341"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342" t="s">
        <v>1992</v>
      </c>
      <c r="Q164" s="342" t="s">
        <v>46</v>
      </c>
      <c r="R164" s="342" t="str">
        <f>H164&amp;" "&amp;I164</f>
        <v>Commercial Envelope</v>
      </c>
      <c r="S164" s="342" t="str">
        <f t="shared" si="13"/>
        <v>//**Commercial Envelope: **</v>
      </c>
      <c r="T164" s="318" t="str">
        <f t="shared" si="12"/>
        <v>//**Commercial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5" spans="1:21">
      <c r="A165" s="339" t="s">
        <v>1979</v>
      </c>
      <c r="B165" s="340"/>
      <c r="C165" s="313" t="s">
        <v>74</v>
      </c>
      <c r="D165" s="313" t="s">
        <v>106</v>
      </c>
      <c r="E165" s="313" t="s">
        <v>316</v>
      </c>
      <c r="F165" s="313" t="s">
        <v>123</v>
      </c>
      <c r="G165" s="313" t="s">
        <v>293</v>
      </c>
      <c r="H165" s="313" t="s">
        <v>177</v>
      </c>
      <c r="I165" s="313" t="s">
        <v>129</v>
      </c>
      <c r="J165" s="313">
        <v>159</v>
      </c>
      <c r="K165" s="313" t="s">
        <v>46</v>
      </c>
      <c r="L165" s="313" t="s">
        <v>1905</v>
      </c>
      <c r="N165" s="341" t="s">
        <v>1976</v>
      </c>
      <c r="O165" s="341"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342" t="s">
        <v>1992</v>
      </c>
      <c r="Q165" s="342" t="s">
        <v>46</v>
      </c>
      <c r="R165" s="342" t="str">
        <f>H165&amp;" "&amp;I165</f>
        <v>Commercial Lighting</v>
      </c>
      <c r="S165" s="342" t="str">
        <f t="shared" si="13"/>
        <v>//**Commercial Lighting: **</v>
      </c>
      <c r="T165" s="318" t="str">
        <f t="shared" si="12"/>
        <v>//**Commercial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6" spans="1:21">
      <c r="A166" s="339" t="s">
        <v>1979</v>
      </c>
      <c r="B166" s="340"/>
      <c r="C166" s="313" t="s">
        <v>74</v>
      </c>
      <c r="D166" s="313" t="s">
        <v>106</v>
      </c>
      <c r="E166" s="313" t="s">
        <v>316</v>
      </c>
      <c r="F166" s="313" t="s">
        <v>124</v>
      </c>
      <c r="G166" s="313" t="s">
        <v>293</v>
      </c>
      <c r="H166" s="313" t="s">
        <v>177</v>
      </c>
      <c r="I166" s="313" t="s">
        <v>130</v>
      </c>
      <c r="J166" s="313">
        <v>160</v>
      </c>
      <c r="K166" s="313" t="s">
        <v>46</v>
      </c>
      <c r="L166" s="313" t="s">
        <v>1905</v>
      </c>
      <c r="N166" s="341" t="s">
        <v>1976</v>
      </c>
      <c r="O166" s="341"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342" t="s">
        <v>1992</v>
      </c>
      <c r="Q166" s="342" t="s">
        <v>46</v>
      </c>
      <c r="R166" s="342" t="str">
        <f>H166&amp;" "&amp;I166</f>
        <v>Commercial Appliances</v>
      </c>
      <c r="S166" s="342" t="str">
        <f t="shared" si="13"/>
        <v>//**Commercial Appliances: **</v>
      </c>
      <c r="T166" s="318" t="str">
        <f t="shared" si="12"/>
        <v>//**Commercial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7" spans="1:21">
      <c r="A167" s="339" t="s">
        <v>1979</v>
      </c>
      <c r="B167" s="340"/>
      <c r="C167" s="313" t="s">
        <v>74</v>
      </c>
      <c r="D167" s="313" t="s">
        <v>106</v>
      </c>
      <c r="E167" s="313" t="s">
        <v>316</v>
      </c>
      <c r="F167" s="313" t="s">
        <v>125</v>
      </c>
      <c r="G167" s="313" t="s">
        <v>293</v>
      </c>
      <c r="H167" s="313" t="s">
        <v>177</v>
      </c>
      <c r="I167" s="313" t="s">
        <v>131</v>
      </c>
      <c r="J167" s="313">
        <v>161</v>
      </c>
      <c r="K167" s="313" t="s">
        <v>46</v>
      </c>
      <c r="L167" s="313" t="s">
        <v>1906</v>
      </c>
      <c r="N167" s="341" t="s">
        <v>1976</v>
      </c>
      <c r="O167" s="341"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342" t="s">
        <v>1992</v>
      </c>
      <c r="Q167" s="342" t="s">
        <v>46</v>
      </c>
      <c r="R167" s="342" t="str">
        <f>H167&amp;" "&amp;I167</f>
        <v>Commercial Other Components</v>
      </c>
      <c r="S167" s="342" t="str">
        <f t="shared" si="13"/>
        <v>//**Commercial Other Components: **</v>
      </c>
      <c r="T167" s="318" t="str">
        <f t="shared" si="12"/>
        <v>//**Commercial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8" spans="1:21" s="314" customFormat="1">
      <c r="A168" s="314" t="s">
        <v>1978</v>
      </c>
      <c r="B168" s="331"/>
      <c r="C168" s="314" t="s">
        <v>74</v>
      </c>
      <c r="D168" s="314" t="s">
        <v>14</v>
      </c>
      <c r="E168" s="314" t="s">
        <v>7</v>
      </c>
      <c r="J168" s="314">
        <v>19</v>
      </c>
      <c r="K168" s="314" t="s">
        <v>47</v>
      </c>
      <c r="M168" s="331"/>
      <c r="N168" s="346" t="s">
        <v>1976</v>
      </c>
      <c r="O168" s="346"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314" t="s">
        <v>1992</v>
      </c>
      <c r="Q168" s="314" t="s">
        <v>47</v>
      </c>
      <c r="S168" s="314" t="str">
        <f t="shared" si="13"/>
        <v/>
      </c>
      <c r="T168" s="314" t="str">
        <f t="shared" si="12"/>
        <v/>
      </c>
      <c r="U168" s="310"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314" customFormat="1">
      <c r="A169" s="314" t="s">
        <v>1978</v>
      </c>
      <c r="B169" s="331"/>
      <c r="C169" s="314" t="s">
        <v>74</v>
      </c>
      <c r="D169" s="314" t="s">
        <v>273</v>
      </c>
      <c r="E169" s="314" t="s">
        <v>317</v>
      </c>
      <c r="J169" s="314">
        <v>146</v>
      </c>
      <c r="K169" s="314" t="s">
        <v>46</v>
      </c>
      <c r="L169" s="364" t="s">
        <v>2040</v>
      </c>
      <c r="M169" s="331"/>
      <c r="N169" s="346" t="s">
        <v>1976</v>
      </c>
      <c r="O169" s="346"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314" t="s">
        <v>1992</v>
      </c>
      <c r="Q169" s="314" t="s">
        <v>47</v>
      </c>
      <c r="S169" s="314" t="str">
        <f>IF(R169="","","//**"&amp;R169&amp;": **")</f>
        <v/>
      </c>
      <c r="T169" s="314" t="str">
        <f t="shared" si="12"/>
        <v xml:space="preserve">  In the BAU case, India gets about 0.1% of its electricity from rooftop solar PV in 2019, rising to 0.8% by 2050 (with 14 GW of capacity). Accordingly, a 2.5% setting on this lever corresponds to rooftop PV capacity approximately being tripled (41 GW) relative to the BAU by 2050.</v>
      </c>
      <c r="U169" s="310" t="str">
        <f>N169&amp;O169&amp;P169&amp;T169</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2019, rising to 0.8% by 2050 (with 14 GW of capacity). Accordingly, a 2.5% setting on this lever corresponds to rooftop PV capacity approximately being tripled (41 GW) relative to the BAU by 2050.</v>
      </c>
    </row>
    <row r="170" spans="1:21" s="314" customFormat="1">
      <c r="A170" s="314" t="s">
        <v>1978</v>
      </c>
      <c r="B170" s="331"/>
      <c r="C170" s="314" t="s">
        <v>74</v>
      </c>
      <c r="D170" s="314" t="s">
        <v>277</v>
      </c>
      <c r="E170" s="314" t="s">
        <v>280</v>
      </c>
      <c r="J170" s="314">
        <v>147</v>
      </c>
      <c r="K170" s="314" t="s">
        <v>46</v>
      </c>
      <c r="L170" s="314" t="s">
        <v>1842</v>
      </c>
      <c r="M170" s="331"/>
      <c r="N170" s="346" t="s">
        <v>1976</v>
      </c>
      <c r="O170" s="346"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314" t="s">
        <v>1992</v>
      </c>
      <c r="Q170" s="314" t="s">
        <v>46</v>
      </c>
      <c r="S170" s="314" t="str">
        <f t="shared" si="13"/>
        <v/>
      </c>
      <c r="T170" s="314" t="str">
        <f t="shared" si="12"/>
        <v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U170" s="310" t="str">
        <f>N170&amp;O170&amp;P170&amp;T170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row>
    <row r="171" spans="1:21" s="314" customFormat="1">
      <c r="A171" s="314" t="s">
        <v>1978</v>
      </c>
      <c r="B171" s="331"/>
      <c r="C171" s="314" t="s">
        <v>74</v>
      </c>
      <c r="D171" s="314" t="s">
        <v>13</v>
      </c>
      <c r="E171" s="314" t="s">
        <v>132</v>
      </c>
      <c r="J171" s="314">
        <v>20</v>
      </c>
      <c r="K171" s="314" t="s">
        <v>46</v>
      </c>
      <c r="M171" s="331"/>
      <c r="N171" s="346" t="s">
        <v>1976</v>
      </c>
      <c r="O171" s="346"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P171" s="314" t="s">
        <v>1992</v>
      </c>
      <c r="Q171" s="314" t="s">
        <v>47</v>
      </c>
      <c r="S171" s="314" t="str">
        <f t="shared" si="13"/>
        <v/>
      </c>
      <c r="T171" s="314" t="str">
        <f t="shared" si="12"/>
        <v/>
      </c>
      <c r="U171" s="310" t="str">
        <f>N171&amp;O171</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row>
    <row r="172" spans="1:21" s="314" customFormat="1">
      <c r="A172" s="314" t="s">
        <v>1978</v>
      </c>
      <c r="B172" s="331"/>
      <c r="C172" s="314" t="s">
        <v>74</v>
      </c>
      <c r="D172" s="314" t="s">
        <v>797</v>
      </c>
      <c r="E172" s="314" t="str">
        <f>E173</f>
        <v>Share of Preexisting Buildings Subject to Retrofitting</v>
      </c>
      <c r="M172" s="331"/>
      <c r="N172" s="346" t="s">
        <v>1976</v>
      </c>
      <c r="O172" s="346"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314" t="s">
        <v>1992</v>
      </c>
      <c r="Q172" s="314" t="s">
        <v>46</v>
      </c>
      <c r="S172" s="314" t="str">
        <f t="shared" si="13"/>
        <v/>
      </c>
      <c r="T172" s="314" t="str">
        <f t="shared" si="12"/>
        <v/>
      </c>
      <c r="U172" s="310"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c r="A173" s="318" t="s">
        <v>1979</v>
      </c>
      <c r="C173" s="313" t="s">
        <v>74</v>
      </c>
      <c r="D173" s="313" t="s">
        <v>797</v>
      </c>
      <c r="E173" s="313" t="s">
        <v>796</v>
      </c>
      <c r="F173" s="313" t="s">
        <v>291</v>
      </c>
      <c r="G173" s="313"/>
      <c r="H173" s="313" t="s">
        <v>295</v>
      </c>
      <c r="I173" s="313"/>
      <c r="J173" s="313">
        <v>378</v>
      </c>
      <c r="K173" s="313" t="s">
        <v>46</v>
      </c>
      <c r="L173" s="313" t="s">
        <v>1782</v>
      </c>
      <c r="N173" s="341" t="s">
        <v>1976</v>
      </c>
      <c r="O173" s="341"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342" t="s">
        <v>1992</v>
      </c>
      <c r="Q173" s="342" t="s">
        <v>46</v>
      </c>
      <c r="R173" s="342" t="str">
        <f>H173&amp;" "&amp;I173</f>
        <v xml:space="preserve">Urban Residential </v>
      </c>
      <c r="S173" s="342" t="str">
        <f t="shared" si="13"/>
        <v>//**Urban Residential : **</v>
      </c>
      <c r="T173" s="318" t="str">
        <f t="shared" si="12"/>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c r="A174" s="318" t="s">
        <v>1979</v>
      </c>
      <c r="C174" s="313" t="s">
        <v>74</v>
      </c>
      <c r="D174" s="313" t="s">
        <v>797</v>
      </c>
      <c r="E174" s="313" t="s">
        <v>796</v>
      </c>
      <c r="F174" s="313" t="s">
        <v>292</v>
      </c>
      <c r="G174" s="313"/>
      <c r="H174" s="313" t="s">
        <v>294</v>
      </c>
      <c r="I174" s="313"/>
      <c r="J174" s="313">
        <v>379</v>
      </c>
      <c r="K174" s="313" t="s">
        <v>47</v>
      </c>
      <c r="L174" s="313" t="s">
        <v>1782</v>
      </c>
      <c r="N174" s="341" t="s">
        <v>1976</v>
      </c>
      <c r="O174" s="341"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342" t="s">
        <v>1992</v>
      </c>
      <c r="Q174" s="342" t="s">
        <v>46</v>
      </c>
      <c r="R174" s="342" t="str">
        <f>H174&amp;" "&amp;I174</f>
        <v xml:space="preserve">Rural Residential </v>
      </c>
      <c r="S174" s="342" t="str">
        <f t="shared" si="13"/>
        <v>//**Rural Residential : **</v>
      </c>
      <c r="T174" s="318" t="str">
        <f t="shared" si="12"/>
        <v/>
      </c>
    </row>
    <row r="175" spans="1:21">
      <c r="A175" s="318" t="s">
        <v>1979</v>
      </c>
      <c r="C175" s="313" t="s">
        <v>74</v>
      </c>
      <c r="D175" s="313" t="s">
        <v>797</v>
      </c>
      <c r="E175" s="313" t="s">
        <v>796</v>
      </c>
      <c r="F175" s="313" t="s">
        <v>293</v>
      </c>
      <c r="G175" s="313"/>
      <c r="H175" s="313" t="s">
        <v>177</v>
      </c>
      <c r="I175" s="313"/>
      <c r="J175" s="313">
        <v>380</v>
      </c>
      <c r="K175" s="313" t="s">
        <v>46</v>
      </c>
      <c r="L175" s="313" t="s">
        <v>1782</v>
      </c>
      <c r="N175" s="341" t="s">
        <v>1976</v>
      </c>
      <c r="O175" s="341"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342" t="s">
        <v>1992</v>
      </c>
      <c r="Q175" s="342" t="s">
        <v>46</v>
      </c>
      <c r="R175" s="342" t="str">
        <f>H175&amp;" "&amp;I175</f>
        <v xml:space="preserve">Commercial </v>
      </c>
      <c r="S175" s="342" t="str">
        <f t="shared" si="13"/>
        <v>//**Commercial : **</v>
      </c>
      <c r="T175" s="318" t="str">
        <f t="shared" si="12"/>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314" customFormat="1">
      <c r="A176" s="314" t="s">
        <v>1978</v>
      </c>
      <c r="B176" s="331"/>
      <c r="C176" s="314" t="s">
        <v>74</v>
      </c>
      <c r="D176" s="314" t="s">
        <v>12</v>
      </c>
      <c r="E176" s="314" t="str">
        <f>E177</f>
        <v>Boolean Rebate Program for Efficient Components</v>
      </c>
      <c r="M176" s="331"/>
      <c r="N176" s="346" t="s">
        <v>1976</v>
      </c>
      <c r="O176" s="346" t="str">
        <f>INDEX('Standard Descriptions'!$E:$E,MATCH(Guidance!E176,'Standard Descriptions'!$C:$C,0))</f>
        <v xml:space="preserve"> This policy represents a modest rebate paid to customers who purchase energy-efficient cooling and ventilation equipment. Typical rebate amounts represented by this policy are 5% - 10% of the purchase price of the equipment. //</v>
      </c>
      <c r="P176" s="314" t="s">
        <v>1992</v>
      </c>
      <c r="Q176" s="314" t="s">
        <v>46</v>
      </c>
      <c r="S176" s="314" t="str">
        <f t="shared" si="13"/>
        <v/>
      </c>
      <c r="T176" s="314" t="str">
        <f t="shared" si="12"/>
        <v/>
      </c>
      <c r="U176" s="310" t="str">
        <f>N176&amp;O176</f>
        <v>**Description:** This policy represents a modest rebate paid to customers who purchase energy-efficient cooling and ventilation equipment. Typical rebate amounts represented by this policy are 5% - 10% of the purchase price of the equipment. //</v>
      </c>
    </row>
    <row r="177" spans="1:21">
      <c r="A177" s="318" t="s">
        <v>1979</v>
      </c>
      <c r="C177" s="313" t="s">
        <v>74</v>
      </c>
      <c r="D177" s="313" t="s">
        <v>12</v>
      </c>
      <c r="E177" s="313" t="s">
        <v>6</v>
      </c>
      <c r="F177" s="313" t="s">
        <v>120</v>
      </c>
      <c r="G177" s="313"/>
      <c r="H177" s="313" t="s">
        <v>126</v>
      </c>
      <c r="I177" s="313"/>
      <c r="J177" s="313">
        <v>27</v>
      </c>
      <c r="K177" s="313" t="s">
        <v>47</v>
      </c>
      <c r="L177" s="313"/>
      <c r="N177" s="341" t="s">
        <v>1976</v>
      </c>
      <c r="O177" s="341" t="str">
        <f>INDEX('Standard Descriptions'!$E:$E,MATCH(Guidance!E177,'Standard Descriptions'!$C:$C,0))</f>
        <v xml:space="preserve"> This policy represents a modest rebate paid to customers who purchase energy-efficient cooling and ventilation equipment. Typical rebate amounts represented by this policy are 5% - 10% of the purchase price of the equipment. //</v>
      </c>
      <c r="P177" s="342" t="s">
        <v>1992</v>
      </c>
      <c r="Q177" s="342" t="s">
        <v>46</v>
      </c>
      <c r="R177" s="342" t="str">
        <f t="shared" ref="R177:R182" si="16">H177&amp;" "&amp;I177</f>
        <v xml:space="preserve">Heating </v>
      </c>
      <c r="S177" s="342" t="str">
        <f t="shared" si="13"/>
        <v>//**Heating : **</v>
      </c>
      <c r="T177" s="318" t="str">
        <f t="shared" si="12"/>
        <v/>
      </c>
    </row>
    <row r="178" spans="1:21">
      <c r="A178" s="318" t="s">
        <v>1979</v>
      </c>
      <c r="C178" s="313" t="s">
        <v>74</v>
      </c>
      <c r="D178" s="313" t="s">
        <v>12</v>
      </c>
      <c r="E178" s="313" t="s">
        <v>6</v>
      </c>
      <c r="F178" s="313" t="s">
        <v>121</v>
      </c>
      <c r="G178" s="313"/>
      <c r="H178" s="313" t="s">
        <v>127</v>
      </c>
      <c r="I178" s="313"/>
      <c r="J178" s="313">
        <v>28</v>
      </c>
      <c r="K178" s="313" t="s">
        <v>46</v>
      </c>
      <c r="L178" s="313"/>
      <c r="N178" s="341" t="s">
        <v>1976</v>
      </c>
      <c r="O178" s="341" t="str">
        <f>INDEX('Standard Descriptions'!$E:$E,MATCH(Guidance!E178,'Standard Descriptions'!$C:$C,0))</f>
        <v xml:space="preserve"> This policy represents a modest rebate paid to customers who purchase energy-efficient cooling and ventilation equipment. Typical rebate amounts represented by this policy are 5% - 10% of the purchase price of the equipment. //</v>
      </c>
      <c r="P178" s="342" t="s">
        <v>1992</v>
      </c>
      <c r="Q178" s="342" t="s">
        <v>46</v>
      </c>
      <c r="R178" s="342" t="str">
        <f t="shared" si="16"/>
        <v xml:space="preserve">Cooling and Ventilation </v>
      </c>
      <c r="S178" s="342" t="str">
        <f t="shared" si="13"/>
        <v>//**Cooling and Ventilation : **</v>
      </c>
      <c r="T178" s="318" t="str">
        <f t="shared" si="12"/>
        <v>//**Cooling and Ventilation : **</v>
      </c>
    </row>
    <row r="179" spans="1:21">
      <c r="A179" s="318" t="s">
        <v>1979</v>
      </c>
      <c r="C179" s="313" t="s">
        <v>74</v>
      </c>
      <c r="D179" s="313" t="s">
        <v>12</v>
      </c>
      <c r="E179" s="313" t="s">
        <v>6</v>
      </c>
      <c r="F179" s="313" t="s">
        <v>122</v>
      </c>
      <c r="G179" s="313"/>
      <c r="H179" s="313" t="s">
        <v>128</v>
      </c>
      <c r="I179" s="313"/>
      <c r="J179" s="313">
        <v>605</v>
      </c>
      <c r="K179" s="313" t="s">
        <v>47</v>
      </c>
      <c r="L179" s="313"/>
      <c r="N179" s="341" t="s">
        <v>1976</v>
      </c>
      <c r="O179" s="341" t="str">
        <f>INDEX('Standard Descriptions'!$E:$E,MATCH(Guidance!E179,'Standard Descriptions'!$C:$C,0))</f>
        <v xml:space="preserve"> This policy represents a modest rebate paid to customers who purchase energy-efficient cooling and ventilation equipment. Typical rebate amounts represented by this policy are 5% - 10% of the purchase price of the equipment. //</v>
      </c>
      <c r="P179" s="342" t="s">
        <v>1992</v>
      </c>
      <c r="Q179" s="342" t="s">
        <v>46</v>
      </c>
      <c r="R179" s="342" t="str">
        <f t="shared" si="16"/>
        <v xml:space="preserve">Envelope </v>
      </c>
      <c r="S179" s="342" t="str">
        <f t="shared" si="13"/>
        <v>//**Envelope : **</v>
      </c>
      <c r="T179" s="318" t="str">
        <f t="shared" si="12"/>
        <v/>
      </c>
    </row>
    <row r="180" spans="1:21">
      <c r="A180" s="318" t="s">
        <v>1979</v>
      </c>
      <c r="C180" s="313" t="s">
        <v>74</v>
      </c>
      <c r="D180" s="313" t="s">
        <v>12</v>
      </c>
      <c r="E180" s="313" t="s">
        <v>6</v>
      </c>
      <c r="F180" s="313" t="s">
        <v>123</v>
      </c>
      <c r="G180" s="313"/>
      <c r="H180" s="313" t="s">
        <v>129</v>
      </c>
      <c r="I180" s="313"/>
      <c r="J180" s="313">
        <v>606</v>
      </c>
      <c r="K180" s="313" t="s">
        <v>47</v>
      </c>
      <c r="L180" s="313"/>
      <c r="N180" s="341" t="s">
        <v>1976</v>
      </c>
      <c r="O180" s="341" t="str">
        <f>INDEX('Standard Descriptions'!$E:$E,MATCH(Guidance!E180,'Standard Descriptions'!$C:$C,0))</f>
        <v xml:space="preserve"> This policy represents a modest rebate paid to customers who purchase energy-efficient cooling and ventilation equipment. Typical rebate amounts represented by this policy are 5% - 10% of the purchase price of the equipment. //</v>
      </c>
      <c r="P180" s="342" t="s">
        <v>1992</v>
      </c>
      <c r="Q180" s="342" t="s">
        <v>46</v>
      </c>
      <c r="R180" s="342" t="str">
        <f t="shared" si="16"/>
        <v xml:space="preserve">Lighting </v>
      </c>
      <c r="S180" s="342" t="str">
        <f t="shared" si="13"/>
        <v>//**Lighting : **</v>
      </c>
      <c r="T180" s="318" t="str">
        <f t="shared" si="12"/>
        <v/>
      </c>
    </row>
    <row r="181" spans="1:21">
      <c r="A181" s="318" t="s">
        <v>1979</v>
      </c>
      <c r="C181" s="313" t="s">
        <v>74</v>
      </c>
      <c r="D181" s="313" t="s">
        <v>12</v>
      </c>
      <c r="E181" s="313" t="s">
        <v>6</v>
      </c>
      <c r="F181" s="313" t="s">
        <v>124</v>
      </c>
      <c r="G181" s="313"/>
      <c r="H181" s="313" t="s">
        <v>130</v>
      </c>
      <c r="I181" s="313"/>
      <c r="J181" s="313">
        <v>29</v>
      </c>
      <c r="K181" s="313" t="s">
        <v>46</v>
      </c>
      <c r="L181" s="313"/>
      <c r="N181" s="341" t="s">
        <v>1976</v>
      </c>
      <c r="O181" s="341" t="str">
        <f>INDEX('Standard Descriptions'!$E:$E,MATCH(Guidance!E181,'Standard Descriptions'!$C:$C,0))</f>
        <v xml:space="preserve"> This policy represents a modest rebate paid to customers who purchase energy-efficient cooling and ventilation equipment. Typical rebate amounts represented by this policy are 5% - 10% of the purchase price of the equipment. //</v>
      </c>
      <c r="P181" s="342" t="s">
        <v>1992</v>
      </c>
      <c r="Q181" s="342" t="s">
        <v>46</v>
      </c>
      <c r="R181" s="342" t="str">
        <f t="shared" si="16"/>
        <v xml:space="preserve">Appliances </v>
      </c>
      <c r="S181" s="342" t="str">
        <f t="shared" si="13"/>
        <v>//**Appliances : **</v>
      </c>
      <c r="T181" s="318" t="str">
        <f t="shared" si="12"/>
        <v>//**Appliances : **</v>
      </c>
    </row>
    <row r="182" spans="1:21">
      <c r="A182" s="318" t="s">
        <v>1979</v>
      </c>
      <c r="C182" s="313" t="s">
        <v>74</v>
      </c>
      <c r="D182" s="313" t="s">
        <v>12</v>
      </c>
      <c r="E182" s="313" t="s">
        <v>6</v>
      </c>
      <c r="F182" s="313" t="s">
        <v>125</v>
      </c>
      <c r="G182" s="313"/>
      <c r="H182" s="313" t="s">
        <v>131</v>
      </c>
      <c r="I182" s="313"/>
      <c r="J182" s="313">
        <v>607</v>
      </c>
      <c r="K182" s="313" t="s">
        <v>47</v>
      </c>
      <c r="L182" s="313"/>
      <c r="N182" s="341" t="s">
        <v>1976</v>
      </c>
      <c r="O182" s="341" t="str">
        <f>INDEX('Standard Descriptions'!$E:$E,MATCH(Guidance!E182,'Standard Descriptions'!$C:$C,0))</f>
        <v xml:space="preserve"> This policy represents a modest rebate paid to customers who purchase energy-efficient cooling and ventilation equipment. Typical rebate amounts represented by this policy are 5% - 10% of the purchase price of the equipment. //</v>
      </c>
      <c r="P182" s="342" t="s">
        <v>1992</v>
      </c>
      <c r="Q182" s="342" t="s">
        <v>46</v>
      </c>
      <c r="R182" s="342" t="str">
        <f t="shared" si="16"/>
        <v xml:space="preserve">Other Components </v>
      </c>
      <c r="S182" s="342" t="str">
        <f t="shared" si="13"/>
        <v>//**Other Components : **</v>
      </c>
      <c r="T182" s="318" t="str">
        <f t="shared" si="12"/>
        <v/>
      </c>
    </row>
    <row r="183" spans="1:21" s="315" customFormat="1">
      <c r="A183" s="314" t="s">
        <v>1978</v>
      </c>
      <c r="B183" s="331"/>
      <c r="C183" s="314" t="s">
        <v>8</v>
      </c>
      <c r="D183" s="314" t="s">
        <v>351</v>
      </c>
      <c r="E183" s="314" t="str">
        <f>E184</f>
        <v>Boolean Ban New Power Plants</v>
      </c>
      <c r="F183" s="314"/>
      <c r="G183" s="314"/>
      <c r="H183" s="314"/>
      <c r="I183" s="314"/>
      <c r="J183" s="314"/>
      <c r="K183" s="314"/>
      <c r="L183" s="314"/>
      <c r="M183" s="331"/>
      <c r="N183" s="346" t="s">
        <v>1976</v>
      </c>
      <c r="O183" s="346" t="str">
        <f>INDEX('Standard Descriptions'!$E:$E,MATCH(Guidance!E183,'Standard Descriptions'!$C:$C,0))</f>
        <v xml:space="preserve"> This policy prevents new capacity of the selected type(s) from being built or deployed.//</v>
      </c>
      <c r="P183" s="314" t="s">
        <v>1992</v>
      </c>
      <c r="Q183" s="314" t="s">
        <v>46</v>
      </c>
      <c r="R183" s="314"/>
      <c r="S183" s="314" t="str">
        <f t="shared" si="13"/>
        <v/>
      </c>
      <c r="T183" s="314" t="str">
        <f t="shared" si="12"/>
        <v/>
      </c>
      <c r="U183" s="310" t="str">
        <f>N183&amp;O183</f>
        <v>**Description:** This policy prevents new capacity of the selected type(s) from being built or deployed.//</v>
      </c>
    </row>
    <row r="184" spans="1:21">
      <c r="A184" s="318" t="s">
        <v>1979</v>
      </c>
      <c r="C184" s="313" t="s">
        <v>8</v>
      </c>
      <c r="D184" s="313" t="s">
        <v>351</v>
      </c>
      <c r="E184" s="313" t="s">
        <v>352</v>
      </c>
      <c r="F184" s="313" t="s">
        <v>471</v>
      </c>
      <c r="G184" s="313"/>
      <c r="H184" s="313" t="s">
        <v>470</v>
      </c>
      <c r="I184" s="313"/>
      <c r="J184" s="313">
        <v>167</v>
      </c>
      <c r="K184" s="313" t="s">
        <v>46</v>
      </c>
      <c r="L184" s="313"/>
      <c r="N184" s="341" t="s">
        <v>1976</v>
      </c>
      <c r="O184" s="341" t="str">
        <f>INDEX('Standard Descriptions'!$E:$E,MATCH(Guidance!E184,'Standard Descriptions'!$C:$C,0))</f>
        <v xml:space="preserve"> This policy prevents new capacity of the selected type(s) from being built or deployed.//</v>
      </c>
      <c r="P184" s="342" t="s">
        <v>1992</v>
      </c>
      <c r="Q184" s="342" t="s">
        <v>46</v>
      </c>
      <c r="R184" s="342" t="str">
        <f t="shared" ref="R184:R199" si="17">H184&amp;" "&amp;I184</f>
        <v xml:space="preserve">Hard Coal </v>
      </c>
      <c r="S184" s="342" t="str">
        <f t="shared" si="13"/>
        <v>//**Hard Coal : **</v>
      </c>
      <c r="T184" s="318" t="str">
        <f t="shared" si="12"/>
        <v>//**Hard Coal : **</v>
      </c>
    </row>
    <row r="185" spans="1:21">
      <c r="A185" s="318" t="s">
        <v>1979</v>
      </c>
      <c r="C185" s="313" t="s">
        <v>8</v>
      </c>
      <c r="D185" s="313" t="s">
        <v>351</v>
      </c>
      <c r="E185" s="313" t="s">
        <v>352</v>
      </c>
      <c r="F185" s="313" t="s">
        <v>322</v>
      </c>
      <c r="G185" s="313"/>
      <c r="H185" s="313" t="s">
        <v>323</v>
      </c>
      <c r="I185" s="313"/>
      <c r="J185" s="313">
        <v>168</v>
      </c>
      <c r="K185" s="313" t="s">
        <v>46</v>
      </c>
      <c r="L185" s="313"/>
      <c r="N185" s="341" t="s">
        <v>1976</v>
      </c>
      <c r="O185" s="341" t="str">
        <f>INDEX('Standard Descriptions'!$E:$E,MATCH(Guidance!E185,'Standard Descriptions'!$C:$C,0))</f>
        <v xml:space="preserve"> This policy prevents new capacity of the selected type(s) from being built or deployed.//</v>
      </c>
      <c r="P185" s="342" t="s">
        <v>1992</v>
      </c>
      <c r="Q185" s="342" t="s">
        <v>46</v>
      </c>
      <c r="R185" s="342" t="str">
        <f t="shared" si="17"/>
        <v xml:space="preserve">Natural Gas Nonpeaker </v>
      </c>
      <c r="S185" s="342" t="str">
        <f t="shared" si="13"/>
        <v>//**Natural Gas Nonpeaker : **</v>
      </c>
      <c r="T185" s="318" t="str">
        <f t="shared" si="12"/>
        <v>//**Natural Gas Nonpeaker : **</v>
      </c>
    </row>
    <row r="186" spans="1:21">
      <c r="A186" s="318" t="s">
        <v>1979</v>
      </c>
      <c r="C186" s="313" t="s">
        <v>8</v>
      </c>
      <c r="D186" s="313" t="s">
        <v>351</v>
      </c>
      <c r="E186" s="313" t="s">
        <v>352</v>
      </c>
      <c r="F186" s="313" t="s">
        <v>80</v>
      </c>
      <c r="G186" s="313"/>
      <c r="H186" s="313" t="s">
        <v>94</v>
      </c>
      <c r="I186" s="313"/>
      <c r="J186" s="313">
        <v>169</v>
      </c>
      <c r="K186" s="313" t="s">
        <v>46</v>
      </c>
      <c r="L186" s="313"/>
      <c r="N186" s="341" t="s">
        <v>1976</v>
      </c>
      <c r="O186" s="341" t="str">
        <f>INDEX('Standard Descriptions'!$E:$E,MATCH(Guidance!E186,'Standard Descriptions'!$C:$C,0))</f>
        <v xml:space="preserve"> This policy prevents new capacity of the selected type(s) from being built or deployed.//</v>
      </c>
      <c r="P186" s="342" t="s">
        <v>1992</v>
      </c>
      <c r="Q186" s="342" t="s">
        <v>46</v>
      </c>
      <c r="R186" s="342" t="str">
        <f t="shared" si="17"/>
        <v xml:space="preserve">Nuclear </v>
      </c>
      <c r="S186" s="342" t="str">
        <f t="shared" si="13"/>
        <v>//**Nuclear : **</v>
      </c>
      <c r="T186" s="318" t="str">
        <f t="shared" si="12"/>
        <v>//**Nuclear : **</v>
      </c>
    </row>
    <row r="187" spans="1:21">
      <c r="A187" s="318" t="s">
        <v>1979</v>
      </c>
      <c r="C187" s="313" t="s">
        <v>8</v>
      </c>
      <c r="D187" s="313" t="s">
        <v>351</v>
      </c>
      <c r="E187" s="313" t="s">
        <v>352</v>
      </c>
      <c r="F187" s="313" t="s">
        <v>81</v>
      </c>
      <c r="G187" s="313"/>
      <c r="H187" s="313" t="s">
        <v>95</v>
      </c>
      <c r="I187" s="313"/>
      <c r="J187" s="313">
        <v>170</v>
      </c>
      <c r="K187" s="313" t="s">
        <v>46</v>
      </c>
      <c r="L187" s="313"/>
      <c r="N187" s="341" t="s">
        <v>1976</v>
      </c>
      <c r="O187" s="341" t="str">
        <f>INDEX('Standard Descriptions'!$E:$E,MATCH(Guidance!E187,'Standard Descriptions'!$C:$C,0))</f>
        <v xml:space="preserve"> This policy prevents new capacity of the selected type(s) from being built or deployed.//</v>
      </c>
      <c r="P187" s="342" t="s">
        <v>1992</v>
      </c>
      <c r="Q187" s="342" t="s">
        <v>46</v>
      </c>
      <c r="R187" s="342" t="str">
        <f t="shared" si="17"/>
        <v xml:space="preserve">Hydro </v>
      </c>
      <c r="S187" s="342" t="str">
        <f t="shared" si="13"/>
        <v>//**Hydro : **</v>
      </c>
      <c r="T187" s="318" t="str">
        <f t="shared" si="12"/>
        <v>//**Hydro : **</v>
      </c>
    </row>
    <row r="188" spans="1:21">
      <c r="A188" s="318" t="s">
        <v>1979</v>
      </c>
      <c r="C188" s="313" t="s">
        <v>8</v>
      </c>
      <c r="D188" s="313" t="s">
        <v>351</v>
      </c>
      <c r="E188" s="313" t="s">
        <v>352</v>
      </c>
      <c r="F188" s="313" t="s">
        <v>472</v>
      </c>
      <c r="G188" s="313"/>
      <c r="H188" s="313" t="s">
        <v>475</v>
      </c>
      <c r="I188" s="313"/>
      <c r="J188" s="313">
        <v>608</v>
      </c>
      <c r="K188" s="313" t="s">
        <v>47</v>
      </c>
      <c r="L188" s="313"/>
      <c r="N188" s="341" t="s">
        <v>1976</v>
      </c>
      <c r="O188" s="341" t="str">
        <f>INDEX('Standard Descriptions'!$E:$E,MATCH(Guidance!E188,'Standard Descriptions'!$C:$C,0))</f>
        <v xml:space="preserve"> This policy prevents new capacity of the selected type(s) from being built or deployed.//</v>
      </c>
      <c r="P188" s="342" t="s">
        <v>1992</v>
      </c>
      <c r="Q188" s="342" t="s">
        <v>46</v>
      </c>
      <c r="R188" s="342" t="str">
        <f t="shared" si="17"/>
        <v xml:space="preserve">Onshore Wind </v>
      </c>
      <c r="S188" s="342" t="str">
        <f t="shared" si="13"/>
        <v>//**Onshore Wind : **</v>
      </c>
      <c r="T188" s="318" t="str">
        <f t="shared" si="12"/>
        <v/>
      </c>
    </row>
    <row r="189" spans="1:21">
      <c r="A189" s="318" t="s">
        <v>1979</v>
      </c>
      <c r="C189" s="313" t="s">
        <v>8</v>
      </c>
      <c r="D189" s="313" t="s">
        <v>351</v>
      </c>
      <c r="E189" s="313" t="s">
        <v>352</v>
      </c>
      <c r="F189" s="313" t="s">
        <v>82</v>
      </c>
      <c r="G189" s="313"/>
      <c r="H189" s="313" t="s">
        <v>96</v>
      </c>
      <c r="I189" s="313"/>
      <c r="J189" s="313">
        <v>609</v>
      </c>
      <c r="K189" s="313" t="s">
        <v>47</v>
      </c>
      <c r="L189" s="313"/>
      <c r="N189" s="341" t="s">
        <v>1976</v>
      </c>
      <c r="O189" s="341" t="str">
        <f>INDEX('Standard Descriptions'!$E:$E,MATCH(Guidance!E189,'Standard Descriptions'!$C:$C,0))</f>
        <v xml:space="preserve"> This policy prevents new capacity of the selected type(s) from being built or deployed.//</v>
      </c>
      <c r="P189" s="342" t="s">
        <v>1992</v>
      </c>
      <c r="Q189" s="342" t="s">
        <v>46</v>
      </c>
      <c r="R189" s="342" t="str">
        <f t="shared" si="17"/>
        <v xml:space="preserve">Solar PV </v>
      </c>
      <c r="S189" s="342" t="str">
        <f t="shared" si="13"/>
        <v>//**Solar PV : **</v>
      </c>
      <c r="T189" s="318" t="str">
        <f t="shared" si="12"/>
        <v/>
      </c>
    </row>
    <row r="190" spans="1:21">
      <c r="A190" s="318" t="s">
        <v>1979</v>
      </c>
      <c r="C190" s="313" t="s">
        <v>8</v>
      </c>
      <c r="D190" s="313" t="s">
        <v>351</v>
      </c>
      <c r="E190" s="313" t="s">
        <v>352</v>
      </c>
      <c r="F190" s="313" t="s">
        <v>83</v>
      </c>
      <c r="G190" s="313"/>
      <c r="H190" s="313" t="s">
        <v>97</v>
      </c>
      <c r="I190" s="313"/>
      <c r="J190" s="313">
        <v>610</v>
      </c>
      <c r="K190" s="313" t="s">
        <v>47</v>
      </c>
      <c r="L190" s="313"/>
      <c r="N190" s="341" t="s">
        <v>1976</v>
      </c>
      <c r="O190" s="341" t="str">
        <f>INDEX('Standard Descriptions'!$E:$E,MATCH(Guidance!E190,'Standard Descriptions'!$C:$C,0))</f>
        <v xml:space="preserve"> This policy prevents new capacity of the selected type(s) from being built or deployed.//</v>
      </c>
      <c r="P190" s="342" t="s">
        <v>1992</v>
      </c>
      <c r="Q190" s="342" t="s">
        <v>46</v>
      </c>
      <c r="R190" s="342" t="str">
        <f t="shared" si="17"/>
        <v xml:space="preserve">Solar Thermal </v>
      </c>
      <c r="S190" s="342" t="str">
        <f t="shared" si="13"/>
        <v>//**Solar Thermal : **</v>
      </c>
      <c r="T190" s="318" t="str">
        <f t="shared" si="12"/>
        <v/>
      </c>
    </row>
    <row r="191" spans="1:21">
      <c r="A191" s="318" t="s">
        <v>1979</v>
      </c>
      <c r="C191" s="313" t="s">
        <v>8</v>
      </c>
      <c r="D191" s="313" t="s">
        <v>351</v>
      </c>
      <c r="E191" s="313" t="s">
        <v>352</v>
      </c>
      <c r="F191" s="313" t="s">
        <v>84</v>
      </c>
      <c r="G191" s="313"/>
      <c r="H191" s="313" t="s">
        <v>98</v>
      </c>
      <c r="I191" s="313"/>
      <c r="J191" s="313">
        <v>611</v>
      </c>
      <c r="K191" s="313" t="s">
        <v>47</v>
      </c>
      <c r="L191" s="313"/>
      <c r="N191" s="341" t="s">
        <v>1976</v>
      </c>
      <c r="O191" s="341" t="str">
        <f>INDEX('Standard Descriptions'!$E:$E,MATCH(Guidance!E191,'Standard Descriptions'!$C:$C,0))</f>
        <v xml:space="preserve"> This policy prevents new capacity of the selected type(s) from being built or deployed.//</v>
      </c>
      <c r="P191" s="342" t="s">
        <v>1992</v>
      </c>
      <c r="Q191" s="342" t="s">
        <v>46</v>
      </c>
      <c r="R191" s="342" t="str">
        <f t="shared" si="17"/>
        <v xml:space="preserve">Biomass </v>
      </c>
      <c r="S191" s="342" t="str">
        <f t="shared" si="13"/>
        <v>//**Biomass : **</v>
      </c>
      <c r="T191" s="318" t="str">
        <f t="shared" si="12"/>
        <v/>
      </c>
    </row>
    <row r="192" spans="1:21">
      <c r="A192" s="318" t="s">
        <v>1979</v>
      </c>
      <c r="C192" s="313" t="s">
        <v>8</v>
      </c>
      <c r="D192" s="313" t="s">
        <v>351</v>
      </c>
      <c r="E192" s="313" t="s">
        <v>352</v>
      </c>
      <c r="F192" s="313" t="s">
        <v>752</v>
      </c>
      <c r="G192" s="313"/>
      <c r="H192" s="313" t="s">
        <v>1688</v>
      </c>
      <c r="I192" s="313"/>
      <c r="J192" s="313">
        <v>612</v>
      </c>
      <c r="K192" s="313" t="s">
        <v>47</v>
      </c>
      <c r="L192" s="313"/>
      <c r="N192" s="341" t="s">
        <v>1976</v>
      </c>
      <c r="O192" s="341" t="str">
        <f>INDEX('Standard Descriptions'!$E:$E,MATCH(Guidance!E192,'Standard Descriptions'!$C:$C,0))</f>
        <v xml:space="preserve"> This policy prevents new capacity of the selected type(s) from being built or deployed.//</v>
      </c>
      <c r="P192" s="342" t="s">
        <v>1992</v>
      </c>
      <c r="Q192" s="342" t="s">
        <v>46</v>
      </c>
      <c r="R192" s="342" t="str">
        <f t="shared" si="17"/>
        <v xml:space="preserve">Pumped Hydro </v>
      </c>
      <c r="S192" s="342" t="str">
        <f t="shared" si="13"/>
        <v>//**Pumped Hydro : **</v>
      </c>
      <c r="T192" s="318" t="str">
        <f t="shared" si="12"/>
        <v/>
      </c>
    </row>
    <row r="193" spans="1:21">
      <c r="A193" s="318" t="s">
        <v>1979</v>
      </c>
      <c r="C193" s="313" t="s">
        <v>8</v>
      </c>
      <c r="D193" s="313" t="s">
        <v>351</v>
      </c>
      <c r="E193" s="313" t="s">
        <v>352</v>
      </c>
      <c r="F193" s="313" t="s">
        <v>324</v>
      </c>
      <c r="G193" s="313"/>
      <c r="H193" s="313" t="s">
        <v>326</v>
      </c>
      <c r="I193" s="313"/>
      <c r="J193" s="313">
        <v>613</v>
      </c>
      <c r="K193" s="313" t="s">
        <v>47</v>
      </c>
      <c r="L193" s="313"/>
      <c r="N193" s="341" t="s">
        <v>1976</v>
      </c>
      <c r="O193" s="341" t="str">
        <f>INDEX('Standard Descriptions'!$E:$E,MATCH(Guidance!E193,'Standard Descriptions'!$C:$C,0))</f>
        <v xml:space="preserve"> This policy prevents new capacity of the selected type(s) from being built or deployed.//</v>
      </c>
      <c r="P193" s="342" t="s">
        <v>1992</v>
      </c>
      <c r="Q193" s="342" t="s">
        <v>46</v>
      </c>
      <c r="R193" s="342" t="str">
        <f t="shared" si="17"/>
        <v xml:space="preserve">Petroleum </v>
      </c>
      <c r="S193" s="342" t="str">
        <f t="shared" si="13"/>
        <v>//**Petroleum : **</v>
      </c>
      <c r="T193" s="318" t="str">
        <f t="shared" si="12"/>
        <v/>
      </c>
    </row>
    <row r="194" spans="1:21">
      <c r="A194" s="318" t="s">
        <v>1979</v>
      </c>
      <c r="C194" s="313" t="s">
        <v>8</v>
      </c>
      <c r="D194" s="313" t="s">
        <v>351</v>
      </c>
      <c r="E194" s="313" t="s">
        <v>352</v>
      </c>
      <c r="F194" s="313" t="s">
        <v>325</v>
      </c>
      <c r="G194" s="313"/>
      <c r="H194" s="313" t="s">
        <v>327</v>
      </c>
      <c r="I194" s="313"/>
      <c r="J194" s="313">
        <v>614</v>
      </c>
      <c r="K194" s="313" t="s">
        <v>47</v>
      </c>
      <c r="L194" s="313"/>
      <c r="N194" s="341" t="s">
        <v>1976</v>
      </c>
      <c r="O194" s="341" t="str">
        <f>INDEX('Standard Descriptions'!$E:$E,MATCH(Guidance!E194,'Standard Descriptions'!$C:$C,0))</f>
        <v xml:space="preserve"> This policy prevents new capacity of the selected type(s) from being built or deployed.//</v>
      </c>
      <c r="P194" s="342" t="s">
        <v>1992</v>
      </c>
      <c r="Q194" s="342" t="s">
        <v>46</v>
      </c>
      <c r="R194" s="342" t="str">
        <f t="shared" si="17"/>
        <v xml:space="preserve">Natural Gas Peaker </v>
      </c>
      <c r="S194" s="342" t="str">
        <f t="shared" si="13"/>
        <v>//**Natural Gas Peaker : **</v>
      </c>
      <c r="T194" s="318" t="str">
        <f t="shared" si="12"/>
        <v/>
      </c>
    </row>
    <row r="195" spans="1:21">
      <c r="A195" s="318" t="s">
        <v>1979</v>
      </c>
      <c r="C195" s="313" t="s">
        <v>8</v>
      </c>
      <c r="D195" s="313" t="s">
        <v>351</v>
      </c>
      <c r="E195" s="313" t="s">
        <v>352</v>
      </c>
      <c r="F195" s="313" t="s">
        <v>468</v>
      </c>
      <c r="G195" s="313"/>
      <c r="H195" s="313" t="s">
        <v>467</v>
      </c>
      <c r="I195" s="313"/>
      <c r="J195" s="313">
        <v>116</v>
      </c>
      <c r="K195" s="313" t="s">
        <v>46</v>
      </c>
      <c r="L195" s="313"/>
      <c r="N195" s="341" t="s">
        <v>1976</v>
      </c>
      <c r="O195" s="341" t="str">
        <f>INDEX('Standard Descriptions'!$E:$E,MATCH(Guidance!E195,'Standard Descriptions'!$C:$C,0))</f>
        <v xml:space="preserve"> This policy prevents new capacity of the selected type(s) from being built or deployed.//</v>
      </c>
      <c r="P195" s="342" t="s">
        <v>1992</v>
      </c>
      <c r="Q195" s="342" t="s">
        <v>46</v>
      </c>
      <c r="R195" s="342" t="str">
        <f t="shared" si="17"/>
        <v xml:space="preserve">Lignite </v>
      </c>
      <c r="S195" s="342" t="str">
        <f t="shared" si="13"/>
        <v>//**Lignite : **</v>
      </c>
      <c r="T195" s="318" t="str">
        <f t="shared" si="12"/>
        <v>//**Lignite : **</v>
      </c>
    </row>
    <row r="196" spans="1:21">
      <c r="A196" s="318" t="s">
        <v>1979</v>
      </c>
      <c r="C196" s="313" t="s">
        <v>8</v>
      </c>
      <c r="D196" s="313" t="s">
        <v>351</v>
      </c>
      <c r="E196" s="313" t="s">
        <v>352</v>
      </c>
      <c r="F196" s="313" t="s">
        <v>477</v>
      </c>
      <c r="G196" s="313"/>
      <c r="H196" s="313" t="s">
        <v>478</v>
      </c>
      <c r="I196" s="313"/>
      <c r="J196" s="313">
        <v>615</v>
      </c>
      <c r="K196" s="313" t="s">
        <v>47</v>
      </c>
      <c r="L196" s="313"/>
      <c r="N196" s="341" t="s">
        <v>1976</v>
      </c>
      <c r="O196" s="341" t="str">
        <f>INDEX('Standard Descriptions'!$E:$E,MATCH(Guidance!E196,'Standard Descriptions'!$C:$C,0))</f>
        <v xml:space="preserve"> This policy prevents new capacity of the selected type(s) from being built or deployed.//</v>
      </c>
      <c r="P196" s="342" t="s">
        <v>1992</v>
      </c>
      <c r="Q196" s="342" t="s">
        <v>46</v>
      </c>
      <c r="R196" s="342" t="str">
        <f t="shared" si="17"/>
        <v xml:space="preserve">Offshore Wind </v>
      </c>
      <c r="S196" s="342" t="str">
        <f t="shared" si="13"/>
        <v>//**Offshore Wind : **</v>
      </c>
      <c r="T196" s="318" t="str">
        <f t="shared" ref="T196:T259" si="18">IF(K196="Yes",S196&amp;L196,"")</f>
        <v/>
      </c>
    </row>
    <row r="197" spans="1:21">
      <c r="A197" s="318" t="s">
        <v>1979</v>
      </c>
      <c r="C197" s="313" t="s">
        <v>8</v>
      </c>
      <c r="D197" s="313" t="s">
        <v>351</v>
      </c>
      <c r="E197" s="313" t="s">
        <v>352</v>
      </c>
      <c r="F197" s="313" t="s">
        <v>1112</v>
      </c>
      <c r="G197" s="313"/>
      <c r="H197" s="313" t="s">
        <v>805</v>
      </c>
      <c r="I197" s="313"/>
      <c r="J197" s="313">
        <v>616</v>
      </c>
      <c r="K197" s="313" t="s">
        <v>47</v>
      </c>
      <c r="L197" s="313"/>
      <c r="N197" s="341" t="s">
        <v>1976</v>
      </c>
      <c r="O197" s="341" t="str">
        <f>INDEX('Standard Descriptions'!$E:$E,MATCH(Guidance!E197,'Standard Descriptions'!$C:$C,0))</f>
        <v xml:space="preserve"> This policy prevents new capacity of the selected type(s) from being built or deployed.//</v>
      </c>
      <c r="P197" s="342" t="s">
        <v>1992</v>
      </c>
      <c r="Q197" s="342" t="s">
        <v>46</v>
      </c>
      <c r="R197" s="342" t="str">
        <f t="shared" si="17"/>
        <v xml:space="preserve">Crude Oil </v>
      </c>
      <c r="S197" s="342" t="str">
        <f t="shared" ref="S197:S260" si="19">IF(R197="","","//**"&amp;R197&amp;": **")</f>
        <v>//**Crude Oil : **</v>
      </c>
      <c r="T197" s="318" t="str">
        <f t="shared" si="18"/>
        <v/>
      </c>
    </row>
    <row r="198" spans="1:21">
      <c r="A198" s="318" t="s">
        <v>1979</v>
      </c>
      <c r="C198" s="313" t="s">
        <v>8</v>
      </c>
      <c r="D198" s="313" t="s">
        <v>351</v>
      </c>
      <c r="E198" s="313" t="s">
        <v>352</v>
      </c>
      <c r="F198" s="313" t="s">
        <v>1113</v>
      </c>
      <c r="G198" s="313"/>
      <c r="H198" s="313" t="s">
        <v>945</v>
      </c>
      <c r="I198" s="313"/>
      <c r="J198" s="313">
        <v>617</v>
      </c>
      <c r="K198" s="313" t="s">
        <v>47</v>
      </c>
      <c r="L198" s="313"/>
      <c r="N198" s="341" t="s">
        <v>1976</v>
      </c>
      <c r="O198" s="341" t="str">
        <f>INDEX('Standard Descriptions'!$E:$E,MATCH(Guidance!E198,'Standard Descriptions'!$C:$C,0))</f>
        <v xml:space="preserve"> This policy prevents new capacity of the selected type(s) from being built or deployed.//</v>
      </c>
      <c r="P198" s="342" t="s">
        <v>1992</v>
      </c>
      <c r="Q198" s="342" t="s">
        <v>46</v>
      </c>
      <c r="R198" s="342" t="str">
        <f t="shared" si="17"/>
        <v xml:space="preserve">Heavy or Residual Fuel Oil </v>
      </c>
      <c r="S198" s="342" t="str">
        <f t="shared" si="19"/>
        <v>//**Heavy or Residual Fuel Oil : **</v>
      </c>
      <c r="T198" s="318" t="str">
        <f t="shared" si="18"/>
        <v/>
      </c>
    </row>
    <row r="199" spans="1:21">
      <c r="A199" s="318" t="s">
        <v>1979</v>
      </c>
      <c r="C199" s="313" t="s">
        <v>8</v>
      </c>
      <c r="D199" s="313" t="s">
        <v>351</v>
      </c>
      <c r="E199" s="313" t="s">
        <v>352</v>
      </c>
      <c r="F199" s="313" t="s">
        <v>1114</v>
      </c>
      <c r="G199" s="313"/>
      <c r="H199" s="313" t="s">
        <v>807</v>
      </c>
      <c r="I199" s="313"/>
      <c r="J199" s="313">
        <v>618</v>
      </c>
      <c r="K199" s="313" t="s">
        <v>47</v>
      </c>
      <c r="L199" s="313"/>
      <c r="N199" s="341" t="s">
        <v>1976</v>
      </c>
      <c r="O199" s="341" t="str">
        <f>INDEX('Standard Descriptions'!$E:$E,MATCH(Guidance!E199,'Standard Descriptions'!$C:$C,0))</f>
        <v xml:space="preserve"> This policy prevents new capacity of the selected type(s) from being built or deployed.//</v>
      </c>
      <c r="P199" s="342" t="s">
        <v>1992</v>
      </c>
      <c r="Q199" s="342" t="s">
        <v>46</v>
      </c>
      <c r="R199" s="342" t="str">
        <f t="shared" si="17"/>
        <v xml:space="preserve">Municipal Solid Waste </v>
      </c>
      <c r="S199" s="342" t="str">
        <f t="shared" si="19"/>
        <v>//**Municipal Solid Waste : **</v>
      </c>
      <c r="T199" s="318" t="str">
        <f t="shared" si="18"/>
        <v/>
      </c>
    </row>
    <row r="200" spans="1:21" s="315" customFormat="1">
      <c r="A200" s="315" t="s">
        <v>1978</v>
      </c>
      <c r="B200" s="311"/>
      <c r="C200" s="315" t="s">
        <v>8</v>
      </c>
      <c r="D200" s="315" t="s">
        <v>29</v>
      </c>
      <c r="E200" s="315" t="str">
        <f>E201</f>
        <v>Electricity Sector Fraction of Potential Additional CCS Achieved</v>
      </c>
      <c r="M200" s="311"/>
      <c r="N200" s="344" t="s">
        <v>1976</v>
      </c>
      <c r="O200" s="344" t="str">
        <f>INDEX('Standard Descriptions'!$E:$E,MATCH(Guidance!E200,'Standard Descriptions'!$C:$C,0))</f>
        <v xml:space="preserve"> This policy specifies the fraction of CO2 emissions from power plants that is captured and stored, above the amount predicted in the business-as-usual scenario. // </v>
      </c>
      <c r="P200" s="315" t="s">
        <v>1992</v>
      </c>
      <c r="Q200" s="315" t="s">
        <v>46</v>
      </c>
      <c r="S200" s="315" t="str">
        <f t="shared" si="19"/>
        <v/>
      </c>
      <c r="T200" s="315" t="str">
        <f t="shared" si="18"/>
        <v/>
      </c>
      <c r="U200" s="310" t="str">
        <f>N200&amp;O200&amp;P200&amp;T201&amp;T202&amp;T203&amp;T204&amp;T205&amp;T206&amp;T207&amp;T208&amp;T209&amp;T210&amp;T211&amp;T212&amp;T213&amp;T214&amp;T215&amp;T216</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row>
    <row r="201" spans="1:21">
      <c r="A201" s="318" t="s">
        <v>1979</v>
      </c>
      <c r="C201" s="313" t="s">
        <v>8</v>
      </c>
      <c r="D201" s="313" t="s">
        <v>29</v>
      </c>
      <c r="E201" s="313" t="s">
        <v>1709</v>
      </c>
      <c r="F201" s="313" t="s">
        <v>471</v>
      </c>
      <c r="G201" s="313"/>
      <c r="H201" s="313" t="s">
        <v>470</v>
      </c>
      <c r="I201" s="313"/>
      <c r="J201" s="313">
        <v>876</v>
      </c>
      <c r="K201" s="313" t="s">
        <v>46</v>
      </c>
      <c r="L201" s="313" t="s">
        <v>2053</v>
      </c>
      <c r="N201" s="341" t="s">
        <v>1976</v>
      </c>
      <c r="O201" s="341" t="str">
        <f>INDEX('Standard Descriptions'!$E:$E,MATCH(Guidance!E201,'Standard Descriptions'!$C:$C,0))</f>
        <v xml:space="preserve"> This policy specifies the fraction of CO2 emissions from power plants that is captured and stored, above the amount predicted in the business-as-usual scenario. // </v>
      </c>
      <c r="P201" s="342" t="s">
        <v>1992</v>
      </c>
      <c r="Q201" s="342" t="s">
        <v>46</v>
      </c>
      <c r="R201" s="342" t="str">
        <f t="shared" ref="R201:R218" si="20">H201&amp;" "&amp;I201</f>
        <v xml:space="preserve">Hard Coal </v>
      </c>
      <c r="S201" s="342" t="str">
        <f t="shared" si="19"/>
        <v>//**Hard Coal : **</v>
      </c>
      <c r="T201" s="318" t="str">
        <f t="shared" si="18"/>
        <v xml:space="preserve">//**Hard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v>
      </c>
      <c r="U201" s="347"/>
    </row>
    <row r="202" spans="1:21">
      <c r="A202" s="318" t="s">
        <v>1979</v>
      </c>
      <c r="C202" s="313" t="s">
        <v>8</v>
      </c>
      <c r="D202" s="313" t="s">
        <v>29</v>
      </c>
      <c r="E202" s="313" t="s">
        <v>1709</v>
      </c>
      <c r="F202" s="313" t="s">
        <v>322</v>
      </c>
      <c r="G202" s="313"/>
      <c r="H202" s="313" t="s">
        <v>323</v>
      </c>
      <c r="I202" s="313"/>
      <c r="J202" s="313">
        <v>877</v>
      </c>
      <c r="K202" s="313" t="s">
        <v>46</v>
      </c>
      <c r="L202" s="313" t="s">
        <v>1907</v>
      </c>
      <c r="N202" s="341" t="s">
        <v>1976</v>
      </c>
      <c r="O202" s="341" t="str">
        <f>INDEX('Standard Descriptions'!$E:$E,MATCH(Guidance!E202,'Standard Descriptions'!$C:$C,0))</f>
        <v xml:space="preserve"> This policy specifies the fraction of CO2 emissions from power plants that is captured and stored, above the amount predicted in the business-as-usual scenario. // </v>
      </c>
      <c r="P202" s="342" t="s">
        <v>1992</v>
      </c>
      <c r="Q202" s="342" t="s">
        <v>46</v>
      </c>
      <c r="R202" s="342" t="str">
        <f t="shared" si="20"/>
        <v xml:space="preserve">Natural Gas Nonpeaker </v>
      </c>
      <c r="S202" s="342" t="str">
        <f t="shared" si="19"/>
        <v>//**Natural Gas Nonpeaker : **</v>
      </c>
      <c r="T202" s="318" t="str">
        <f t="shared" si="18"/>
        <v xml:space="preserve">//**Natural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v>
      </c>
      <c r="U202" s="347"/>
    </row>
    <row r="203" spans="1:21">
      <c r="A203" s="318" t="s">
        <v>1979</v>
      </c>
      <c r="C203" s="313" t="s">
        <v>8</v>
      </c>
      <c r="D203" s="313" t="s">
        <v>29</v>
      </c>
      <c r="E203" s="313" t="s">
        <v>1709</v>
      </c>
      <c r="F203" s="313" t="s">
        <v>80</v>
      </c>
      <c r="G203" s="313"/>
      <c r="H203" s="313" t="s">
        <v>94</v>
      </c>
      <c r="I203" s="313"/>
      <c r="J203" s="313">
        <v>878</v>
      </c>
      <c r="K203" s="313" t="s">
        <v>47</v>
      </c>
      <c r="L203" s="313"/>
      <c r="N203" s="341" t="s">
        <v>1976</v>
      </c>
      <c r="O203" s="341" t="str">
        <f>INDEX('Standard Descriptions'!$E:$E,MATCH(Guidance!E203,'Standard Descriptions'!$C:$C,0))</f>
        <v xml:space="preserve"> This policy specifies the fraction of CO2 emissions from power plants that is captured and stored, above the amount predicted in the business-as-usual scenario. // </v>
      </c>
      <c r="P203" s="342" t="s">
        <v>1992</v>
      </c>
      <c r="Q203" s="342" t="s">
        <v>46</v>
      </c>
      <c r="R203" s="342" t="str">
        <f t="shared" si="20"/>
        <v xml:space="preserve">Nuclear </v>
      </c>
      <c r="S203" s="342" t="str">
        <f t="shared" si="19"/>
        <v>//**Nuclear : **</v>
      </c>
      <c r="T203" s="318" t="str">
        <f t="shared" si="18"/>
        <v/>
      </c>
      <c r="U203" s="347"/>
    </row>
    <row r="204" spans="1:21">
      <c r="A204" s="318" t="s">
        <v>1979</v>
      </c>
      <c r="C204" s="313" t="s">
        <v>8</v>
      </c>
      <c r="D204" s="313" t="s">
        <v>29</v>
      </c>
      <c r="E204" s="313" t="s">
        <v>1709</v>
      </c>
      <c r="F204" s="313" t="s">
        <v>81</v>
      </c>
      <c r="G204" s="313"/>
      <c r="H204" s="313" t="s">
        <v>95</v>
      </c>
      <c r="I204" s="313"/>
      <c r="J204" s="313">
        <v>879</v>
      </c>
      <c r="K204" s="313" t="s">
        <v>47</v>
      </c>
      <c r="L204" s="313"/>
      <c r="N204" s="341" t="s">
        <v>1976</v>
      </c>
      <c r="O204" s="341" t="str">
        <f>INDEX('Standard Descriptions'!$E:$E,MATCH(Guidance!E204,'Standard Descriptions'!$C:$C,0))</f>
        <v xml:space="preserve"> This policy specifies the fraction of CO2 emissions from power plants that is captured and stored, above the amount predicted in the business-as-usual scenario. // </v>
      </c>
      <c r="P204" s="342" t="s">
        <v>1992</v>
      </c>
      <c r="Q204" s="342" t="s">
        <v>46</v>
      </c>
      <c r="R204" s="342" t="str">
        <f t="shared" si="20"/>
        <v xml:space="preserve">Hydro </v>
      </c>
      <c r="S204" s="342" t="str">
        <f t="shared" si="19"/>
        <v>//**Hydro : **</v>
      </c>
      <c r="T204" s="318" t="str">
        <f t="shared" si="18"/>
        <v/>
      </c>
      <c r="U204" s="347"/>
    </row>
    <row r="205" spans="1:21">
      <c r="A205" s="318" t="s">
        <v>1979</v>
      </c>
      <c r="C205" s="313" t="s">
        <v>8</v>
      </c>
      <c r="D205" s="313" t="s">
        <v>29</v>
      </c>
      <c r="E205" s="313" t="s">
        <v>1709</v>
      </c>
      <c r="F205" s="313" t="s">
        <v>472</v>
      </c>
      <c r="G205" s="313"/>
      <c r="H205" s="313" t="s">
        <v>475</v>
      </c>
      <c r="I205" s="313"/>
      <c r="J205" s="313">
        <v>880</v>
      </c>
      <c r="K205" s="313" t="s">
        <v>47</v>
      </c>
      <c r="L205" s="313"/>
      <c r="N205" s="341" t="s">
        <v>1976</v>
      </c>
      <c r="O205" s="341" t="str">
        <f>INDEX('Standard Descriptions'!$E:$E,MATCH(Guidance!E205,'Standard Descriptions'!$C:$C,0))</f>
        <v xml:space="preserve"> This policy specifies the fraction of CO2 emissions from power plants that is captured and stored, above the amount predicted in the business-as-usual scenario. // </v>
      </c>
      <c r="P205" s="342" t="s">
        <v>1992</v>
      </c>
      <c r="Q205" s="342" t="s">
        <v>46</v>
      </c>
      <c r="R205" s="342" t="str">
        <f t="shared" si="20"/>
        <v xml:space="preserve">Onshore Wind </v>
      </c>
      <c r="S205" s="342" t="str">
        <f t="shared" si="19"/>
        <v>//**Onshore Wind : **</v>
      </c>
      <c r="T205" s="318" t="str">
        <f t="shared" si="18"/>
        <v/>
      </c>
      <c r="U205" s="347"/>
    </row>
    <row r="206" spans="1:21">
      <c r="A206" s="318" t="s">
        <v>1979</v>
      </c>
      <c r="C206" s="313" t="s">
        <v>8</v>
      </c>
      <c r="D206" s="313" t="s">
        <v>29</v>
      </c>
      <c r="E206" s="313" t="s">
        <v>1709</v>
      </c>
      <c r="F206" s="313" t="s">
        <v>82</v>
      </c>
      <c r="G206" s="313"/>
      <c r="H206" s="313" t="s">
        <v>96</v>
      </c>
      <c r="I206" s="313"/>
      <c r="J206" s="313">
        <v>881</v>
      </c>
      <c r="K206" s="313" t="s">
        <v>47</v>
      </c>
      <c r="L206" s="313"/>
      <c r="N206" s="341" t="s">
        <v>1976</v>
      </c>
      <c r="O206" s="341" t="str">
        <f>INDEX('Standard Descriptions'!$E:$E,MATCH(Guidance!E206,'Standard Descriptions'!$C:$C,0))</f>
        <v xml:space="preserve"> This policy specifies the fraction of CO2 emissions from power plants that is captured and stored, above the amount predicted in the business-as-usual scenario. // </v>
      </c>
      <c r="P206" s="342" t="s">
        <v>1992</v>
      </c>
      <c r="Q206" s="342" t="s">
        <v>46</v>
      </c>
      <c r="R206" s="342" t="str">
        <f t="shared" si="20"/>
        <v xml:space="preserve">Solar PV </v>
      </c>
      <c r="S206" s="342" t="str">
        <f t="shared" si="19"/>
        <v>//**Solar PV : **</v>
      </c>
      <c r="T206" s="318" t="str">
        <f t="shared" si="18"/>
        <v/>
      </c>
      <c r="U206" s="347"/>
    </row>
    <row r="207" spans="1:21">
      <c r="A207" s="318" t="s">
        <v>1979</v>
      </c>
      <c r="C207" s="313" t="s">
        <v>8</v>
      </c>
      <c r="D207" s="313" t="s">
        <v>29</v>
      </c>
      <c r="E207" s="313" t="s">
        <v>1709</v>
      </c>
      <c r="F207" s="313" t="s">
        <v>83</v>
      </c>
      <c r="G207" s="313"/>
      <c r="H207" s="313" t="s">
        <v>97</v>
      </c>
      <c r="I207" s="313"/>
      <c r="J207" s="313">
        <v>882</v>
      </c>
      <c r="K207" s="313" t="s">
        <v>47</v>
      </c>
      <c r="L207" s="313"/>
      <c r="N207" s="341" t="s">
        <v>1976</v>
      </c>
      <c r="O207" s="341" t="str">
        <f>INDEX('Standard Descriptions'!$E:$E,MATCH(Guidance!E207,'Standard Descriptions'!$C:$C,0))</f>
        <v xml:space="preserve"> This policy specifies the fraction of CO2 emissions from power plants that is captured and stored, above the amount predicted in the business-as-usual scenario. // </v>
      </c>
      <c r="P207" s="342" t="s">
        <v>1992</v>
      </c>
      <c r="Q207" s="342" t="s">
        <v>46</v>
      </c>
      <c r="R207" s="342" t="str">
        <f t="shared" si="20"/>
        <v xml:space="preserve">Solar Thermal </v>
      </c>
      <c r="S207" s="342" t="str">
        <f t="shared" si="19"/>
        <v>//**Solar Thermal : **</v>
      </c>
      <c r="T207" s="318" t="str">
        <f t="shared" si="18"/>
        <v/>
      </c>
      <c r="U207" s="347"/>
    </row>
    <row r="208" spans="1:21">
      <c r="A208" s="318" t="s">
        <v>1979</v>
      </c>
      <c r="C208" s="313" t="s">
        <v>8</v>
      </c>
      <c r="D208" s="313" t="s">
        <v>29</v>
      </c>
      <c r="E208" s="313" t="s">
        <v>1709</v>
      </c>
      <c r="F208" s="313" t="s">
        <v>84</v>
      </c>
      <c r="G208" s="313"/>
      <c r="H208" s="313" t="s">
        <v>98</v>
      </c>
      <c r="I208" s="313"/>
      <c r="J208" s="313">
        <v>883</v>
      </c>
      <c r="K208" s="313" t="s">
        <v>46</v>
      </c>
      <c r="L208" s="313" t="s">
        <v>1908</v>
      </c>
      <c r="N208" s="341" t="s">
        <v>1976</v>
      </c>
      <c r="O208" s="341" t="str">
        <f>INDEX('Standard Descriptions'!$E:$E,MATCH(Guidance!E208,'Standard Descriptions'!$C:$C,0))</f>
        <v xml:space="preserve"> This policy specifies the fraction of CO2 emissions from power plants that is captured and stored, above the amount predicted in the business-as-usual scenario. // </v>
      </c>
      <c r="P208" s="342" t="s">
        <v>1992</v>
      </c>
      <c r="Q208" s="342" t="s">
        <v>46</v>
      </c>
      <c r="R208" s="342" t="str">
        <f t="shared" si="20"/>
        <v xml:space="preserve">Biomass </v>
      </c>
      <c r="S208" s="342" t="str">
        <f t="shared" si="19"/>
        <v>//**Biomass : **</v>
      </c>
      <c r="T208" s="318" t="str">
        <f t="shared" si="18"/>
        <v xml:space="preserve">//**Biomass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v>
      </c>
      <c r="U208" s="347"/>
    </row>
    <row r="209" spans="1:21">
      <c r="A209" s="318" t="s">
        <v>1979</v>
      </c>
      <c r="C209" s="313" t="s">
        <v>8</v>
      </c>
      <c r="D209" s="313" t="s">
        <v>29</v>
      </c>
      <c r="E209" s="313" t="s">
        <v>1709</v>
      </c>
      <c r="F209" s="313" t="s">
        <v>752</v>
      </c>
      <c r="G209" s="313"/>
      <c r="H209" s="313" t="s">
        <v>460</v>
      </c>
      <c r="I209" s="313"/>
      <c r="J209" s="313">
        <v>884</v>
      </c>
      <c r="K209" s="313" t="s">
        <v>47</v>
      </c>
      <c r="L209" s="313"/>
      <c r="N209" s="341" t="s">
        <v>1976</v>
      </c>
      <c r="O209" s="341" t="str">
        <f>INDEX('Standard Descriptions'!$E:$E,MATCH(Guidance!E209,'Standard Descriptions'!$C:$C,0))</f>
        <v xml:space="preserve"> This policy specifies the fraction of CO2 emissions from power plants that is captured and stored, above the amount predicted in the business-as-usual scenario. // </v>
      </c>
      <c r="P209" s="342" t="s">
        <v>1992</v>
      </c>
      <c r="Q209" s="342" t="s">
        <v>46</v>
      </c>
      <c r="R209" s="342" t="str">
        <f t="shared" si="20"/>
        <v xml:space="preserve">Geothermal </v>
      </c>
      <c r="S209" s="342" t="str">
        <f t="shared" si="19"/>
        <v>//**Geothermal : **</v>
      </c>
      <c r="T209" s="318" t="str">
        <f t="shared" si="18"/>
        <v/>
      </c>
      <c r="U209" s="347"/>
    </row>
    <row r="210" spans="1:21">
      <c r="A210" s="318" t="s">
        <v>1979</v>
      </c>
      <c r="C210" s="313" t="s">
        <v>8</v>
      </c>
      <c r="D210" s="313" t="s">
        <v>29</v>
      </c>
      <c r="E210" s="313" t="s">
        <v>1709</v>
      </c>
      <c r="F210" s="313" t="s">
        <v>324</v>
      </c>
      <c r="G210" s="313"/>
      <c r="H210" s="313" t="s">
        <v>326</v>
      </c>
      <c r="I210" s="313"/>
      <c r="J210" s="313">
        <v>885</v>
      </c>
      <c r="K210" s="313" t="s">
        <v>46</v>
      </c>
      <c r="L210" s="313" t="s">
        <v>1909</v>
      </c>
      <c r="N210" s="341" t="s">
        <v>1976</v>
      </c>
      <c r="O210" s="341" t="str">
        <f>INDEX('Standard Descriptions'!$E:$E,MATCH(Guidance!E210,'Standard Descriptions'!$C:$C,0))</f>
        <v xml:space="preserve"> This policy specifies the fraction of CO2 emissions from power plants that is captured and stored, above the amount predicted in the business-as-usual scenario. // </v>
      </c>
      <c r="P210" s="342" t="s">
        <v>1992</v>
      </c>
      <c r="Q210" s="342" t="s">
        <v>46</v>
      </c>
      <c r="R210" s="342" t="str">
        <f t="shared" si="20"/>
        <v xml:space="preserve">Petroleum </v>
      </c>
      <c r="S210" s="342" t="str">
        <f t="shared" si="19"/>
        <v>//**Petroleum : **</v>
      </c>
      <c r="T210" s="318" t="str">
        <f t="shared" si="18"/>
        <v xml:space="preserve">//**Petroleum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v>
      </c>
      <c r="U210" s="347"/>
    </row>
    <row r="211" spans="1:21">
      <c r="A211" s="318" t="s">
        <v>1979</v>
      </c>
      <c r="C211" s="313" t="s">
        <v>8</v>
      </c>
      <c r="D211" s="313" t="s">
        <v>29</v>
      </c>
      <c r="E211" s="313" t="s">
        <v>1709</v>
      </c>
      <c r="F211" s="313" t="s">
        <v>325</v>
      </c>
      <c r="G211" s="313"/>
      <c r="H211" s="313" t="s">
        <v>327</v>
      </c>
      <c r="I211" s="313"/>
      <c r="J211" s="313">
        <v>886</v>
      </c>
      <c r="K211" s="313" t="s">
        <v>46</v>
      </c>
      <c r="L211" s="313" t="s">
        <v>1910</v>
      </c>
      <c r="N211" s="341" t="s">
        <v>1976</v>
      </c>
      <c r="O211" s="341" t="str">
        <f>INDEX('Standard Descriptions'!$E:$E,MATCH(Guidance!E211,'Standard Descriptions'!$C:$C,0))</f>
        <v xml:space="preserve"> This policy specifies the fraction of CO2 emissions from power plants that is captured and stored, above the amount predicted in the business-as-usual scenario. // </v>
      </c>
      <c r="P211" s="342" t="s">
        <v>1992</v>
      </c>
      <c r="Q211" s="342" t="s">
        <v>46</v>
      </c>
      <c r="R211" s="342" t="str">
        <f t="shared" si="20"/>
        <v xml:space="preserve">Natural Gas Peaker </v>
      </c>
      <c r="S211" s="342" t="str">
        <f t="shared" si="19"/>
        <v>//**Natural Gas Peaker : **</v>
      </c>
      <c r="T211" s="318" t="str">
        <f t="shared" si="18"/>
        <v xml:space="preserve">//**Natural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v>
      </c>
      <c r="U211" s="347"/>
    </row>
    <row r="212" spans="1:21">
      <c r="A212" s="318" t="s">
        <v>1979</v>
      </c>
      <c r="C212" s="313" t="s">
        <v>8</v>
      </c>
      <c r="D212" s="313" t="s">
        <v>29</v>
      </c>
      <c r="E212" s="313" t="s">
        <v>1709</v>
      </c>
      <c r="F212" s="313" t="s">
        <v>468</v>
      </c>
      <c r="G212" s="313"/>
      <c r="H212" s="313" t="s">
        <v>467</v>
      </c>
      <c r="I212" s="313"/>
      <c r="J212" s="313">
        <v>887</v>
      </c>
      <c r="K212" s="313" t="s">
        <v>46</v>
      </c>
      <c r="L212" s="313" t="s">
        <v>1911</v>
      </c>
      <c r="N212" s="341" t="s">
        <v>1976</v>
      </c>
      <c r="O212" s="341" t="str">
        <f>INDEX('Standard Descriptions'!$E:$E,MATCH(Guidance!E212,'Standard Descriptions'!$C:$C,0))</f>
        <v xml:space="preserve"> This policy specifies the fraction of CO2 emissions from power plants that is captured and stored, above the amount predicted in the business-as-usual scenario. // </v>
      </c>
      <c r="P212" s="342" t="s">
        <v>1992</v>
      </c>
      <c r="Q212" s="342" t="s">
        <v>46</v>
      </c>
      <c r="R212" s="342" t="str">
        <f t="shared" si="20"/>
        <v xml:space="preserve">Lignite </v>
      </c>
      <c r="S212" s="342" t="str">
        <f t="shared" si="19"/>
        <v>//**Lignite : **</v>
      </c>
      <c r="T212" s="318" t="str">
        <f t="shared" si="18"/>
        <v xml:space="preserve">//**Lignite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v>
      </c>
      <c r="U212" s="347"/>
    </row>
    <row r="213" spans="1:21">
      <c r="A213" s="318" t="s">
        <v>1979</v>
      </c>
      <c r="C213" s="313" t="s">
        <v>8</v>
      </c>
      <c r="D213" s="313" t="s">
        <v>29</v>
      </c>
      <c r="E213" s="313" t="s">
        <v>1709</v>
      </c>
      <c r="F213" s="313" t="s">
        <v>477</v>
      </c>
      <c r="G213" s="313"/>
      <c r="H213" s="313" t="s">
        <v>478</v>
      </c>
      <c r="I213" s="313"/>
      <c r="J213" s="313">
        <v>888</v>
      </c>
      <c r="K213" s="313" t="s">
        <v>47</v>
      </c>
      <c r="L213" s="313"/>
      <c r="N213" s="341" t="s">
        <v>1976</v>
      </c>
      <c r="O213" s="341" t="str">
        <f>INDEX('Standard Descriptions'!$E:$E,MATCH(Guidance!E213,'Standard Descriptions'!$C:$C,0))</f>
        <v xml:space="preserve"> This policy specifies the fraction of CO2 emissions from power plants that is captured and stored, above the amount predicted in the business-as-usual scenario. // </v>
      </c>
      <c r="P213" s="342" t="s">
        <v>1992</v>
      </c>
      <c r="Q213" s="342" t="s">
        <v>46</v>
      </c>
      <c r="R213" s="342" t="str">
        <f t="shared" si="20"/>
        <v xml:space="preserve">Offshore Wind </v>
      </c>
      <c r="S213" s="342" t="str">
        <f t="shared" si="19"/>
        <v>//**Offshore Wind : **</v>
      </c>
      <c r="T213" s="318" t="str">
        <f t="shared" si="18"/>
        <v/>
      </c>
      <c r="U213" s="347"/>
    </row>
    <row r="214" spans="1:21">
      <c r="A214" s="318" t="s">
        <v>1979</v>
      </c>
      <c r="C214" s="313" t="s">
        <v>8</v>
      </c>
      <c r="D214" s="313" t="s">
        <v>29</v>
      </c>
      <c r="E214" s="313" t="s">
        <v>1709</v>
      </c>
      <c r="F214" s="313" t="s">
        <v>1112</v>
      </c>
      <c r="G214" s="313"/>
      <c r="H214" s="313" t="s">
        <v>805</v>
      </c>
      <c r="I214" s="313"/>
      <c r="J214" s="313">
        <v>889</v>
      </c>
      <c r="K214" s="313" t="s">
        <v>47</v>
      </c>
      <c r="L214" s="313"/>
      <c r="N214" s="341" t="s">
        <v>1976</v>
      </c>
      <c r="O214" s="341" t="str">
        <f>INDEX('Standard Descriptions'!$E:$E,MATCH(Guidance!E214,'Standard Descriptions'!$C:$C,0))</f>
        <v xml:space="preserve"> This policy specifies the fraction of CO2 emissions from power plants that is captured and stored, above the amount predicted in the business-as-usual scenario. // </v>
      </c>
      <c r="P214" s="342" t="s">
        <v>1992</v>
      </c>
      <c r="Q214" s="342" t="s">
        <v>46</v>
      </c>
      <c r="R214" s="342" t="str">
        <f t="shared" si="20"/>
        <v xml:space="preserve">Crude Oil </v>
      </c>
      <c r="S214" s="342" t="str">
        <f t="shared" si="19"/>
        <v>//**Crude Oil : **</v>
      </c>
      <c r="T214" s="318" t="str">
        <f t="shared" si="18"/>
        <v/>
      </c>
      <c r="U214" s="347"/>
    </row>
    <row r="215" spans="1:21">
      <c r="A215" s="318" t="s">
        <v>1979</v>
      </c>
      <c r="C215" s="313" t="s">
        <v>8</v>
      </c>
      <c r="D215" s="313" t="s">
        <v>29</v>
      </c>
      <c r="E215" s="313" t="s">
        <v>1709</v>
      </c>
      <c r="F215" s="313" t="s">
        <v>1113</v>
      </c>
      <c r="G215" s="313"/>
      <c r="H215" s="313" t="s">
        <v>945</v>
      </c>
      <c r="I215" s="313"/>
      <c r="J215" s="313">
        <v>890</v>
      </c>
      <c r="K215" s="313" t="s">
        <v>47</v>
      </c>
      <c r="L215" s="313"/>
      <c r="N215" s="341" t="s">
        <v>1976</v>
      </c>
      <c r="O215" s="341" t="str">
        <f>INDEX('Standard Descriptions'!$E:$E,MATCH(Guidance!E215,'Standard Descriptions'!$C:$C,0))</f>
        <v xml:space="preserve"> This policy specifies the fraction of CO2 emissions from power plants that is captured and stored, above the amount predicted in the business-as-usual scenario. // </v>
      </c>
      <c r="P215" s="342" t="s">
        <v>1992</v>
      </c>
      <c r="Q215" s="342" t="s">
        <v>46</v>
      </c>
      <c r="R215" s="342" t="str">
        <f t="shared" si="20"/>
        <v xml:space="preserve">Heavy or Residual Fuel Oil </v>
      </c>
      <c r="S215" s="342" t="str">
        <f t="shared" si="19"/>
        <v>//**Heavy or Residual Fuel Oil : **</v>
      </c>
      <c r="T215" s="318" t="str">
        <f t="shared" si="18"/>
        <v/>
      </c>
      <c r="U215" s="347"/>
    </row>
    <row r="216" spans="1:21">
      <c r="A216" s="318" t="s">
        <v>1979</v>
      </c>
      <c r="C216" s="313" t="s">
        <v>8</v>
      </c>
      <c r="D216" s="313" t="s">
        <v>29</v>
      </c>
      <c r="E216" s="313" t="s">
        <v>1709</v>
      </c>
      <c r="F216" s="313" t="s">
        <v>1114</v>
      </c>
      <c r="G216" s="313"/>
      <c r="H216" s="313" t="s">
        <v>807</v>
      </c>
      <c r="I216" s="313"/>
      <c r="J216" s="313">
        <v>891</v>
      </c>
      <c r="K216" s="313" t="s">
        <v>46</v>
      </c>
      <c r="L216" s="313" t="s">
        <v>1912</v>
      </c>
      <c r="N216" s="341" t="s">
        <v>1976</v>
      </c>
      <c r="O216" s="341" t="str">
        <f>INDEX('Standard Descriptions'!$E:$E,MATCH(Guidance!E216,'Standard Descriptions'!$C:$C,0))</f>
        <v xml:space="preserve"> This policy specifies the fraction of CO2 emissions from power plants that is captured and stored, above the amount predicted in the business-as-usual scenario. // </v>
      </c>
      <c r="P216" s="342" t="s">
        <v>1992</v>
      </c>
      <c r="Q216" s="342" t="s">
        <v>46</v>
      </c>
      <c r="R216" s="342" t="str">
        <f t="shared" si="20"/>
        <v xml:space="preserve">Municipal Solid Waste </v>
      </c>
      <c r="S216" s="342" t="str">
        <f t="shared" si="19"/>
        <v>//**Municipal Solid Waste : **</v>
      </c>
      <c r="T216" s="318" t="str">
        <f t="shared" si="18"/>
        <v xml:space="preserve">//**Municipal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U216" s="347"/>
    </row>
    <row r="217" spans="1:21" s="314" customFormat="1" ht="62.65" customHeight="1">
      <c r="A217" s="314" t="s">
        <v>1978</v>
      </c>
      <c r="B217" s="331"/>
      <c r="C217" s="314" t="s">
        <v>8</v>
      </c>
      <c r="D217" s="314" t="s">
        <v>1101</v>
      </c>
      <c r="E217" s="314" t="s">
        <v>1102</v>
      </c>
      <c r="J217" s="314">
        <v>508</v>
      </c>
      <c r="K217" s="314" t="s">
        <v>46</v>
      </c>
      <c r="L217" s="365" t="s">
        <v>2041</v>
      </c>
      <c r="M217" s="331"/>
      <c r="N217" s="344" t="s">
        <v>1976</v>
      </c>
      <c r="O217" s="356" t="str">
        <f>INDEX('Standard Descriptions'!$E:$E,MATCH(Guidance!E217,'Standard Descriptions'!$C:$C,0))</f>
        <v xml:space="preserve">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v>
      </c>
      <c r="P217" s="314" t="s">
        <v>1992</v>
      </c>
      <c r="Q217" s="314" t="s">
        <v>47</v>
      </c>
      <c r="R217" s="314" t="str">
        <f t="shared" si="20"/>
        <v xml:space="preserve"> </v>
      </c>
      <c r="S217" s="315"/>
      <c r="T217" s="315" t="str">
        <f t="shared" si="18"/>
        <v>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c r="U217" s="310" t="str">
        <f>N217&amp;O217&amp;P217&amp;T217</f>
        <v>**Description:**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row>
    <row r="218" spans="1:21" s="314" customFormat="1">
      <c r="A218" s="314" t="s">
        <v>1978</v>
      </c>
      <c r="B218" s="331"/>
      <c r="C218" s="314" t="s">
        <v>8</v>
      </c>
      <c r="D218" s="314" t="s">
        <v>282</v>
      </c>
      <c r="E218" s="314" t="s">
        <v>285</v>
      </c>
      <c r="J218" s="314">
        <v>148</v>
      </c>
      <c r="K218" s="314" t="s">
        <v>46</v>
      </c>
      <c r="L218" s="314" t="s">
        <v>1843</v>
      </c>
      <c r="M218" s="331"/>
      <c r="N218" s="344" t="s">
        <v>1976</v>
      </c>
      <c r="O218" s="344" t="str">
        <f>INDEX('Standard Descriptions'!$E:$E,MATCH(Guidance!E218,'Standard Descriptions'!$C:$C,0))</f>
        <v xml:space="preserve"> This policy increases or decreases the amount of electricity exported from the United States to Canada and Mexico.  It does not cause the construction or removal of transmission lines linking these countries. // </v>
      </c>
      <c r="P218" s="314" t="s">
        <v>1992</v>
      </c>
      <c r="Q218" s="314" t="s">
        <v>47</v>
      </c>
      <c r="R218" s="314" t="str">
        <f t="shared" si="20"/>
        <v xml:space="preserve"> </v>
      </c>
      <c r="S218" s="315"/>
      <c r="T218" s="315" t="str">
        <f t="shared" si="18"/>
        <v xml:space="preserve"> In 2017, India became a net exporter of electricity for the first time. During 2010-2018, electricity exports grew at a Compounded Annual Growth Rate (CAGR) of 70%. In 2018, India exported around 7,200 Million Units to Nepal, Bangladesh and Myanmar.</v>
      </c>
      <c r="U218" s="310" t="str">
        <f>N218&amp;O218&amp;P218&amp;T218</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row>
    <row r="219" spans="1:21" s="314" customFormat="1">
      <c r="A219" s="314" t="s">
        <v>1978</v>
      </c>
      <c r="B219" s="331"/>
      <c r="C219" s="314" t="s">
        <v>8</v>
      </c>
      <c r="D219" s="314" t="s">
        <v>283</v>
      </c>
      <c r="E219" s="314" t="str">
        <f>E220</f>
        <v>Percent Change in Electricity Imports</v>
      </c>
      <c r="M219" s="331"/>
      <c r="N219" s="344" t="s">
        <v>1976</v>
      </c>
      <c r="O219" s="344" t="str">
        <f>INDEX('Standard Descriptions'!$E:$E,MATCH(Guidance!E219,'Standard Descriptions'!$C:$C,0))</f>
        <v xml:space="preserve"> This policy increases or decreases the amount of electricity imported to India from other countries.  It does not cause the construction or removal of transmission lines linking these countries. // </v>
      </c>
      <c r="P219" s="315" t="s">
        <v>1992</v>
      </c>
      <c r="Q219" s="315" t="s">
        <v>46</v>
      </c>
      <c r="S219" s="315" t="str">
        <f t="shared" si="19"/>
        <v/>
      </c>
      <c r="T219" s="315" t="str">
        <f t="shared" si="18"/>
        <v/>
      </c>
      <c r="U219" s="310" t="str">
        <f>N219&amp;O219&amp;P219&amp;T220&amp;T221&amp;T222&amp;T223&amp;T224&amp;T225&amp;T226&amp;T227&amp;T228&amp;T229&amp;T230&amp;T231&amp;T232&amp;T233&amp;T234&amp;T235</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row>
    <row r="220" spans="1:21">
      <c r="A220" s="318" t="s">
        <v>1979</v>
      </c>
      <c r="C220" s="313" t="s">
        <v>8</v>
      </c>
      <c r="D220" s="313" t="s">
        <v>283</v>
      </c>
      <c r="E220" s="313" t="s">
        <v>284</v>
      </c>
      <c r="F220" s="313" t="s">
        <v>471</v>
      </c>
      <c r="G220" s="313"/>
      <c r="H220" s="313" t="s">
        <v>470</v>
      </c>
      <c r="I220" s="313"/>
      <c r="J220" s="313">
        <v>149</v>
      </c>
      <c r="K220" s="313" t="s">
        <v>47</v>
      </c>
      <c r="L220" s="313" t="s">
        <v>1844</v>
      </c>
      <c r="N220" s="341" t="s">
        <v>1976</v>
      </c>
      <c r="O220" s="341" t="str">
        <f>INDEX('Standard Descriptions'!$E:$E,MATCH(Guidance!E220,'Standard Descriptions'!$C:$C,0))</f>
        <v xml:space="preserve"> This policy increases or decreases the amount of electricity imported to India from other countries.  It does not cause the construction or removal of transmission lines linking these countries. // </v>
      </c>
      <c r="P220" s="342" t="s">
        <v>1992</v>
      </c>
      <c r="Q220" s="342" t="s">
        <v>46</v>
      </c>
      <c r="R220" s="342" t="str">
        <f t="shared" ref="R220:R237" si="21">H220&amp;" "&amp;I220</f>
        <v xml:space="preserve">Hard Coal </v>
      </c>
      <c r="S220" s="342" t="str">
        <f t="shared" si="19"/>
        <v>//**Hard Coal : **</v>
      </c>
      <c r="T220" s="318" t="str">
        <f t="shared" si="18"/>
        <v/>
      </c>
    </row>
    <row r="221" spans="1:21">
      <c r="A221" s="318" t="s">
        <v>1979</v>
      </c>
      <c r="C221" s="313" t="s">
        <v>8</v>
      </c>
      <c r="D221" s="313" t="s">
        <v>283</v>
      </c>
      <c r="E221" s="313" t="s">
        <v>284</v>
      </c>
      <c r="F221" s="313" t="s">
        <v>322</v>
      </c>
      <c r="G221" s="313"/>
      <c r="H221" s="313" t="s">
        <v>323</v>
      </c>
      <c r="I221" s="313"/>
      <c r="J221" s="313">
        <v>526</v>
      </c>
      <c r="K221" s="313" t="s">
        <v>47</v>
      </c>
      <c r="L221" s="313" t="s">
        <v>1844</v>
      </c>
      <c r="N221" s="341" t="s">
        <v>1976</v>
      </c>
      <c r="O221" s="341" t="str">
        <f>INDEX('Standard Descriptions'!$E:$E,MATCH(Guidance!E221,'Standard Descriptions'!$C:$C,0))</f>
        <v xml:space="preserve"> This policy increases or decreases the amount of electricity imported to India from other countries.  It does not cause the construction or removal of transmission lines linking these countries. // </v>
      </c>
      <c r="P221" s="342" t="s">
        <v>1992</v>
      </c>
      <c r="Q221" s="342" t="s">
        <v>46</v>
      </c>
      <c r="R221" s="342" t="str">
        <f t="shared" si="21"/>
        <v xml:space="preserve">Natural Gas Nonpeaker </v>
      </c>
      <c r="S221" s="342" t="str">
        <f t="shared" si="19"/>
        <v>//**Natural Gas Nonpeaker : **</v>
      </c>
      <c r="T221" s="318" t="str">
        <f t="shared" si="18"/>
        <v/>
      </c>
    </row>
    <row r="222" spans="1:21">
      <c r="A222" s="318" t="s">
        <v>1979</v>
      </c>
      <c r="C222" s="313" t="s">
        <v>8</v>
      </c>
      <c r="D222" s="313" t="s">
        <v>283</v>
      </c>
      <c r="E222" s="313" t="s">
        <v>284</v>
      </c>
      <c r="F222" s="313" t="s">
        <v>80</v>
      </c>
      <c r="G222" s="313"/>
      <c r="H222" s="313" t="s">
        <v>94</v>
      </c>
      <c r="I222" s="313"/>
      <c r="J222" s="313">
        <v>527</v>
      </c>
      <c r="K222" s="313" t="s">
        <v>47</v>
      </c>
      <c r="L222" s="313" t="s">
        <v>1844</v>
      </c>
      <c r="N222" s="341" t="s">
        <v>1976</v>
      </c>
      <c r="O222" s="341" t="str">
        <f>INDEX('Standard Descriptions'!$E:$E,MATCH(Guidance!E222,'Standard Descriptions'!$C:$C,0))</f>
        <v xml:space="preserve"> This policy increases or decreases the amount of electricity imported to India from other countries.  It does not cause the construction or removal of transmission lines linking these countries. // </v>
      </c>
      <c r="P222" s="342" t="s">
        <v>1992</v>
      </c>
      <c r="Q222" s="342" t="s">
        <v>46</v>
      </c>
      <c r="R222" s="342" t="str">
        <f t="shared" si="21"/>
        <v xml:space="preserve">Nuclear </v>
      </c>
      <c r="S222" s="342" t="str">
        <f t="shared" si="19"/>
        <v>//**Nuclear : **</v>
      </c>
      <c r="T222" s="318" t="str">
        <f t="shared" si="18"/>
        <v/>
      </c>
    </row>
    <row r="223" spans="1:21">
      <c r="A223" s="318" t="s">
        <v>1979</v>
      </c>
      <c r="C223" s="313" t="s">
        <v>8</v>
      </c>
      <c r="D223" s="313" t="s">
        <v>283</v>
      </c>
      <c r="E223" s="313" t="s">
        <v>284</v>
      </c>
      <c r="F223" s="313" t="s">
        <v>81</v>
      </c>
      <c r="G223" s="313"/>
      <c r="H223" s="313" t="s">
        <v>95</v>
      </c>
      <c r="I223" s="313"/>
      <c r="J223" s="313">
        <v>528</v>
      </c>
      <c r="K223" s="313" t="s">
        <v>46</v>
      </c>
      <c r="L223" s="313" t="s">
        <v>1844</v>
      </c>
      <c r="N223" s="341" t="s">
        <v>1976</v>
      </c>
      <c r="O223" s="341" t="str">
        <f>INDEX('Standard Descriptions'!$E:$E,MATCH(Guidance!E223,'Standard Descriptions'!$C:$C,0))</f>
        <v xml:space="preserve"> This policy increases or decreases the amount of electricity imported to India from other countries.  It does not cause the construction or removal of transmission lines linking these countries. // </v>
      </c>
      <c r="P223" s="342" t="s">
        <v>1992</v>
      </c>
      <c r="Q223" s="342" t="s">
        <v>46</v>
      </c>
      <c r="R223" s="342" t="str">
        <f t="shared" si="21"/>
        <v xml:space="preserve">Hydro </v>
      </c>
      <c r="S223" s="342" t="str">
        <f t="shared" si="19"/>
        <v>//**Hydro : **</v>
      </c>
      <c r="T223" s="318" t="str">
        <f t="shared" si="18"/>
        <v>//**Hydro : **  India predominantly imports hydroelectricity from Bhutan. During 2010-2018, electricity imports remained largely constant and grew at a Compounded Annual Growth Rate (CAGR) of only 1%. In 2018, India imported around 5,600 Million Units.</v>
      </c>
    </row>
    <row r="224" spans="1:21">
      <c r="A224" s="318" t="s">
        <v>1979</v>
      </c>
      <c r="C224" s="313" t="s">
        <v>8</v>
      </c>
      <c r="D224" s="313" t="s">
        <v>283</v>
      </c>
      <c r="E224" s="313" t="s">
        <v>284</v>
      </c>
      <c r="F224" s="313" t="s">
        <v>472</v>
      </c>
      <c r="G224" s="313"/>
      <c r="H224" s="313" t="s">
        <v>475</v>
      </c>
      <c r="I224" s="313"/>
      <c r="J224" s="313">
        <v>529</v>
      </c>
      <c r="K224" s="313" t="s">
        <v>47</v>
      </c>
      <c r="L224" s="313" t="s">
        <v>1844</v>
      </c>
      <c r="N224" s="341" t="s">
        <v>1976</v>
      </c>
      <c r="O224" s="341" t="str">
        <f>INDEX('Standard Descriptions'!$E:$E,MATCH(Guidance!E224,'Standard Descriptions'!$C:$C,0))</f>
        <v xml:space="preserve"> This policy increases or decreases the amount of electricity imported to India from other countries.  It does not cause the construction or removal of transmission lines linking these countries. // </v>
      </c>
      <c r="P224" s="342" t="s">
        <v>1992</v>
      </c>
      <c r="Q224" s="342" t="s">
        <v>46</v>
      </c>
      <c r="R224" s="342" t="str">
        <f t="shared" si="21"/>
        <v xml:space="preserve">Onshore Wind </v>
      </c>
      <c r="S224" s="342" t="str">
        <f t="shared" si="19"/>
        <v>//**Onshore Wind : **</v>
      </c>
      <c r="T224" s="318" t="str">
        <f t="shared" si="18"/>
        <v/>
      </c>
    </row>
    <row r="225" spans="1:21">
      <c r="A225" s="318" t="s">
        <v>1979</v>
      </c>
      <c r="C225" s="313" t="s">
        <v>8</v>
      </c>
      <c r="D225" s="313" t="s">
        <v>283</v>
      </c>
      <c r="E225" s="313" t="s">
        <v>284</v>
      </c>
      <c r="F225" s="313" t="s">
        <v>82</v>
      </c>
      <c r="G225" s="313"/>
      <c r="H225" s="313" t="s">
        <v>96</v>
      </c>
      <c r="I225" s="313"/>
      <c r="J225" s="313">
        <v>530</v>
      </c>
      <c r="K225" s="313" t="s">
        <v>47</v>
      </c>
      <c r="L225" s="313" t="s">
        <v>1844</v>
      </c>
      <c r="N225" s="341" t="s">
        <v>1976</v>
      </c>
      <c r="O225" s="341" t="str">
        <f>INDEX('Standard Descriptions'!$E:$E,MATCH(Guidance!E225,'Standard Descriptions'!$C:$C,0))</f>
        <v xml:space="preserve"> This policy increases or decreases the amount of electricity imported to India from other countries.  It does not cause the construction or removal of transmission lines linking these countries. // </v>
      </c>
      <c r="P225" s="342" t="s">
        <v>1992</v>
      </c>
      <c r="Q225" s="342" t="s">
        <v>46</v>
      </c>
      <c r="R225" s="342" t="str">
        <f t="shared" si="21"/>
        <v xml:space="preserve">Solar PV </v>
      </c>
      <c r="S225" s="342" t="str">
        <f t="shared" si="19"/>
        <v>//**Solar PV : **</v>
      </c>
      <c r="T225" s="318" t="str">
        <f t="shared" si="18"/>
        <v/>
      </c>
    </row>
    <row r="226" spans="1:21">
      <c r="A226" s="318" t="s">
        <v>1979</v>
      </c>
      <c r="C226" s="313" t="s">
        <v>8</v>
      </c>
      <c r="D226" s="313" t="s">
        <v>283</v>
      </c>
      <c r="E226" s="313" t="s">
        <v>284</v>
      </c>
      <c r="F226" s="313" t="s">
        <v>83</v>
      </c>
      <c r="G226" s="313"/>
      <c r="H226" s="313" t="s">
        <v>97</v>
      </c>
      <c r="I226" s="313"/>
      <c r="J226" s="313">
        <v>531</v>
      </c>
      <c r="K226" s="313" t="s">
        <v>47</v>
      </c>
      <c r="L226" s="313"/>
      <c r="N226" s="341" t="s">
        <v>1976</v>
      </c>
      <c r="O226" s="341" t="str">
        <f>INDEX('Standard Descriptions'!$E:$E,MATCH(Guidance!E226,'Standard Descriptions'!$C:$C,0))</f>
        <v xml:space="preserve"> This policy increases or decreases the amount of electricity imported to India from other countries.  It does not cause the construction or removal of transmission lines linking these countries. // </v>
      </c>
      <c r="P226" s="342" t="s">
        <v>1992</v>
      </c>
      <c r="Q226" s="342" t="s">
        <v>46</v>
      </c>
      <c r="R226" s="342" t="str">
        <f t="shared" si="21"/>
        <v xml:space="preserve">Solar Thermal </v>
      </c>
      <c r="S226" s="342" t="str">
        <f t="shared" si="19"/>
        <v>//**Solar Thermal : **</v>
      </c>
      <c r="T226" s="318" t="str">
        <f t="shared" si="18"/>
        <v/>
      </c>
    </row>
    <row r="227" spans="1:21">
      <c r="A227" s="318" t="s">
        <v>1979</v>
      </c>
      <c r="C227" s="313" t="s">
        <v>8</v>
      </c>
      <c r="D227" s="313" t="s">
        <v>283</v>
      </c>
      <c r="E227" s="313" t="s">
        <v>284</v>
      </c>
      <c r="F227" s="313" t="s">
        <v>84</v>
      </c>
      <c r="G227" s="313"/>
      <c r="H227" s="313" t="s">
        <v>98</v>
      </c>
      <c r="I227" s="313"/>
      <c r="J227" s="313">
        <v>532</v>
      </c>
      <c r="K227" s="313" t="s">
        <v>47</v>
      </c>
      <c r="L227" s="313" t="s">
        <v>1844</v>
      </c>
      <c r="N227" s="341" t="s">
        <v>1976</v>
      </c>
      <c r="O227" s="341" t="str">
        <f>INDEX('Standard Descriptions'!$E:$E,MATCH(Guidance!E227,'Standard Descriptions'!$C:$C,0))</f>
        <v xml:space="preserve"> This policy increases or decreases the amount of electricity imported to India from other countries.  It does not cause the construction or removal of transmission lines linking these countries. // </v>
      </c>
      <c r="P227" s="342" t="s">
        <v>1992</v>
      </c>
      <c r="Q227" s="342" t="s">
        <v>46</v>
      </c>
      <c r="R227" s="342" t="str">
        <f t="shared" si="21"/>
        <v xml:space="preserve">Biomass </v>
      </c>
      <c r="S227" s="342" t="str">
        <f t="shared" si="19"/>
        <v>//**Biomass : **</v>
      </c>
      <c r="T227" s="318" t="str">
        <f t="shared" si="18"/>
        <v/>
      </c>
    </row>
    <row r="228" spans="1:21">
      <c r="A228" s="318" t="s">
        <v>1979</v>
      </c>
      <c r="C228" s="313" t="s">
        <v>8</v>
      </c>
      <c r="D228" s="313" t="s">
        <v>283</v>
      </c>
      <c r="E228" s="313" t="s">
        <v>284</v>
      </c>
      <c r="F228" s="313" t="s">
        <v>752</v>
      </c>
      <c r="G228" s="313"/>
      <c r="H228" s="313" t="s">
        <v>1688</v>
      </c>
      <c r="I228" s="313"/>
      <c r="J228" s="313">
        <v>533</v>
      </c>
      <c r="K228" s="313" t="s">
        <v>47</v>
      </c>
      <c r="L228" s="313"/>
      <c r="N228" s="341" t="s">
        <v>1976</v>
      </c>
      <c r="O228" s="341" t="str">
        <f>INDEX('Standard Descriptions'!$E:$E,MATCH(Guidance!E228,'Standard Descriptions'!$C:$C,0))</f>
        <v xml:space="preserve"> This policy increases or decreases the amount of electricity imported to India from other countries.  It does not cause the construction or removal of transmission lines linking these countries. // </v>
      </c>
      <c r="P228" s="342" t="s">
        <v>1992</v>
      </c>
      <c r="Q228" s="342" t="s">
        <v>46</v>
      </c>
      <c r="R228" s="342" t="str">
        <f t="shared" si="21"/>
        <v xml:space="preserve">Pumped Hydro </v>
      </c>
      <c r="S228" s="342" t="str">
        <f t="shared" si="19"/>
        <v>//**Pumped Hydro : **</v>
      </c>
      <c r="T228" s="318" t="str">
        <f t="shared" si="18"/>
        <v/>
      </c>
    </row>
    <row r="229" spans="1:21">
      <c r="A229" s="318" t="s">
        <v>1979</v>
      </c>
      <c r="C229" s="313" t="s">
        <v>8</v>
      </c>
      <c r="D229" s="313" t="s">
        <v>283</v>
      </c>
      <c r="E229" s="313" t="s">
        <v>284</v>
      </c>
      <c r="F229" s="313" t="s">
        <v>324</v>
      </c>
      <c r="G229" s="313"/>
      <c r="H229" s="313" t="s">
        <v>326</v>
      </c>
      <c r="I229" s="313"/>
      <c r="J229" s="313">
        <v>534</v>
      </c>
      <c r="K229" s="313" t="s">
        <v>47</v>
      </c>
      <c r="L229" s="313" t="s">
        <v>1844</v>
      </c>
      <c r="N229" s="341" t="s">
        <v>1976</v>
      </c>
      <c r="O229" s="341" t="str">
        <f>INDEX('Standard Descriptions'!$E:$E,MATCH(Guidance!E229,'Standard Descriptions'!$C:$C,0))</f>
        <v xml:space="preserve"> This policy increases or decreases the amount of electricity imported to India from other countries.  It does not cause the construction or removal of transmission lines linking these countries. // </v>
      </c>
      <c r="P229" s="342" t="s">
        <v>1992</v>
      </c>
      <c r="Q229" s="342" t="s">
        <v>46</v>
      </c>
      <c r="R229" s="342" t="str">
        <f t="shared" si="21"/>
        <v xml:space="preserve">Petroleum </v>
      </c>
      <c r="S229" s="342" t="str">
        <f t="shared" si="19"/>
        <v>//**Petroleum : **</v>
      </c>
      <c r="T229" s="318" t="str">
        <f t="shared" si="18"/>
        <v/>
      </c>
    </row>
    <row r="230" spans="1:21">
      <c r="A230" s="318" t="s">
        <v>1979</v>
      </c>
      <c r="C230" s="313" t="s">
        <v>8</v>
      </c>
      <c r="D230" s="313" t="s">
        <v>283</v>
      </c>
      <c r="E230" s="313" t="s">
        <v>284</v>
      </c>
      <c r="F230" s="313" t="s">
        <v>325</v>
      </c>
      <c r="G230" s="313"/>
      <c r="H230" s="313" t="s">
        <v>327</v>
      </c>
      <c r="I230" s="313"/>
      <c r="J230" s="313">
        <v>535</v>
      </c>
      <c r="K230" s="313" t="s">
        <v>47</v>
      </c>
      <c r="L230" s="313"/>
      <c r="N230" s="341" t="s">
        <v>1976</v>
      </c>
      <c r="O230" s="341" t="str">
        <f>INDEX('Standard Descriptions'!$E:$E,MATCH(Guidance!E230,'Standard Descriptions'!$C:$C,0))</f>
        <v xml:space="preserve"> This policy increases or decreases the amount of electricity imported to India from other countries.  It does not cause the construction or removal of transmission lines linking these countries. // </v>
      </c>
      <c r="P230" s="342" t="s">
        <v>1992</v>
      </c>
      <c r="Q230" s="342" t="s">
        <v>46</v>
      </c>
      <c r="R230" s="342" t="str">
        <f t="shared" si="21"/>
        <v xml:space="preserve">Natural Gas Peaker </v>
      </c>
      <c r="S230" s="342" t="str">
        <f t="shared" si="19"/>
        <v>//**Natural Gas Peaker : **</v>
      </c>
      <c r="T230" s="318" t="str">
        <f t="shared" si="18"/>
        <v/>
      </c>
    </row>
    <row r="231" spans="1:21">
      <c r="A231" s="318" t="s">
        <v>1979</v>
      </c>
      <c r="C231" s="313" t="s">
        <v>8</v>
      </c>
      <c r="D231" s="313" t="s">
        <v>283</v>
      </c>
      <c r="E231" s="313" t="s">
        <v>284</v>
      </c>
      <c r="F231" s="313" t="s">
        <v>468</v>
      </c>
      <c r="G231" s="313"/>
      <c r="H231" s="313" t="s">
        <v>467</v>
      </c>
      <c r="I231" s="313"/>
      <c r="J231" s="313">
        <v>536</v>
      </c>
      <c r="K231" s="313" t="s">
        <v>47</v>
      </c>
      <c r="L231" s="313"/>
      <c r="N231" s="341" t="s">
        <v>1976</v>
      </c>
      <c r="O231" s="341" t="str">
        <f>INDEX('Standard Descriptions'!$E:$E,MATCH(Guidance!E231,'Standard Descriptions'!$C:$C,0))</f>
        <v xml:space="preserve"> This policy increases or decreases the amount of electricity imported to India from other countries.  It does not cause the construction or removal of transmission lines linking these countries. // </v>
      </c>
      <c r="P231" s="342" t="s">
        <v>1992</v>
      </c>
      <c r="Q231" s="342" t="s">
        <v>46</v>
      </c>
      <c r="R231" s="342" t="str">
        <f t="shared" si="21"/>
        <v xml:space="preserve">Lignite </v>
      </c>
      <c r="S231" s="342" t="str">
        <f t="shared" si="19"/>
        <v>//**Lignite : **</v>
      </c>
      <c r="T231" s="318" t="str">
        <f t="shared" si="18"/>
        <v/>
      </c>
    </row>
    <row r="232" spans="1:21">
      <c r="A232" s="318" t="s">
        <v>1979</v>
      </c>
      <c r="C232" s="313" t="s">
        <v>8</v>
      </c>
      <c r="D232" s="313" t="s">
        <v>283</v>
      </c>
      <c r="E232" s="313" t="s">
        <v>284</v>
      </c>
      <c r="F232" s="313" t="s">
        <v>477</v>
      </c>
      <c r="G232" s="313"/>
      <c r="H232" s="313" t="s">
        <v>478</v>
      </c>
      <c r="I232" s="313"/>
      <c r="J232" s="313">
        <v>537</v>
      </c>
      <c r="K232" s="313" t="s">
        <v>47</v>
      </c>
      <c r="L232" s="313"/>
      <c r="N232" s="341" t="s">
        <v>1976</v>
      </c>
      <c r="O232" s="341" t="str">
        <f>INDEX('Standard Descriptions'!$E:$E,MATCH(Guidance!E232,'Standard Descriptions'!$C:$C,0))</f>
        <v xml:space="preserve"> This policy increases or decreases the amount of electricity imported to India from other countries.  It does not cause the construction or removal of transmission lines linking these countries. // </v>
      </c>
      <c r="P232" s="342" t="s">
        <v>1992</v>
      </c>
      <c r="Q232" s="342" t="s">
        <v>46</v>
      </c>
      <c r="R232" s="342" t="str">
        <f t="shared" si="21"/>
        <v xml:space="preserve">Offshore Wind </v>
      </c>
      <c r="S232" s="342" t="str">
        <f t="shared" si="19"/>
        <v>//**Offshore Wind : **</v>
      </c>
      <c r="T232" s="318" t="str">
        <f t="shared" si="18"/>
        <v/>
      </c>
    </row>
    <row r="233" spans="1:21">
      <c r="A233" s="318" t="s">
        <v>1979</v>
      </c>
      <c r="C233" s="313" t="s">
        <v>8</v>
      </c>
      <c r="D233" s="313" t="s">
        <v>283</v>
      </c>
      <c r="E233" s="313" t="s">
        <v>284</v>
      </c>
      <c r="F233" s="313" t="s">
        <v>1112</v>
      </c>
      <c r="G233" s="313"/>
      <c r="H233" s="313" t="s">
        <v>805</v>
      </c>
      <c r="I233" s="313"/>
      <c r="J233" s="313">
        <v>538</v>
      </c>
      <c r="K233" s="313" t="s">
        <v>47</v>
      </c>
      <c r="L233" s="313"/>
      <c r="N233" s="341" t="s">
        <v>1976</v>
      </c>
      <c r="O233" s="341" t="str">
        <f>INDEX('Standard Descriptions'!$E:$E,MATCH(Guidance!E233,'Standard Descriptions'!$C:$C,0))</f>
        <v xml:space="preserve"> This policy increases or decreases the amount of electricity imported to India from other countries.  It does not cause the construction or removal of transmission lines linking these countries. // </v>
      </c>
      <c r="P233" s="342" t="s">
        <v>1992</v>
      </c>
      <c r="Q233" s="342" t="s">
        <v>46</v>
      </c>
      <c r="R233" s="342" t="str">
        <f t="shared" si="21"/>
        <v xml:space="preserve">Crude Oil </v>
      </c>
      <c r="S233" s="342" t="str">
        <f t="shared" si="19"/>
        <v>//**Crude Oil : **</v>
      </c>
      <c r="T233" s="318" t="str">
        <f t="shared" si="18"/>
        <v/>
      </c>
    </row>
    <row r="234" spans="1:21">
      <c r="A234" s="318" t="s">
        <v>1979</v>
      </c>
      <c r="C234" s="313" t="s">
        <v>8</v>
      </c>
      <c r="D234" s="313" t="s">
        <v>283</v>
      </c>
      <c r="E234" s="313" t="s">
        <v>284</v>
      </c>
      <c r="F234" s="313" t="s">
        <v>1113</v>
      </c>
      <c r="G234" s="313"/>
      <c r="H234" s="313" t="s">
        <v>945</v>
      </c>
      <c r="I234" s="313"/>
      <c r="J234" s="313">
        <v>539</v>
      </c>
      <c r="K234" s="313" t="s">
        <v>47</v>
      </c>
      <c r="L234" s="313"/>
      <c r="N234" s="341" t="s">
        <v>1976</v>
      </c>
      <c r="O234" s="341" t="str">
        <f>INDEX('Standard Descriptions'!$E:$E,MATCH(Guidance!E234,'Standard Descriptions'!$C:$C,0))</f>
        <v xml:space="preserve"> This policy increases or decreases the amount of electricity imported to India from other countries.  It does not cause the construction or removal of transmission lines linking these countries. // </v>
      </c>
      <c r="P234" s="342" t="s">
        <v>1992</v>
      </c>
      <c r="Q234" s="342" t="s">
        <v>46</v>
      </c>
      <c r="R234" s="342" t="str">
        <f t="shared" si="21"/>
        <v xml:space="preserve">Heavy or Residual Fuel Oil </v>
      </c>
      <c r="S234" s="342" t="str">
        <f t="shared" si="19"/>
        <v>//**Heavy or Residual Fuel Oil : **</v>
      </c>
      <c r="T234" s="318" t="str">
        <f t="shared" si="18"/>
        <v/>
      </c>
    </row>
    <row r="235" spans="1:21">
      <c r="A235" s="318" t="s">
        <v>1979</v>
      </c>
      <c r="C235" s="313" t="s">
        <v>8</v>
      </c>
      <c r="D235" s="313" t="s">
        <v>283</v>
      </c>
      <c r="E235" s="313" t="s">
        <v>284</v>
      </c>
      <c r="F235" s="313" t="s">
        <v>1114</v>
      </c>
      <c r="G235" s="313"/>
      <c r="H235" s="313" t="s">
        <v>807</v>
      </c>
      <c r="I235" s="313"/>
      <c r="J235" s="313">
        <v>540</v>
      </c>
      <c r="K235" s="313" t="s">
        <v>47</v>
      </c>
      <c r="L235" s="313"/>
      <c r="N235" s="341" t="s">
        <v>1976</v>
      </c>
      <c r="O235" s="341" t="str">
        <f>INDEX('Standard Descriptions'!$E:$E,MATCH(Guidance!E235,'Standard Descriptions'!$C:$C,0))</f>
        <v xml:space="preserve"> This policy increases or decreases the amount of electricity imported to India from other countries.  It does not cause the construction or removal of transmission lines linking these countries. // </v>
      </c>
      <c r="P235" s="342" t="s">
        <v>1992</v>
      </c>
      <c r="Q235" s="342" t="s">
        <v>46</v>
      </c>
      <c r="R235" s="342" t="str">
        <f t="shared" si="21"/>
        <v xml:space="preserve">Municipal Solid Waste </v>
      </c>
      <c r="S235" s="342" t="str">
        <f t="shared" si="19"/>
        <v>//**Municipal Solid Waste : **</v>
      </c>
      <c r="T235" s="318" t="str">
        <f t="shared" si="18"/>
        <v/>
      </c>
    </row>
    <row r="236" spans="1:21" s="314" customFormat="1">
      <c r="A236" s="314" t="s">
        <v>1978</v>
      </c>
      <c r="B236" s="331"/>
      <c r="C236" s="314" t="s">
        <v>8</v>
      </c>
      <c r="D236" s="314" t="s">
        <v>319</v>
      </c>
      <c r="E236" s="314" t="s">
        <v>318</v>
      </c>
      <c r="J236" s="314">
        <v>619</v>
      </c>
      <c r="K236" s="314" t="s">
        <v>47</v>
      </c>
      <c r="M236" s="331"/>
      <c r="N236" s="344" t="s">
        <v>1976</v>
      </c>
      <c r="O236" s="348">
        <f>INDEX('Standard Descriptions'!$E:$E,MATCH(Guidance!E236,'Standard Descriptions'!$C:$C,0))</f>
        <v>0</v>
      </c>
      <c r="P236" s="314" t="s">
        <v>1992</v>
      </c>
      <c r="Q236" s="314" t="s">
        <v>47</v>
      </c>
      <c r="R236" s="314" t="str">
        <f t="shared" si="21"/>
        <v xml:space="preserve"> </v>
      </c>
      <c r="S236" s="315"/>
      <c r="T236" s="315" t="str">
        <f t="shared" si="18"/>
        <v/>
      </c>
      <c r="U236" s="310" t="str">
        <f>N236&amp;O236</f>
        <v>**Description:**0</v>
      </c>
    </row>
    <row r="237" spans="1:21" s="314" customFormat="1">
      <c r="A237" s="314" t="s">
        <v>1978</v>
      </c>
      <c r="B237" s="331"/>
      <c r="C237" s="314" t="s">
        <v>8</v>
      </c>
      <c r="D237" s="314" t="s">
        <v>17</v>
      </c>
      <c r="E237" s="314" t="s">
        <v>30</v>
      </c>
      <c r="J237" s="314">
        <v>30</v>
      </c>
      <c r="K237" s="314" t="s">
        <v>46</v>
      </c>
      <c r="L237" s="365" t="s">
        <v>2042</v>
      </c>
      <c r="M237" s="331"/>
      <c r="N237" s="344" t="s">
        <v>1976</v>
      </c>
      <c r="O237" s="344"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314" t="s">
        <v>1992</v>
      </c>
      <c r="Q237" s="314" t="s">
        <v>47</v>
      </c>
      <c r="R237" s="314" t="str">
        <f t="shared" si="21"/>
        <v xml:space="preserve"> </v>
      </c>
      <c r="S237" s="315"/>
      <c r="T237" s="315" t="str">
        <f t="shared" si="18"/>
        <v xml:space="preserve"> A 100% setting provides for an additional 213 GW of demand response capacity in 2050 (on top of a BAU quantity of 3 GW).</v>
      </c>
      <c r="U237" s="310"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213 GW of demand response capacity in 2050 (on top of a BAU quantity of 3 GW).</v>
      </c>
    </row>
    <row r="238" spans="1:21" s="314" customFormat="1">
      <c r="A238" s="314" t="s">
        <v>1978</v>
      </c>
      <c r="B238" s="331"/>
      <c r="C238" s="314" t="s">
        <v>8</v>
      </c>
      <c r="D238" s="314" t="s">
        <v>134</v>
      </c>
      <c r="E238" s="314" t="str">
        <f>E239</f>
        <v>Annual Additional Capacity Retired due to Early Retirement Policy</v>
      </c>
      <c r="M238" s="331"/>
      <c r="N238" s="346" t="s">
        <v>1976</v>
      </c>
      <c r="O238" s="346" t="str">
        <f>INDEX('Standard Descriptions'!$E:$E,MATCH(Guidance!E238,'Standard Descriptions'!$C:$C,0))</f>
        <v xml:space="preserve"> This policy causes the specified quantity of otherwise non-retiring capacity of the selected type(s) to be retired each year. // </v>
      </c>
      <c r="P238" s="314" t="s">
        <v>1992</v>
      </c>
      <c r="Q238" s="314" t="s">
        <v>46</v>
      </c>
      <c r="T238" s="314" t="str">
        <f t="shared" si="18"/>
        <v/>
      </c>
      <c r="U238" s="310" t="str">
        <f>N238&amp;O238&amp;P238&amp;T239&amp;T240&amp;T241&amp;T242&amp;T243&amp;T244&amp;T245&amp;T246&amp;T247&amp;T248&amp;T249&amp;T250&amp;T251&amp;T252&amp;T253&amp;T254</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row>
    <row r="239" spans="1:21">
      <c r="A239" s="349" t="s">
        <v>1979</v>
      </c>
      <c r="B239" s="350"/>
      <c r="C239" s="313" t="s">
        <v>8</v>
      </c>
      <c r="D239" s="313" t="s">
        <v>134</v>
      </c>
      <c r="E239" s="313" t="s">
        <v>133</v>
      </c>
      <c r="F239" s="313" t="s">
        <v>471</v>
      </c>
      <c r="G239" s="313"/>
      <c r="H239" s="313" t="s">
        <v>470</v>
      </c>
      <c r="I239" s="313"/>
      <c r="J239" s="313">
        <v>31</v>
      </c>
      <c r="K239" s="313" t="s">
        <v>46</v>
      </c>
      <c r="L239" s="363" t="s">
        <v>2043</v>
      </c>
      <c r="N239" s="341" t="s">
        <v>1976</v>
      </c>
      <c r="O239" s="341" t="str">
        <f>INDEX('Standard Descriptions'!$E:$E,MATCH(Guidance!E239,'Standard Descriptions'!$C:$C,0))</f>
        <v xml:space="preserve"> This policy causes the specified quantity of otherwise non-retiring capacity of the selected type(s) to be retired each year. // </v>
      </c>
      <c r="P239" s="342" t="s">
        <v>1992</v>
      </c>
      <c r="Q239" s="342" t="s">
        <v>46</v>
      </c>
      <c r="R239" s="342" t="str">
        <f t="shared" ref="R239:R257" si="22">H239&amp;" "&amp;I239</f>
        <v xml:space="preserve">Hard Coal </v>
      </c>
      <c r="S239" s="342" t="str">
        <f t="shared" si="19"/>
        <v>//**Hard Coal : **</v>
      </c>
      <c r="T239" s="318" t="str">
        <f t="shared" si="18"/>
        <v>//**Hard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v>
      </c>
    </row>
    <row r="240" spans="1:21">
      <c r="A240" s="349" t="s">
        <v>1979</v>
      </c>
      <c r="B240" s="350"/>
      <c r="C240" s="313" t="s">
        <v>8</v>
      </c>
      <c r="D240" s="313" t="s">
        <v>134</v>
      </c>
      <c r="E240" s="313" t="s">
        <v>133</v>
      </c>
      <c r="F240" s="313" t="s">
        <v>322</v>
      </c>
      <c r="G240" s="313"/>
      <c r="H240" s="313" t="s">
        <v>323</v>
      </c>
      <c r="I240" s="313"/>
      <c r="J240" s="313">
        <v>620</v>
      </c>
      <c r="K240" s="313" t="s">
        <v>47</v>
      </c>
      <c r="L240" s="313" t="s">
        <v>1913</v>
      </c>
      <c r="N240" s="341" t="s">
        <v>1976</v>
      </c>
      <c r="O240" s="341" t="str">
        <f>INDEX('Standard Descriptions'!$E:$E,MATCH(Guidance!E240,'Standard Descriptions'!$C:$C,0))</f>
        <v xml:space="preserve"> This policy causes the specified quantity of otherwise non-retiring capacity of the selected type(s) to be retired each year. // </v>
      </c>
      <c r="P240" s="342" t="s">
        <v>1992</v>
      </c>
      <c r="Q240" s="342" t="s">
        <v>46</v>
      </c>
      <c r="R240" s="342" t="str">
        <f t="shared" si="22"/>
        <v xml:space="preserve">Natural Gas Nonpeaker </v>
      </c>
      <c r="S240" s="342" t="str">
        <f t="shared" si="19"/>
        <v>//**Natural Gas Nonpeaker : **</v>
      </c>
      <c r="T240" s="318" t="str">
        <f t="shared" si="18"/>
        <v/>
      </c>
    </row>
    <row r="241" spans="1:21">
      <c r="A241" s="349" t="s">
        <v>1979</v>
      </c>
      <c r="B241" s="350"/>
      <c r="C241" s="313" t="s">
        <v>8</v>
      </c>
      <c r="D241" s="313" t="s">
        <v>134</v>
      </c>
      <c r="E241" s="313" t="s">
        <v>133</v>
      </c>
      <c r="F241" s="313" t="s">
        <v>80</v>
      </c>
      <c r="G241" s="313"/>
      <c r="H241" s="313" t="s">
        <v>94</v>
      </c>
      <c r="I241" s="313"/>
      <c r="J241" s="313">
        <v>32</v>
      </c>
      <c r="K241" s="313" t="s">
        <v>46</v>
      </c>
      <c r="L241" s="313" t="s">
        <v>1914</v>
      </c>
      <c r="N241" s="341" t="s">
        <v>1976</v>
      </c>
      <c r="O241" s="341" t="str">
        <f>INDEX('Standard Descriptions'!$E:$E,MATCH(Guidance!E241,'Standard Descriptions'!$C:$C,0))</f>
        <v xml:space="preserve"> This policy causes the specified quantity of otherwise non-retiring capacity of the selected type(s) to be retired each year. // </v>
      </c>
      <c r="P241" s="342" t="s">
        <v>1992</v>
      </c>
      <c r="Q241" s="342" t="s">
        <v>46</v>
      </c>
      <c r="R241" s="342" t="str">
        <f t="shared" si="22"/>
        <v xml:space="preserve">Nuclear </v>
      </c>
      <c r="S241" s="342" t="str">
        <f t="shared" si="19"/>
        <v>//**Nuclear : **</v>
      </c>
      <c r="T241" s="318" t="str">
        <f t="shared" si="18"/>
        <v>//**Nuclear : ** India has about 6.8 GW of nuclear plant capacity, none of which is projected to retire by 2050 in the BAU case. A setting of 300 MW/year of accelerated retirements would retire all the nuclear capacity by 2041.</v>
      </c>
    </row>
    <row r="242" spans="1:21">
      <c r="A242" s="349" t="s">
        <v>1979</v>
      </c>
      <c r="B242" s="350"/>
      <c r="C242" s="313" t="s">
        <v>8</v>
      </c>
      <c r="D242" s="313" t="s">
        <v>134</v>
      </c>
      <c r="E242" s="313" t="s">
        <v>133</v>
      </c>
      <c r="F242" s="313" t="s">
        <v>81</v>
      </c>
      <c r="G242" s="313"/>
      <c r="H242" s="313" t="s">
        <v>95</v>
      </c>
      <c r="I242" s="313"/>
      <c r="J242" s="313">
        <v>621</v>
      </c>
      <c r="K242" s="313" t="s">
        <v>47</v>
      </c>
      <c r="L242" s="313"/>
      <c r="N242" s="341" t="s">
        <v>1976</v>
      </c>
      <c r="O242" s="341" t="str">
        <f>INDEX('Standard Descriptions'!$E:$E,MATCH(Guidance!E242,'Standard Descriptions'!$C:$C,0))</f>
        <v xml:space="preserve"> This policy causes the specified quantity of otherwise non-retiring capacity of the selected type(s) to be retired each year. // </v>
      </c>
      <c r="P242" s="342" t="s">
        <v>1992</v>
      </c>
      <c r="Q242" s="342" t="s">
        <v>46</v>
      </c>
      <c r="R242" s="342" t="str">
        <f t="shared" si="22"/>
        <v xml:space="preserve">Hydro </v>
      </c>
      <c r="S242" s="342" t="str">
        <f t="shared" si="19"/>
        <v>//**Hydro : **</v>
      </c>
      <c r="T242" s="318" t="str">
        <f t="shared" si="18"/>
        <v/>
      </c>
    </row>
    <row r="243" spans="1:21">
      <c r="A243" s="349" t="s">
        <v>1979</v>
      </c>
      <c r="B243" s="350"/>
      <c r="C243" s="313" t="s">
        <v>8</v>
      </c>
      <c r="D243" s="313" t="s">
        <v>134</v>
      </c>
      <c r="E243" s="313" t="s">
        <v>133</v>
      </c>
      <c r="F243" s="313" t="s">
        <v>472</v>
      </c>
      <c r="G243" s="313"/>
      <c r="H243" s="313" t="s">
        <v>475</v>
      </c>
      <c r="I243" s="313"/>
      <c r="J243" s="313">
        <v>622</v>
      </c>
      <c r="K243" s="313" t="s">
        <v>47</v>
      </c>
      <c r="L243" s="313"/>
      <c r="N243" s="341" t="s">
        <v>1976</v>
      </c>
      <c r="O243" s="341" t="str">
        <f>INDEX('Standard Descriptions'!$E:$E,MATCH(Guidance!E243,'Standard Descriptions'!$C:$C,0))</f>
        <v xml:space="preserve"> This policy causes the specified quantity of otherwise non-retiring capacity of the selected type(s) to be retired each year. // </v>
      </c>
      <c r="P243" s="342" t="s">
        <v>1992</v>
      </c>
      <c r="Q243" s="342" t="s">
        <v>46</v>
      </c>
      <c r="R243" s="342" t="str">
        <f t="shared" si="22"/>
        <v xml:space="preserve">Onshore Wind </v>
      </c>
      <c r="S243" s="342" t="str">
        <f t="shared" si="19"/>
        <v>//**Onshore Wind : **</v>
      </c>
      <c r="T243" s="318" t="str">
        <f t="shared" si="18"/>
        <v/>
      </c>
    </row>
    <row r="244" spans="1:21">
      <c r="A244" s="349" t="s">
        <v>1979</v>
      </c>
      <c r="B244" s="350"/>
      <c r="C244" s="313" t="s">
        <v>8</v>
      </c>
      <c r="D244" s="313" t="s">
        <v>134</v>
      </c>
      <c r="E244" s="313" t="s">
        <v>133</v>
      </c>
      <c r="F244" s="313" t="s">
        <v>82</v>
      </c>
      <c r="G244" s="313"/>
      <c r="H244" s="313" t="s">
        <v>96</v>
      </c>
      <c r="I244" s="313"/>
      <c r="J244" s="313">
        <v>623</v>
      </c>
      <c r="K244" s="313" t="s">
        <v>47</v>
      </c>
      <c r="L244" s="313"/>
      <c r="N244" s="341" t="s">
        <v>1976</v>
      </c>
      <c r="O244" s="341" t="str">
        <f>INDEX('Standard Descriptions'!$E:$E,MATCH(Guidance!E244,'Standard Descriptions'!$C:$C,0))</f>
        <v xml:space="preserve"> This policy causes the specified quantity of otherwise non-retiring capacity of the selected type(s) to be retired each year. // </v>
      </c>
      <c r="P244" s="342" t="s">
        <v>1992</v>
      </c>
      <c r="Q244" s="342" t="s">
        <v>46</v>
      </c>
      <c r="R244" s="342" t="str">
        <f t="shared" si="22"/>
        <v xml:space="preserve">Solar PV </v>
      </c>
      <c r="S244" s="342" t="str">
        <f t="shared" si="19"/>
        <v>//**Solar PV : **</v>
      </c>
      <c r="T244" s="318" t="str">
        <f t="shared" si="18"/>
        <v/>
      </c>
    </row>
    <row r="245" spans="1:21">
      <c r="A245" s="349" t="s">
        <v>1979</v>
      </c>
      <c r="B245" s="350"/>
      <c r="C245" s="313" t="s">
        <v>8</v>
      </c>
      <c r="D245" s="313" t="s">
        <v>134</v>
      </c>
      <c r="E245" s="313" t="s">
        <v>133</v>
      </c>
      <c r="F245" s="313" t="s">
        <v>83</v>
      </c>
      <c r="G245" s="313"/>
      <c r="H245" s="313" t="s">
        <v>97</v>
      </c>
      <c r="I245" s="313"/>
      <c r="J245" s="313">
        <v>624</v>
      </c>
      <c r="K245" s="313" t="s">
        <v>47</v>
      </c>
      <c r="L245" s="313"/>
      <c r="N245" s="341" t="s">
        <v>1976</v>
      </c>
      <c r="O245" s="341" t="str">
        <f>INDEX('Standard Descriptions'!$E:$E,MATCH(Guidance!E245,'Standard Descriptions'!$C:$C,0))</f>
        <v xml:space="preserve"> This policy causes the specified quantity of otherwise non-retiring capacity of the selected type(s) to be retired each year. // </v>
      </c>
      <c r="P245" s="342" t="s">
        <v>1992</v>
      </c>
      <c r="Q245" s="342" t="s">
        <v>46</v>
      </c>
      <c r="R245" s="342" t="str">
        <f t="shared" si="22"/>
        <v xml:space="preserve">Solar Thermal </v>
      </c>
      <c r="S245" s="342" t="str">
        <f t="shared" si="19"/>
        <v>//**Solar Thermal : **</v>
      </c>
      <c r="T245" s="318" t="str">
        <f t="shared" si="18"/>
        <v/>
      </c>
    </row>
    <row r="246" spans="1:21">
      <c r="A246" s="349" t="s">
        <v>1979</v>
      </c>
      <c r="B246" s="350"/>
      <c r="C246" s="313" t="s">
        <v>8</v>
      </c>
      <c r="D246" s="313" t="s">
        <v>134</v>
      </c>
      <c r="E246" s="313" t="s">
        <v>133</v>
      </c>
      <c r="F246" s="313" t="s">
        <v>84</v>
      </c>
      <c r="G246" s="313"/>
      <c r="H246" s="313" t="s">
        <v>98</v>
      </c>
      <c r="I246" s="313"/>
      <c r="J246" s="313">
        <v>625</v>
      </c>
      <c r="K246" s="313" t="s">
        <v>47</v>
      </c>
      <c r="L246" s="313"/>
      <c r="N246" s="341" t="s">
        <v>1976</v>
      </c>
      <c r="O246" s="341" t="str">
        <f>INDEX('Standard Descriptions'!$E:$E,MATCH(Guidance!E246,'Standard Descriptions'!$C:$C,0))</f>
        <v xml:space="preserve"> This policy causes the specified quantity of otherwise non-retiring capacity of the selected type(s) to be retired each year. // </v>
      </c>
      <c r="P246" s="342" t="s">
        <v>1992</v>
      </c>
      <c r="Q246" s="342" t="s">
        <v>46</v>
      </c>
      <c r="R246" s="342" t="str">
        <f t="shared" si="22"/>
        <v xml:space="preserve">Biomass </v>
      </c>
      <c r="S246" s="342" t="str">
        <f t="shared" si="19"/>
        <v>//**Biomass : **</v>
      </c>
      <c r="T246" s="318" t="str">
        <f t="shared" si="18"/>
        <v/>
      </c>
    </row>
    <row r="247" spans="1:21">
      <c r="A247" s="349" t="s">
        <v>1979</v>
      </c>
      <c r="B247" s="350"/>
      <c r="C247" s="313" t="s">
        <v>8</v>
      </c>
      <c r="D247" s="313" t="s">
        <v>134</v>
      </c>
      <c r="E247" s="313" t="s">
        <v>133</v>
      </c>
      <c r="F247" s="313" t="s">
        <v>752</v>
      </c>
      <c r="G247" s="313"/>
      <c r="H247" s="313" t="s">
        <v>1688</v>
      </c>
      <c r="I247" s="313"/>
      <c r="J247" s="313">
        <v>626</v>
      </c>
      <c r="K247" s="313" t="s">
        <v>47</v>
      </c>
      <c r="L247" s="313"/>
      <c r="N247" s="341" t="s">
        <v>1976</v>
      </c>
      <c r="O247" s="341" t="str">
        <f>INDEX('Standard Descriptions'!$E:$E,MATCH(Guidance!E247,'Standard Descriptions'!$C:$C,0))</f>
        <v xml:space="preserve"> This policy causes the specified quantity of otherwise non-retiring capacity of the selected type(s) to be retired each year. // </v>
      </c>
      <c r="P247" s="342" t="s">
        <v>1992</v>
      </c>
      <c r="Q247" s="342" t="s">
        <v>46</v>
      </c>
      <c r="R247" s="342" t="str">
        <f t="shared" si="22"/>
        <v xml:space="preserve">Pumped Hydro </v>
      </c>
      <c r="S247" s="342" t="str">
        <f t="shared" si="19"/>
        <v>//**Pumped Hydro : **</v>
      </c>
      <c r="T247" s="318" t="str">
        <f t="shared" si="18"/>
        <v/>
      </c>
    </row>
    <row r="248" spans="1:21">
      <c r="A248" s="349" t="s">
        <v>1979</v>
      </c>
      <c r="B248" s="350"/>
      <c r="C248" s="313" t="s">
        <v>8</v>
      </c>
      <c r="D248" s="313" t="s">
        <v>134</v>
      </c>
      <c r="E248" s="313" t="s">
        <v>133</v>
      </c>
      <c r="F248" s="313" t="s">
        <v>324</v>
      </c>
      <c r="G248" s="313"/>
      <c r="H248" s="313" t="s">
        <v>326</v>
      </c>
      <c r="I248" s="313"/>
      <c r="J248" s="313">
        <v>627</v>
      </c>
      <c r="K248" s="313" t="s">
        <v>47</v>
      </c>
      <c r="L248" s="313"/>
      <c r="N248" s="341" t="s">
        <v>1976</v>
      </c>
      <c r="O248" s="341" t="str">
        <f>INDEX('Standard Descriptions'!$E:$E,MATCH(Guidance!E248,'Standard Descriptions'!$C:$C,0))</f>
        <v xml:space="preserve"> This policy causes the specified quantity of otherwise non-retiring capacity of the selected type(s) to be retired each year. // </v>
      </c>
      <c r="P248" s="342" t="s">
        <v>1992</v>
      </c>
      <c r="Q248" s="342" t="s">
        <v>46</v>
      </c>
      <c r="R248" s="342" t="str">
        <f t="shared" si="22"/>
        <v xml:space="preserve">Petroleum </v>
      </c>
      <c r="S248" s="342" t="str">
        <f t="shared" si="19"/>
        <v>//**Petroleum : **</v>
      </c>
      <c r="T248" s="318" t="str">
        <f t="shared" si="18"/>
        <v/>
      </c>
    </row>
    <row r="249" spans="1:21">
      <c r="A249" s="349" t="s">
        <v>1979</v>
      </c>
      <c r="B249" s="350"/>
      <c r="C249" s="313" t="s">
        <v>8</v>
      </c>
      <c r="D249" s="313" t="s">
        <v>134</v>
      </c>
      <c r="E249" s="313" t="s">
        <v>133</v>
      </c>
      <c r="F249" s="313" t="s">
        <v>325</v>
      </c>
      <c r="G249" s="313"/>
      <c r="H249" s="313" t="s">
        <v>327</v>
      </c>
      <c r="I249" s="313"/>
      <c r="J249" s="313">
        <v>628</v>
      </c>
      <c r="K249" s="313" t="s">
        <v>47</v>
      </c>
      <c r="L249" s="313" t="s">
        <v>1915</v>
      </c>
      <c r="N249" s="341" t="s">
        <v>1976</v>
      </c>
      <c r="O249" s="341" t="str">
        <f>INDEX('Standard Descriptions'!$E:$E,MATCH(Guidance!E249,'Standard Descriptions'!$C:$C,0))</f>
        <v xml:space="preserve"> This policy causes the specified quantity of otherwise non-retiring capacity of the selected type(s) to be retired each year. // </v>
      </c>
      <c r="P249" s="342" t="s">
        <v>1992</v>
      </c>
      <c r="Q249" s="342" t="s">
        <v>46</v>
      </c>
      <c r="R249" s="342" t="str">
        <f t="shared" si="22"/>
        <v xml:space="preserve">Natural Gas Peaker </v>
      </c>
      <c r="S249" s="342" t="str">
        <f t="shared" si="19"/>
        <v>//**Natural Gas Peaker : **</v>
      </c>
      <c r="T249" s="318" t="str">
        <f t="shared" si="18"/>
        <v/>
      </c>
    </row>
    <row r="250" spans="1:21">
      <c r="A250" s="349" t="s">
        <v>1979</v>
      </c>
      <c r="B250" s="350"/>
      <c r="C250" s="313" t="s">
        <v>8</v>
      </c>
      <c r="D250" s="313" t="s">
        <v>134</v>
      </c>
      <c r="E250" s="313" t="s">
        <v>133</v>
      </c>
      <c r="F250" s="313" t="s">
        <v>468</v>
      </c>
      <c r="G250" s="313"/>
      <c r="H250" s="313" t="s">
        <v>467</v>
      </c>
      <c r="I250" s="313"/>
      <c r="J250" s="313">
        <v>590</v>
      </c>
      <c r="K250" s="313" t="s">
        <v>47</v>
      </c>
      <c r="L250" s="313" t="s">
        <v>1787</v>
      </c>
      <c r="N250" s="341" t="s">
        <v>1976</v>
      </c>
      <c r="O250" s="341" t="str">
        <f>INDEX('Standard Descriptions'!$E:$E,MATCH(Guidance!E250,'Standard Descriptions'!$C:$C,0))</f>
        <v xml:space="preserve"> This policy causes the specified quantity of otherwise non-retiring capacity of the selected type(s) to be retired each year. // </v>
      </c>
      <c r="P250" s="342" t="s">
        <v>1992</v>
      </c>
      <c r="Q250" s="342" t="s">
        <v>46</v>
      </c>
      <c r="R250" s="342" t="str">
        <f t="shared" si="22"/>
        <v xml:space="preserve">Lignite </v>
      </c>
      <c r="S250" s="342" t="str">
        <f t="shared" si="19"/>
        <v>//**Lignite : **</v>
      </c>
      <c r="T250" s="318" t="str">
        <f t="shared" si="18"/>
        <v/>
      </c>
    </row>
    <row r="251" spans="1:21">
      <c r="A251" s="349" t="s">
        <v>1979</v>
      </c>
      <c r="B251" s="350"/>
      <c r="C251" s="313" t="s">
        <v>8</v>
      </c>
      <c r="D251" s="313" t="s">
        <v>134</v>
      </c>
      <c r="E251" s="313" t="s">
        <v>133</v>
      </c>
      <c r="F251" s="313" t="s">
        <v>477</v>
      </c>
      <c r="G251" s="313"/>
      <c r="H251" s="313" t="s">
        <v>478</v>
      </c>
      <c r="I251" s="313"/>
      <c r="J251" s="313">
        <v>629</v>
      </c>
      <c r="K251" s="313" t="s">
        <v>47</v>
      </c>
      <c r="L251" s="313"/>
      <c r="N251" s="341" t="s">
        <v>1976</v>
      </c>
      <c r="O251" s="341" t="str">
        <f>INDEX('Standard Descriptions'!$E:$E,MATCH(Guidance!E251,'Standard Descriptions'!$C:$C,0))</f>
        <v xml:space="preserve"> This policy causes the specified quantity of otherwise non-retiring capacity of the selected type(s) to be retired each year. // </v>
      </c>
      <c r="P251" s="342" t="s">
        <v>1992</v>
      </c>
      <c r="Q251" s="342" t="s">
        <v>46</v>
      </c>
      <c r="R251" s="342" t="str">
        <f t="shared" si="22"/>
        <v xml:space="preserve">Offshore Wind </v>
      </c>
      <c r="S251" s="342" t="str">
        <f t="shared" si="19"/>
        <v>//**Offshore Wind : **</v>
      </c>
      <c r="T251" s="318" t="str">
        <f t="shared" si="18"/>
        <v/>
      </c>
    </row>
    <row r="252" spans="1:21">
      <c r="A252" s="349" t="s">
        <v>1979</v>
      </c>
      <c r="B252" s="350"/>
      <c r="C252" s="313" t="s">
        <v>8</v>
      </c>
      <c r="D252" s="313" t="s">
        <v>134</v>
      </c>
      <c r="E252" s="313" t="s">
        <v>133</v>
      </c>
      <c r="F252" s="313" t="s">
        <v>1112</v>
      </c>
      <c r="G252" s="313"/>
      <c r="H252" s="313" t="s">
        <v>805</v>
      </c>
      <c r="I252" s="313"/>
      <c r="J252" s="313">
        <v>630</v>
      </c>
      <c r="K252" s="313" t="s">
        <v>47</v>
      </c>
      <c r="L252" s="313"/>
      <c r="N252" s="341" t="s">
        <v>1976</v>
      </c>
      <c r="O252" s="341" t="str">
        <f>INDEX('Standard Descriptions'!$E:$E,MATCH(Guidance!E252,'Standard Descriptions'!$C:$C,0))</f>
        <v xml:space="preserve"> This policy causes the specified quantity of otherwise non-retiring capacity of the selected type(s) to be retired each year. // </v>
      </c>
      <c r="P252" s="342" t="s">
        <v>1992</v>
      </c>
      <c r="Q252" s="342" t="s">
        <v>46</v>
      </c>
      <c r="R252" s="342" t="str">
        <f t="shared" si="22"/>
        <v xml:space="preserve">Crude Oil </v>
      </c>
      <c r="S252" s="342" t="str">
        <f t="shared" si="19"/>
        <v>//**Crude Oil : **</v>
      </c>
      <c r="T252" s="318" t="str">
        <f t="shared" si="18"/>
        <v/>
      </c>
    </row>
    <row r="253" spans="1:21">
      <c r="A253" s="349" t="s">
        <v>1979</v>
      </c>
      <c r="B253" s="350"/>
      <c r="C253" s="313" t="s">
        <v>8</v>
      </c>
      <c r="D253" s="313" t="s">
        <v>134</v>
      </c>
      <c r="E253" s="313" t="s">
        <v>133</v>
      </c>
      <c r="F253" s="313" t="s">
        <v>1113</v>
      </c>
      <c r="G253" s="313"/>
      <c r="H253" s="313" t="s">
        <v>945</v>
      </c>
      <c r="I253" s="313"/>
      <c r="J253" s="313">
        <v>631</v>
      </c>
      <c r="K253" s="313" t="s">
        <v>47</v>
      </c>
      <c r="L253" s="313"/>
      <c r="N253" s="341" t="s">
        <v>1976</v>
      </c>
      <c r="O253" s="341" t="str">
        <f>INDEX('Standard Descriptions'!$E:$E,MATCH(Guidance!E253,'Standard Descriptions'!$C:$C,0))</f>
        <v xml:space="preserve"> This policy causes the specified quantity of otherwise non-retiring capacity of the selected type(s) to be retired each year. // </v>
      </c>
      <c r="P253" s="342" t="s">
        <v>1992</v>
      </c>
      <c r="Q253" s="342" t="s">
        <v>46</v>
      </c>
      <c r="R253" s="342" t="str">
        <f t="shared" si="22"/>
        <v xml:space="preserve">Heavy or Residual Fuel Oil </v>
      </c>
      <c r="S253" s="342" t="str">
        <f t="shared" si="19"/>
        <v>//**Heavy or Residual Fuel Oil : **</v>
      </c>
      <c r="T253" s="318" t="str">
        <f t="shared" si="18"/>
        <v/>
      </c>
    </row>
    <row r="254" spans="1:21">
      <c r="A254" s="349" t="s">
        <v>1979</v>
      </c>
      <c r="B254" s="350"/>
      <c r="C254" s="313" t="s">
        <v>8</v>
      </c>
      <c r="D254" s="313" t="s">
        <v>134</v>
      </c>
      <c r="E254" s="313" t="s">
        <v>133</v>
      </c>
      <c r="F254" s="313" t="s">
        <v>1114</v>
      </c>
      <c r="G254" s="313"/>
      <c r="H254" s="313" t="s">
        <v>807</v>
      </c>
      <c r="I254" s="313"/>
      <c r="J254" s="313">
        <v>632</v>
      </c>
      <c r="K254" s="313" t="s">
        <v>47</v>
      </c>
      <c r="L254" s="313"/>
      <c r="N254" s="341" t="s">
        <v>1976</v>
      </c>
      <c r="O254" s="341" t="str">
        <f>INDEX('Standard Descriptions'!$E:$E,MATCH(Guidance!E254,'Standard Descriptions'!$C:$C,0))</f>
        <v xml:space="preserve"> This policy causes the specified quantity of otherwise non-retiring capacity of the selected type(s) to be retired each year. // </v>
      </c>
      <c r="P254" s="342" t="s">
        <v>1992</v>
      </c>
      <c r="Q254" s="342" t="s">
        <v>46</v>
      </c>
      <c r="R254" s="342" t="str">
        <f t="shared" si="22"/>
        <v xml:space="preserve">Municipal Solid Waste </v>
      </c>
      <c r="S254" s="342" t="str">
        <f t="shared" si="19"/>
        <v>//**Municipal Solid Waste : **</v>
      </c>
      <c r="T254" s="318" t="str">
        <f t="shared" si="18"/>
        <v/>
      </c>
    </row>
    <row r="255" spans="1:21" s="314" customFormat="1">
      <c r="A255" s="314" t="s">
        <v>1978</v>
      </c>
      <c r="B255" s="331"/>
      <c r="C255" s="314" t="s">
        <v>8</v>
      </c>
      <c r="D255" s="314" t="s">
        <v>19</v>
      </c>
      <c r="E255" s="314" t="s">
        <v>1383</v>
      </c>
      <c r="J255" s="314">
        <v>33</v>
      </c>
      <c r="K255" s="314" t="s">
        <v>46</v>
      </c>
      <c r="L255" s="314" t="s">
        <v>1845</v>
      </c>
      <c r="M255" s="331"/>
      <c r="N255" s="344" t="s">
        <v>1976</v>
      </c>
      <c r="O255" s="344" t="str">
        <f>INDEX('Standard Descriptions'!$E:$E,MATCH(Guidance!E255,'Standard Descriptions'!$C:$C,0))</f>
        <v xml:space="preserve"> This policy causes grid-scale electricity storage from chemical batteries to increase above the amount predicted in the BAU Scenario. // </v>
      </c>
      <c r="P255" s="314" t="s">
        <v>1992</v>
      </c>
      <c r="Q255" s="314" t="s">
        <v>47</v>
      </c>
      <c r="R255" s="314" t="str">
        <f t="shared" si="22"/>
        <v xml:space="preserve"> </v>
      </c>
      <c r="S255" s="315"/>
      <c r="T255" s="315" t="str">
        <f t="shared" si="18"/>
        <v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U255" s="310" t="str">
        <f>N255&amp;O255&amp;P255&amp;T255</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row>
    <row r="256" spans="1:21" s="314" customFormat="1">
      <c r="A256" s="314" t="s">
        <v>1978</v>
      </c>
      <c r="B256" s="331"/>
      <c r="C256" s="314" t="s">
        <v>8</v>
      </c>
      <c r="D256" s="314" t="s">
        <v>138</v>
      </c>
      <c r="E256" s="314" t="s">
        <v>296</v>
      </c>
      <c r="J256" s="314">
        <v>34</v>
      </c>
      <c r="K256" s="314" t="s">
        <v>46</v>
      </c>
      <c r="L256" s="314" t="s">
        <v>1846</v>
      </c>
      <c r="M256" s="331"/>
      <c r="N256" s="344" t="s">
        <v>1976</v>
      </c>
      <c r="O256" s="344"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314" t="s">
        <v>1992</v>
      </c>
      <c r="Q256" s="314" t="s">
        <v>47</v>
      </c>
      <c r="R256" s="314" t="str">
        <f t="shared" si="22"/>
        <v xml:space="preserve"> </v>
      </c>
      <c r="S256" s="315"/>
      <c r="T256" s="315" t="str">
        <f t="shared" si="18"/>
        <v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U256" s="310"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row>
    <row r="257" spans="1:21" s="314" customFormat="1">
      <c r="A257" s="314" t="s">
        <v>1978</v>
      </c>
      <c r="B257" s="331"/>
      <c r="C257" s="314" t="s">
        <v>8</v>
      </c>
      <c r="D257" s="314" t="s">
        <v>1707</v>
      </c>
      <c r="E257" s="314" t="s">
        <v>1708</v>
      </c>
      <c r="F257" s="314" t="s">
        <v>471</v>
      </c>
      <c r="H257" s="314" t="s">
        <v>470</v>
      </c>
      <c r="J257" s="314">
        <v>860</v>
      </c>
      <c r="K257" s="314" t="s">
        <v>47</v>
      </c>
      <c r="M257" s="331"/>
      <c r="N257" s="344" t="s">
        <v>1976</v>
      </c>
      <c r="O257" s="344" t="str">
        <f>INDEX('Standard Descriptions'!$E:$E,MATCH(Guidance!E257,'Standard Descriptions'!$C:$C,0))</f>
        <v xml:space="preserve"> This policy uses an alternative retirement schedule for existing capacity of the selected type(s). // </v>
      </c>
      <c r="P257" s="314" t="s">
        <v>1992</v>
      </c>
      <c r="Q257" s="314" t="s">
        <v>47</v>
      </c>
      <c r="R257" s="314" t="str">
        <f t="shared" si="22"/>
        <v xml:space="preserve">Hard Coal </v>
      </c>
      <c r="S257" s="315" t="str">
        <f t="shared" si="19"/>
        <v>//**Hard Coal : **</v>
      </c>
      <c r="T257" s="315" t="str">
        <f t="shared" si="18"/>
        <v/>
      </c>
      <c r="U257" s="310" t="str">
        <f>N257&amp;O257&amp;L257</f>
        <v xml:space="preserve">**Description:** This policy uses an alternative retirement schedule for existing capacity of the selected type(s). // </v>
      </c>
    </row>
    <row r="258" spans="1:21" s="314" customFormat="1">
      <c r="A258" s="314" t="s">
        <v>1978</v>
      </c>
      <c r="B258" s="331"/>
      <c r="C258" s="314" t="s">
        <v>8</v>
      </c>
      <c r="D258" s="314" t="s">
        <v>62</v>
      </c>
      <c r="E258" s="314" t="str">
        <f>E259</f>
        <v>Boolean Use Non BAU Mandated Capacity Construction Schedule</v>
      </c>
      <c r="M258" s="331"/>
      <c r="N258" s="344" t="s">
        <v>1976</v>
      </c>
      <c r="O258" s="344" t="str">
        <f>INDEX('Standard Descriptions'!$E:$E,MATCH(Guidance!E258,'Standard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8" s="315" t="s">
        <v>1992</v>
      </c>
      <c r="Q258" s="315" t="s">
        <v>46</v>
      </c>
      <c r="S258" s="315" t="str">
        <f t="shared" si="19"/>
        <v/>
      </c>
      <c r="T258" s="315" t="str">
        <f t="shared" si="18"/>
        <v/>
      </c>
      <c r="U258" s="310" t="str">
        <f>N258&amp;O258</f>
        <v xml:space="preserve">**Description:** The business-as-uusal case includes all planned capacity additions (provided by the U.S. Energy Information Administration). This policy blocks all planned additions of the selected type(s) that have not already received regulatory approval. // </v>
      </c>
    </row>
    <row r="259" spans="1:21">
      <c r="A259" s="349" t="s">
        <v>1979</v>
      </c>
      <c r="B259" s="350"/>
      <c r="C259" s="313" t="s">
        <v>8</v>
      </c>
      <c r="D259" s="313" t="s">
        <v>62</v>
      </c>
      <c r="E259" s="313" t="s">
        <v>135</v>
      </c>
      <c r="F259" s="313" t="s">
        <v>322</v>
      </c>
      <c r="G259" s="313"/>
      <c r="H259" s="313" t="s">
        <v>323</v>
      </c>
      <c r="I259" s="313"/>
      <c r="J259" s="313">
        <v>861</v>
      </c>
      <c r="K259" s="313" t="s">
        <v>47</v>
      </c>
      <c r="L259" s="313"/>
      <c r="N259" s="341" t="s">
        <v>1976</v>
      </c>
      <c r="O259" s="341" t="str">
        <f>INDEX('Standard Descriptions'!$E:$E,MATCH(Guidance!E259,'Standard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9" s="342" t="s">
        <v>1992</v>
      </c>
      <c r="Q259" s="342" t="s">
        <v>46</v>
      </c>
      <c r="R259" s="342" t="str">
        <f t="shared" ref="R259:R291" si="23">H259&amp;" "&amp;I259</f>
        <v xml:space="preserve">Natural Gas Nonpeaker </v>
      </c>
      <c r="S259" s="342" t="str">
        <f t="shared" si="19"/>
        <v>//**Natural Gas Nonpeaker : **</v>
      </c>
      <c r="T259" s="318" t="str">
        <f t="shared" si="18"/>
        <v/>
      </c>
    </row>
    <row r="260" spans="1:21">
      <c r="A260" s="349" t="s">
        <v>1979</v>
      </c>
      <c r="B260" s="350"/>
      <c r="C260" s="313" t="s">
        <v>8</v>
      </c>
      <c r="D260" s="313" t="s">
        <v>62</v>
      </c>
      <c r="E260" s="313" t="s">
        <v>135</v>
      </c>
      <c r="F260" s="313" t="s">
        <v>80</v>
      </c>
      <c r="G260" s="313"/>
      <c r="H260" s="313" t="s">
        <v>94</v>
      </c>
      <c r="I260" s="313"/>
      <c r="J260" s="313">
        <v>862</v>
      </c>
      <c r="K260" s="313" t="s">
        <v>47</v>
      </c>
      <c r="L260" s="313"/>
      <c r="N260" s="341" t="s">
        <v>1976</v>
      </c>
      <c r="O260" s="341" t="str">
        <f>INDEX('Standard Descriptions'!$E:$E,MATCH(Guidance!E260,'Standard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0" s="342" t="s">
        <v>1992</v>
      </c>
      <c r="Q260" s="342" t="s">
        <v>46</v>
      </c>
      <c r="R260" s="342" t="str">
        <f t="shared" si="23"/>
        <v xml:space="preserve">Nuclear </v>
      </c>
      <c r="S260" s="342" t="str">
        <f t="shared" si="19"/>
        <v>//**Nuclear : **</v>
      </c>
      <c r="T260" s="318" t="str">
        <f t="shared" ref="T260:T323" si="24">IF(K260="Yes",S260&amp;L260,"")</f>
        <v/>
      </c>
    </row>
    <row r="261" spans="1:21">
      <c r="A261" s="349" t="s">
        <v>1979</v>
      </c>
      <c r="B261" s="350"/>
      <c r="C261" s="313" t="s">
        <v>8</v>
      </c>
      <c r="D261" s="313" t="s">
        <v>62</v>
      </c>
      <c r="E261" s="313" t="s">
        <v>135</v>
      </c>
      <c r="F261" s="313" t="s">
        <v>81</v>
      </c>
      <c r="G261" s="313"/>
      <c r="H261" s="313" t="s">
        <v>95</v>
      </c>
      <c r="I261" s="313"/>
      <c r="J261" s="313">
        <v>863</v>
      </c>
      <c r="K261" s="313" t="s">
        <v>47</v>
      </c>
      <c r="L261" s="313"/>
      <c r="N261" s="341" t="s">
        <v>1976</v>
      </c>
      <c r="O261" s="341" t="str">
        <f>INDEX('Standard Descriptions'!$E:$E,MATCH(Guidance!E261,'Standard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1" s="342" t="s">
        <v>1992</v>
      </c>
      <c r="Q261" s="342" t="s">
        <v>46</v>
      </c>
      <c r="R261" s="342" t="str">
        <f t="shared" si="23"/>
        <v xml:space="preserve">Hydro </v>
      </c>
      <c r="S261" s="342" t="str">
        <f t="shared" ref="S261:S310" si="25">IF(R261="","","//**"&amp;R261&amp;": **")</f>
        <v>//**Hydro : **</v>
      </c>
      <c r="T261" s="318" t="str">
        <f t="shared" si="24"/>
        <v/>
      </c>
    </row>
    <row r="262" spans="1:21">
      <c r="A262" s="349" t="s">
        <v>1979</v>
      </c>
      <c r="B262" s="350"/>
      <c r="C262" s="313" t="s">
        <v>8</v>
      </c>
      <c r="D262" s="313" t="s">
        <v>62</v>
      </c>
      <c r="E262" s="313" t="s">
        <v>135</v>
      </c>
      <c r="F262" s="313" t="s">
        <v>472</v>
      </c>
      <c r="G262" s="313"/>
      <c r="H262" s="313" t="s">
        <v>475</v>
      </c>
      <c r="I262" s="313"/>
      <c r="J262" s="313">
        <v>864</v>
      </c>
      <c r="K262" s="313" t="s">
        <v>47</v>
      </c>
      <c r="L262" s="313"/>
      <c r="N262" s="341" t="s">
        <v>1976</v>
      </c>
      <c r="O262" s="341" t="str">
        <f>INDEX('Standard Descriptions'!$E:$E,MATCH(Guidance!E262,'Standard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2" s="342" t="s">
        <v>1992</v>
      </c>
      <c r="Q262" s="342" t="s">
        <v>46</v>
      </c>
      <c r="R262" s="342" t="str">
        <f t="shared" si="23"/>
        <v xml:space="preserve">Onshore Wind </v>
      </c>
      <c r="S262" s="342" t="str">
        <f t="shared" si="25"/>
        <v>//**Onshore Wind : **</v>
      </c>
      <c r="T262" s="318" t="str">
        <f t="shared" si="24"/>
        <v/>
      </c>
    </row>
    <row r="263" spans="1:21">
      <c r="A263" s="349" t="s">
        <v>1979</v>
      </c>
      <c r="B263" s="350"/>
      <c r="C263" s="313" t="s">
        <v>8</v>
      </c>
      <c r="D263" s="313" t="s">
        <v>62</v>
      </c>
      <c r="E263" s="313" t="s">
        <v>135</v>
      </c>
      <c r="F263" s="313" t="s">
        <v>82</v>
      </c>
      <c r="G263" s="313"/>
      <c r="H263" s="313" t="s">
        <v>96</v>
      </c>
      <c r="I263" s="313"/>
      <c r="J263" s="313">
        <v>865</v>
      </c>
      <c r="K263" s="313" t="s">
        <v>47</v>
      </c>
      <c r="L263" s="313"/>
      <c r="N263" s="341" t="s">
        <v>1976</v>
      </c>
      <c r="O263" s="341" t="str">
        <f>INDEX('Standard Descriptions'!$E:$E,MATCH(Guidance!E263,'Standard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3" s="342" t="s">
        <v>1992</v>
      </c>
      <c r="Q263" s="342" t="s">
        <v>46</v>
      </c>
      <c r="R263" s="342" t="str">
        <f t="shared" si="23"/>
        <v xml:space="preserve">Solar PV </v>
      </c>
      <c r="S263" s="342" t="str">
        <f t="shared" si="25"/>
        <v>//**Solar PV : **</v>
      </c>
      <c r="T263" s="318" t="str">
        <f t="shared" si="24"/>
        <v/>
      </c>
    </row>
    <row r="264" spans="1:21">
      <c r="A264" s="349" t="s">
        <v>1979</v>
      </c>
      <c r="B264" s="350"/>
      <c r="C264" s="313" t="s">
        <v>8</v>
      </c>
      <c r="D264" s="313" t="s">
        <v>62</v>
      </c>
      <c r="E264" s="313" t="s">
        <v>135</v>
      </c>
      <c r="F264" s="313" t="s">
        <v>83</v>
      </c>
      <c r="G264" s="313"/>
      <c r="H264" s="313" t="s">
        <v>97</v>
      </c>
      <c r="I264" s="313"/>
      <c r="J264" s="313">
        <v>866</v>
      </c>
      <c r="K264" s="313" t="s">
        <v>47</v>
      </c>
      <c r="L264" s="313"/>
      <c r="N264" s="341" t="s">
        <v>1976</v>
      </c>
      <c r="O264" s="341" t="str">
        <f>INDEX('Standard Descriptions'!$E:$E,MATCH(Guidance!E264,'Standard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4" s="342" t="s">
        <v>1992</v>
      </c>
      <c r="Q264" s="342" t="s">
        <v>46</v>
      </c>
      <c r="R264" s="342" t="str">
        <f t="shared" si="23"/>
        <v xml:space="preserve">Solar Thermal </v>
      </c>
      <c r="S264" s="342" t="str">
        <f t="shared" si="25"/>
        <v>//**Solar Thermal : **</v>
      </c>
      <c r="T264" s="318" t="str">
        <f t="shared" si="24"/>
        <v/>
      </c>
    </row>
    <row r="265" spans="1:21">
      <c r="A265" s="349" t="s">
        <v>1979</v>
      </c>
      <c r="B265" s="350"/>
      <c r="C265" s="313" t="s">
        <v>8</v>
      </c>
      <c r="D265" s="313" t="s">
        <v>62</v>
      </c>
      <c r="E265" s="313" t="s">
        <v>135</v>
      </c>
      <c r="F265" s="313" t="s">
        <v>84</v>
      </c>
      <c r="G265" s="313"/>
      <c r="H265" s="313" t="s">
        <v>98</v>
      </c>
      <c r="I265" s="313"/>
      <c r="J265" s="313">
        <v>867</v>
      </c>
      <c r="K265" s="313" t="s">
        <v>47</v>
      </c>
      <c r="L265" s="313"/>
      <c r="N265" s="341" t="s">
        <v>1976</v>
      </c>
      <c r="O265" s="341" t="str">
        <f>INDEX('Standard Descriptions'!$E:$E,MATCH(Guidance!E265,'Standard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5" s="342" t="s">
        <v>1992</v>
      </c>
      <c r="Q265" s="342" t="s">
        <v>46</v>
      </c>
      <c r="R265" s="342" t="str">
        <f t="shared" si="23"/>
        <v xml:space="preserve">Biomass </v>
      </c>
      <c r="S265" s="342" t="str">
        <f t="shared" si="25"/>
        <v>//**Biomass : **</v>
      </c>
      <c r="T265" s="318" t="str">
        <f t="shared" si="24"/>
        <v/>
      </c>
    </row>
    <row r="266" spans="1:21">
      <c r="A266" s="349" t="s">
        <v>1979</v>
      </c>
      <c r="B266" s="350"/>
      <c r="C266" s="313" t="s">
        <v>8</v>
      </c>
      <c r="D266" s="313" t="s">
        <v>62</v>
      </c>
      <c r="E266" s="313" t="s">
        <v>135</v>
      </c>
      <c r="F266" s="313" t="s">
        <v>752</v>
      </c>
      <c r="G266" s="313"/>
      <c r="H266" s="313" t="s">
        <v>460</v>
      </c>
      <c r="I266" s="313"/>
      <c r="J266" s="313">
        <v>868</v>
      </c>
      <c r="K266" s="313" t="s">
        <v>47</v>
      </c>
      <c r="L266" s="313"/>
      <c r="N266" s="341" t="s">
        <v>1976</v>
      </c>
      <c r="O266" s="341" t="str">
        <f>INDEX('Standard Descriptions'!$E:$E,MATCH(Guidance!E266,'Standard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6" s="342" t="s">
        <v>1992</v>
      </c>
      <c r="Q266" s="342" t="s">
        <v>46</v>
      </c>
      <c r="R266" s="342" t="str">
        <f t="shared" si="23"/>
        <v xml:space="preserve">Geothermal </v>
      </c>
      <c r="S266" s="342" t="str">
        <f t="shared" si="25"/>
        <v>//**Geothermal : **</v>
      </c>
      <c r="T266" s="318" t="str">
        <f t="shared" si="24"/>
        <v/>
      </c>
    </row>
    <row r="267" spans="1:21">
      <c r="A267" s="349" t="s">
        <v>1979</v>
      </c>
      <c r="B267" s="350"/>
      <c r="C267" s="313" t="s">
        <v>8</v>
      </c>
      <c r="D267" s="313" t="s">
        <v>62</v>
      </c>
      <c r="E267" s="313" t="s">
        <v>135</v>
      </c>
      <c r="F267" s="313" t="s">
        <v>324</v>
      </c>
      <c r="G267" s="313"/>
      <c r="H267" s="313" t="s">
        <v>326</v>
      </c>
      <c r="I267" s="313"/>
      <c r="J267" s="313">
        <v>869</v>
      </c>
      <c r="K267" s="313" t="s">
        <v>47</v>
      </c>
      <c r="L267" s="313"/>
      <c r="N267" s="341" t="s">
        <v>1976</v>
      </c>
      <c r="O267" s="341" t="str">
        <f>INDEX('Standard Descriptions'!$E:$E,MATCH(Guidance!E267,'Standard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7" s="342" t="s">
        <v>1992</v>
      </c>
      <c r="Q267" s="342" t="s">
        <v>46</v>
      </c>
      <c r="R267" s="342" t="str">
        <f t="shared" si="23"/>
        <v xml:space="preserve">Petroleum </v>
      </c>
      <c r="S267" s="342" t="str">
        <f t="shared" si="25"/>
        <v>//**Petroleum : **</v>
      </c>
      <c r="T267" s="318" t="str">
        <f t="shared" si="24"/>
        <v/>
      </c>
    </row>
    <row r="268" spans="1:21">
      <c r="A268" s="349" t="s">
        <v>1979</v>
      </c>
      <c r="B268" s="350"/>
      <c r="C268" s="313" t="s">
        <v>8</v>
      </c>
      <c r="D268" s="313" t="s">
        <v>62</v>
      </c>
      <c r="E268" s="313" t="s">
        <v>135</v>
      </c>
      <c r="F268" s="313" t="s">
        <v>325</v>
      </c>
      <c r="G268" s="313"/>
      <c r="H268" s="313" t="s">
        <v>327</v>
      </c>
      <c r="I268" s="313"/>
      <c r="J268" s="313">
        <v>870</v>
      </c>
      <c r="K268" s="313" t="s">
        <v>47</v>
      </c>
      <c r="L268" s="313"/>
      <c r="N268" s="341" t="s">
        <v>1976</v>
      </c>
      <c r="O268" s="341" t="str">
        <f>INDEX('Standard Descriptions'!$E:$E,MATCH(Guidance!E268,'Standard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8" s="342" t="s">
        <v>1992</v>
      </c>
      <c r="Q268" s="342" t="s">
        <v>46</v>
      </c>
      <c r="R268" s="342" t="str">
        <f t="shared" si="23"/>
        <v xml:space="preserve">Natural Gas Peaker </v>
      </c>
      <c r="S268" s="342" t="str">
        <f t="shared" si="25"/>
        <v>//**Natural Gas Peaker : **</v>
      </c>
      <c r="T268" s="318" t="str">
        <f t="shared" si="24"/>
        <v/>
      </c>
    </row>
    <row r="269" spans="1:21">
      <c r="A269" s="349" t="s">
        <v>1979</v>
      </c>
      <c r="B269" s="350"/>
      <c r="C269" s="313" t="s">
        <v>8</v>
      </c>
      <c r="D269" s="313" t="s">
        <v>62</v>
      </c>
      <c r="E269" s="313" t="s">
        <v>135</v>
      </c>
      <c r="F269" s="313" t="s">
        <v>468</v>
      </c>
      <c r="G269" s="313"/>
      <c r="H269" s="313" t="s">
        <v>467</v>
      </c>
      <c r="I269" s="313"/>
      <c r="J269" s="313">
        <v>871</v>
      </c>
      <c r="K269" s="313" t="s">
        <v>47</v>
      </c>
      <c r="L269" s="313"/>
      <c r="N269" s="341" t="s">
        <v>1976</v>
      </c>
      <c r="O269" s="341" t="str">
        <f>INDEX('Standard Descriptions'!$E:$E,MATCH(Guidance!E269,'Standard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9" s="342" t="s">
        <v>1992</v>
      </c>
      <c r="Q269" s="342" t="s">
        <v>46</v>
      </c>
      <c r="R269" s="342" t="str">
        <f t="shared" si="23"/>
        <v xml:space="preserve">Lignite </v>
      </c>
      <c r="S269" s="342" t="str">
        <f t="shared" si="25"/>
        <v>//**Lignite : **</v>
      </c>
      <c r="T269" s="318" t="str">
        <f t="shared" si="24"/>
        <v/>
      </c>
    </row>
    <row r="270" spans="1:21">
      <c r="A270" s="349" t="s">
        <v>1979</v>
      </c>
      <c r="B270" s="350"/>
      <c r="C270" s="313" t="s">
        <v>8</v>
      </c>
      <c r="D270" s="313" t="s">
        <v>62</v>
      </c>
      <c r="E270" s="313" t="s">
        <v>135</v>
      </c>
      <c r="F270" s="313" t="s">
        <v>477</v>
      </c>
      <c r="G270" s="313"/>
      <c r="H270" s="313" t="s">
        <v>478</v>
      </c>
      <c r="I270" s="313"/>
      <c r="J270" s="313">
        <v>872</v>
      </c>
      <c r="K270" s="313" t="s">
        <v>47</v>
      </c>
      <c r="L270" s="313"/>
      <c r="N270" s="341" t="s">
        <v>1976</v>
      </c>
      <c r="O270" s="341" t="str">
        <f>INDEX('Standard Descriptions'!$E:$E,MATCH(Guidance!E270,'Standard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0" s="342" t="s">
        <v>1992</v>
      </c>
      <c r="Q270" s="342" t="s">
        <v>46</v>
      </c>
      <c r="R270" s="342" t="str">
        <f t="shared" si="23"/>
        <v xml:space="preserve">Offshore Wind </v>
      </c>
      <c r="S270" s="342" t="str">
        <f t="shared" si="25"/>
        <v>//**Offshore Wind : **</v>
      </c>
      <c r="T270" s="318" t="str">
        <f t="shared" si="24"/>
        <v/>
      </c>
    </row>
    <row r="271" spans="1:21">
      <c r="A271" s="349" t="s">
        <v>1979</v>
      </c>
      <c r="B271" s="350"/>
      <c r="C271" s="313" t="s">
        <v>8</v>
      </c>
      <c r="D271" s="313" t="s">
        <v>62</v>
      </c>
      <c r="E271" s="313" t="s">
        <v>135</v>
      </c>
      <c r="F271" s="313" t="s">
        <v>1112</v>
      </c>
      <c r="G271" s="313"/>
      <c r="H271" s="313" t="s">
        <v>805</v>
      </c>
      <c r="I271" s="313"/>
      <c r="J271" s="313">
        <v>873</v>
      </c>
      <c r="K271" s="313" t="s">
        <v>47</v>
      </c>
      <c r="L271" s="313"/>
      <c r="N271" s="341" t="s">
        <v>1976</v>
      </c>
      <c r="O271" s="341" t="str">
        <f>INDEX('Standard Descriptions'!$E:$E,MATCH(Guidance!E271,'Standard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1" s="342" t="s">
        <v>1992</v>
      </c>
      <c r="Q271" s="342" t="s">
        <v>46</v>
      </c>
      <c r="R271" s="342" t="str">
        <f t="shared" si="23"/>
        <v xml:space="preserve">Crude Oil </v>
      </c>
      <c r="S271" s="342" t="str">
        <f t="shared" si="25"/>
        <v>//**Crude Oil : **</v>
      </c>
      <c r="T271" s="318" t="str">
        <f t="shared" si="24"/>
        <v/>
      </c>
    </row>
    <row r="272" spans="1:21">
      <c r="A272" s="349" t="s">
        <v>1979</v>
      </c>
      <c r="B272" s="350"/>
      <c r="C272" s="313" t="s">
        <v>8</v>
      </c>
      <c r="D272" s="313" t="s">
        <v>62</v>
      </c>
      <c r="E272" s="313" t="s">
        <v>135</v>
      </c>
      <c r="F272" s="313" t="s">
        <v>1113</v>
      </c>
      <c r="G272" s="313"/>
      <c r="H272" s="313" t="s">
        <v>945</v>
      </c>
      <c r="I272" s="313"/>
      <c r="J272" s="313">
        <v>874</v>
      </c>
      <c r="K272" s="313" t="s">
        <v>47</v>
      </c>
      <c r="L272" s="313"/>
      <c r="N272" s="341" t="s">
        <v>1976</v>
      </c>
      <c r="O272" s="341" t="str">
        <f>INDEX('Standard Descriptions'!$E:$E,MATCH(Guidance!E272,'Standard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2" s="342" t="s">
        <v>1992</v>
      </c>
      <c r="Q272" s="342" t="s">
        <v>46</v>
      </c>
      <c r="R272" s="342" t="str">
        <f t="shared" si="23"/>
        <v xml:space="preserve">Heavy or Residual Fuel Oil </v>
      </c>
      <c r="S272" s="342" t="str">
        <f t="shared" si="25"/>
        <v>//**Heavy or Residual Fuel Oil : **</v>
      </c>
      <c r="T272" s="318" t="str">
        <f t="shared" si="24"/>
        <v/>
      </c>
    </row>
    <row r="273" spans="1:20">
      <c r="A273" s="349" t="s">
        <v>1979</v>
      </c>
      <c r="B273" s="350"/>
      <c r="C273" s="313" t="s">
        <v>8</v>
      </c>
      <c r="D273" s="313" t="s">
        <v>62</v>
      </c>
      <c r="E273" s="313" t="s">
        <v>135</v>
      </c>
      <c r="F273" s="313" t="s">
        <v>1114</v>
      </c>
      <c r="G273" s="313"/>
      <c r="H273" s="313" t="s">
        <v>807</v>
      </c>
      <c r="I273" s="313"/>
      <c r="J273" s="313">
        <v>875</v>
      </c>
      <c r="K273" s="313" t="s">
        <v>47</v>
      </c>
      <c r="L273" s="313"/>
      <c r="N273" s="341" t="s">
        <v>1976</v>
      </c>
      <c r="O273" s="341" t="str">
        <f>INDEX('Standard Descriptions'!$E:$E,MATCH(Guidance!E273,'Standard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3" s="342" t="s">
        <v>1992</v>
      </c>
      <c r="Q273" s="342" t="s">
        <v>46</v>
      </c>
      <c r="R273" s="342" t="str">
        <f t="shared" si="23"/>
        <v xml:space="preserve">Municipal Solid Waste </v>
      </c>
      <c r="S273" s="342" t="str">
        <f t="shared" si="25"/>
        <v>//**Municipal Solid Waste : **</v>
      </c>
      <c r="T273" s="318" t="str">
        <f t="shared" si="24"/>
        <v/>
      </c>
    </row>
    <row r="274" spans="1:20">
      <c r="A274" s="349" t="s">
        <v>1979</v>
      </c>
      <c r="B274" s="350"/>
      <c r="C274" s="313" t="s">
        <v>8</v>
      </c>
      <c r="D274" s="313" t="s">
        <v>62</v>
      </c>
      <c r="E274" s="313" t="s">
        <v>135</v>
      </c>
      <c r="F274" s="313" t="s">
        <v>471</v>
      </c>
      <c r="G274" s="313"/>
      <c r="H274" s="313" t="s">
        <v>470</v>
      </c>
      <c r="I274" s="313"/>
      <c r="J274" s="313">
        <v>633</v>
      </c>
      <c r="K274" s="313" t="s">
        <v>47</v>
      </c>
      <c r="L274" s="313"/>
      <c r="N274" s="341" t="s">
        <v>1976</v>
      </c>
      <c r="O274" s="341" t="str">
        <f>INDEX('Standard Descriptions'!$E:$E,MATCH(Guidance!E274,'Standard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4" s="342" t="s">
        <v>1992</v>
      </c>
      <c r="Q274" s="342" t="s">
        <v>46</v>
      </c>
      <c r="R274" s="342" t="str">
        <f t="shared" si="23"/>
        <v xml:space="preserve">Hard Coal </v>
      </c>
      <c r="S274" s="342" t="str">
        <f t="shared" si="25"/>
        <v>//**Hard Coal : **</v>
      </c>
      <c r="T274" s="318" t="str">
        <f t="shared" si="24"/>
        <v/>
      </c>
    </row>
    <row r="275" spans="1:20">
      <c r="A275" s="349" t="s">
        <v>1979</v>
      </c>
      <c r="B275" s="350"/>
      <c r="C275" s="313" t="s">
        <v>8</v>
      </c>
      <c r="D275" s="313" t="s">
        <v>62</v>
      </c>
      <c r="E275" s="313" t="s">
        <v>135</v>
      </c>
      <c r="F275" s="313" t="s">
        <v>322</v>
      </c>
      <c r="G275" s="313"/>
      <c r="H275" s="313" t="s">
        <v>323</v>
      </c>
      <c r="I275" s="313"/>
      <c r="J275" s="313">
        <v>634</v>
      </c>
      <c r="K275" s="313" t="s">
        <v>47</v>
      </c>
      <c r="L275" s="313"/>
      <c r="N275" s="341" t="s">
        <v>1976</v>
      </c>
      <c r="O275" s="341" t="str">
        <f>INDEX('Standard Descriptions'!$E:$E,MATCH(Guidance!E275,'Standard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5" s="342" t="s">
        <v>1992</v>
      </c>
      <c r="Q275" s="342" t="s">
        <v>46</v>
      </c>
      <c r="R275" s="342" t="str">
        <f t="shared" si="23"/>
        <v xml:space="preserve">Natural Gas Nonpeaker </v>
      </c>
      <c r="S275" s="342" t="str">
        <f t="shared" si="25"/>
        <v>//**Natural Gas Nonpeaker : **</v>
      </c>
      <c r="T275" s="318" t="str">
        <f t="shared" si="24"/>
        <v/>
      </c>
    </row>
    <row r="276" spans="1:20">
      <c r="A276" s="349" t="s">
        <v>1979</v>
      </c>
      <c r="B276" s="350"/>
      <c r="C276" s="313" t="s">
        <v>8</v>
      </c>
      <c r="D276" s="313" t="s">
        <v>62</v>
      </c>
      <c r="E276" s="313" t="s">
        <v>135</v>
      </c>
      <c r="F276" s="313" t="s">
        <v>80</v>
      </c>
      <c r="G276" s="313"/>
      <c r="H276" s="313" t="s">
        <v>94</v>
      </c>
      <c r="I276" s="313"/>
      <c r="J276" s="313">
        <v>635</v>
      </c>
      <c r="K276" s="313" t="s">
        <v>47</v>
      </c>
      <c r="L276" s="313"/>
      <c r="N276" s="341" t="s">
        <v>1976</v>
      </c>
      <c r="O276" s="341" t="str">
        <f>INDEX('Standard Descriptions'!$E:$E,MATCH(Guidance!E276,'Standard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6" s="342" t="s">
        <v>1992</v>
      </c>
      <c r="Q276" s="342" t="s">
        <v>46</v>
      </c>
      <c r="R276" s="342" t="str">
        <f t="shared" si="23"/>
        <v xml:space="preserve">Nuclear </v>
      </c>
      <c r="S276" s="342" t="str">
        <f t="shared" si="25"/>
        <v>//**Nuclear : **</v>
      </c>
      <c r="T276" s="318" t="str">
        <f t="shared" si="24"/>
        <v/>
      </c>
    </row>
    <row r="277" spans="1:20">
      <c r="A277" s="349" t="s">
        <v>1979</v>
      </c>
      <c r="B277" s="350"/>
      <c r="C277" s="313" t="s">
        <v>8</v>
      </c>
      <c r="D277" s="313" t="s">
        <v>62</v>
      </c>
      <c r="E277" s="313" t="s">
        <v>135</v>
      </c>
      <c r="F277" s="313" t="s">
        <v>81</v>
      </c>
      <c r="G277" s="313"/>
      <c r="H277" s="313" t="s">
        <v>95</v>
      </c>
      <c r="I277" s="313"/>
      <c r="J277" s="313">
        <v>636</v>
      </c>
      <c r="K277" s="313" t="s">
        <v>47</v>
      </c>
      <c r="L277" s="313"/>
      <c r="N277" s="341" t="s">
        <v>1976</v>
      </c>
      <c r="O277" s="341" t="str">
        <f>INDEX('Standard Descriptions'!$E:$E,MATCH(Guidance!E277,'Standard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7" s="342" t="s">
        <v>1992</v>
      </c>
      <c r="Q277" s="342" t="s">
        <v>46</v>
      </c>
      <c r="R277" s="342" t="str">
        <f t="shared" si="23"/>
        <v xml:space="preserve">Hydro </v>
      </c>
      <c r="S277" s="342" t="str">
        <f t="shared" si="25"/>
        <v>//**Hydro : **</v>
      </c>
      <c r="T277" s="318" t="str">
        <f t="shared" si="24"/>
        <v/>
      </c>
    </row>
    <row r="278" spans="1:20">
      <c r="A278" s="349" t="s">
        <v>1979</v>
      </c>
      <c r="B278" s="350"/>
      <c r="C278" s="313" t="s">
        <v>8</v>
      </c>
      <c r="D278" s="313" t="s">
        <v>62</v>
      </c>
      <c r="E278" s="313" t="s">
        <v>135</v>
      </c>
      <c r="F278" s="313" t="s">
        <v>472</v>
      </c>
      <c r="G278" s="313"/>
      <c r="H278" s="313" t="s">
        <v>475</v>
      </c>
      <c r="I278" s="313"/>
      <c r="J278" s="313">
        <v>637</v>
      </c>
      <c r="K278" s="313" t="s">
        <v>47</v>
      </c>
      <c r="L278" s="313"/>
      <c r="N278" s="341" t="s">
        <v>1976</v>
      </c>
      <c r="O278" s="341" t="str">
        <f>INDEX('Standard Descriptions'!$E:$E,MATCH(Guidance!E278,'Standard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8" s="342" t="s">
        <v>1992</v>
      </c>
      <c r="Q278" s="342" t="s">
        <v>46</v>
      </c>
      <c r="R278" s="342" t="str">
        <f t="shared" si="23"/>
        <v xml:space="preserve">Onshore Wind </v>
      </c>
      <c r="S278" s="342" t="str">
        <f t="shared" si="25"/>
        <v>//**Onshore Wind : **</v>
      </c>
      <c r="T278" s="318" t="str">
        <f t="shared" si="24"/>
        <v/>
      </c>
    </row>
    <row r="279" spans="1:20">
      <c r="A279" s="349" t="s">
        <v>1979</v>
      </c>
      <c r="B279" s="350"/>
      <c r="C279" s="313" t="s">
        <v>8</v>
      </c>
      <c r="D279" s="313" t="s">
        <v>62</v>
      </c>
      <c r="E279" s="313" t="s">
        <v>135</v>
      </c>
      <c r="F279" s="313" t="s">
        <v>82</v>
      </c>
      <c r="G279" s="313"/>
      <c r="H279" s="313" t="s">
        <v>96</v>
      </c>
      <c r="I279" s="313"/>
      <c r="J279" s="313">
        <v>638</v>
      </c>
      <c r="K279" s="313" t="s">
        <v>47</v>
      </c>
      <c r="L279" s="313"/>
      <c r="N279" s="341" t="s">
        <v>1976</v>
      </c>
      <c r="O279" s="341" t="str">
        <f>INDEX('Standard Descriptions'!$E:$E,MATCH(Guidance!E279,'Standard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9" s="342" t="s">
        <v>1992</v>
      </c>
      <c r="Q279" s="342" t="s">
        <v>46</v>
      </c>
      <c r="R279" s="342" t="str">
        <f t="shared" si="23"/>
        <v xml:space="preserve">Solar PV </v>
      </c>
      <c r="S279" s="342" t="str">
        <f t="shared" si="25"/>
        <v>//**Solar PV : **</v>
      </c>
      <c r="T279" s="318" t="str">
        <f t="shared" si="24"/>
        <v/>
      </c>
    </row>
    <row r="280" spans="1:20">
      <c r="A280" s="349" t="s">
        <v>1979</v>
      </c>
      <c r="B280" s="350"/>
      <c r="C280" s="313" t="s">
        <v>8</v>
      </c>
      <c r="D280" s="313" t="s">
        <v>62</v>
      </c>
      <c r="E280" s="313" t="s">
        <v>135</v>
      </c>
      <c r="F280" s="313" t="s">
        <v>83</v>
      </c>
      <c r="G280" s="313"/>
      <c r="H280" s="313" t="s">
        <v>97</v>
      </c>
      <c r="I280" s="313"/>
      <c r="J280" s="313">
        <v>639</v>
      </c>
      <c r="K280" s="313" t="s">
        <v>47</v>
      </c>
      <c r="L280" s="313"/>
      <c r="N280" s="341" t="s">
        <v>1976</v>
      </c>
      <c r="O280" s="341" t="str">
        <f>INDEX('Standard Descriptions'!$E:$E,MATCH(Guidance!E280,'Standard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0" s="342" t="s">
        <v>1992</v>
      </c>
      <c r="Q280" s="342" t="s">
        <v>46</v>
      </c>
      <c r="R280" s="342" t="str">
        <f t="shared" si="23"/>
        <v xml:space="preserve">Solar Thermal </v>
      </c>
      <c r="S280" s="342" t="str">
        <f t="shared" si="25"/>
        <v>//**Solar Thermal : **</v>
      </c>
      <c r="T280" s="318" t="str">
        <f t="shared" si="24"/>
        <v/>
      </c>
    </row>
    <row r="281" spans="1:20">
      <c r="A281" s="349" t="s">
        <v>1979</v>
      </c>
      <c r="B281" s="350"/>
      <c r="C281" s="313" t="s">
        <v>8</v>
      </c>
      <c r="D281" s="313" t="s">
        <v>62</v>
      </c>
      <c r="E281" s="313" t="s">
        <v>135</v>
      </c>
      <c r="F281" s="313" t="s">
        <v>84</v>
      </c>
      <c r="G281" s="313"/>
      <c r="H281" s="313" t="s">
        <v>98</v>
      </c>
      <c r="I281" s="313"/>
      <c r="J281" s="313">
        <v>640</v>
      </c>
      <c r="K281" s="313" t="s">
        <v>47</v>
      </c>
      <c r="L281" s="313"/>
      <c r="N281" s="341" t="s">
        <v>1976</v>
      </c>
      <c r="O281" s="341" t="str">
        <f>INDEX('Standard Descriptions'!$E:$E,MATCH(Guidance!E281,'Standard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1" s="342" t="s">
        <v>1992</v>
      </c>
      <c r="Q281" s="342" t="s">
        <v>46</v>
      </c>
      <c r="R281" s="342" t="str">
        <f t="shared" si="23"/>
        <v xml:space="preserve">Biomass </v>
      </c>
      <c r="S281" s="342" t="str">
        <f t="shared" si="25"/>
        <v>//**Biomass : **</v>
      </c>
      <c r="T281" s="318" t="str">
        <f t="shared" si="24"/>
        <v/>
      </c>
    </row>
    <row r="282" spans="1:20">
      <c r="A282" s="349" t="s">
        <v>1979</v>
      </c>
      <c r="B282" s="350"/>
      <c r="C282" s="313" t="s">
        <v>8</v>
      </c>
      <c r="D282" s="313" t="s">
        <v>62</v>
      </c>
      <c r="E282" s="313" t="s">
        <v>135</v>
      </c>
      <c r="F282" s="313" t="s">
        <v>752</v>
      </c>
      <c r="G282" s="313"/>
      <c r="H282" s="313" t="s">
        <v>1688</v>
      </c>
      <c r="I282" s="313"/>
      <c r="J282" s="313">
        <v>641</v>
      </c>
      <c r="K282" s="313" t="s">
        <v>47</v>
      </c>
      <c r="L282" s="313"/>
      <c r="N282" s="341" t="s">
        <v>1976</v>
      </c>
      <c r="O282" s="341" t="str">
        <f>INDEX('Standard Descriptions'!$E:$E,MATCH(Guidance!E282,'Standard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2" s="342" t="s">
        <v>1992</v>
      </c>
      <c r="Q282" s="342" t="s">
        <v>46</v>
      </c>
      <c r="R282" s="342" t="str">
        <f t="shared" si="23"/>
        <v xml:space="preserve">Pumped Hydro </v>
      </c>
      <c r="S282" s="342" t="str">
        <f t="shared" si="25"/>
        <v>//**Pumped Hydro : **</v>
      </c>
      <c r="T282" s="318" t="str">
        <f t="shared" si="24"/>
        <v/>
      </c>
    </row>
    <row r="283" spans="1:20">
      <c r="A283" s="349" t="s">
        <v>1979</v>
      </c>
      <c r="B283" s="350"/>
      <c r="C283" s="313" t="s">
        <v>8</v>
      </c>
      <c r="D283" s="313" t="s">
        <v>62</v>
      </c>
      <c r="E283" s="313" t="s">
        <v>135</v>
      </c>
      <c r="F283" s="313" t="s">
        <v>324</v>
      </c>
      <c r="G283" s="313"/>
      <c r="H283" s="313" t="s">
        <v>326</v>
      </c>
      <c r="I283" s="313"/>
      <c r="J283" s="313">
        <v>642</v>
      </c>
      <c r="K283" s="313" t="s">
        <v>47</v>
      </c>
      <c r="L283" s="313"/>
      <c r="N283" s="341" t="s">
        <v>1976</v>
      </c>
      <c r="O283" s="341" t="str">
        <f>INDEX('Standard Descriptions'!$E:$E,MATCH(Guidance!E283,'Standard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3" s="342" t="s">
        <v>1992</v>
      </c>
      <c r="Q283" s="342" t="s">
        <v>46</v>
      </c>
      <c r="R283" s="342" t="str">
        <f t="shared" si="23"/>
        <v xml:space="preserve">Petroleum </v>
      </c>
      <c r="S283" s="342" t="str">
        <f t="shared" si="25"/>
        <v>//**Petroleum : **</v>
      </c>
      <c r="T283" s="318" t="str">
        <f t="shared" si="24"/>
        <v/>
      </c>
    </row>
    <row r="284" spans="1:20">
      <c r="A284" s="349" t="s">
        <v>1979</v>
      </c>
      <c r="B284" s="350"/>
      <c r="C284" s="313" t="s">
        <v>8</v>
      </c>
      <c r="D284" s="313" t="s">
        <v>62</v>
      </c>
      <c r="E284" s="313" t="s">
        <v>135</v>
      </c>
      <c r="F284" s="313" t="s">
        <v>325</v>
      </c>
      <c r="G284" s="313"/>
      <c r="H284" s="313" t="s">
        <v>327</v>
      </c>
      <c r="I284" s="313"/>
      <c r="J284" s="313">
        <v>643</v>
      </c>
      <c r="K284" s="313" t="s">
        <v>47</v>
      </c>
      <c r="L284" s="313"/>
      <c r="N284" s="341" t="s">
        <v>1976</v>
      </c>
      <c r="O284" s="341" t="str">
        <f>INDEX('Standard Descriptions'!$E:$E,MATCH(Guidance!E284,'Standard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4" s="342" t="s">
        <v>1992</v>
      </c>
      <c r="Q284" s="342" t="s">
        <v>46</v>
      </c>
      <c r="R284" s="342" t="str">
        <f t="shared" si="23"/>
        <v xml:space="preserve">Natural Gas Peaker </v>
      </c>
      <c r="S284" s="342" t="str">
        <f t="shared" si="25"/>
        <v>//**Natural Gas Peaker : **</v>
      </c>
      <c r="T284" s="318" t="str">
        <f t="shared" si="24"/>
        <v/>
      </c>
    </row>
    <row r="285" spans="1:20">
      <c r="A285" s="349" t="s">
        <v>1979</v>
      </c>
      <c r="B285" s="350"/>
      <c r="C285" s="313" t="s">
        <v>8</v>
      </c>
      <c r="D285" s="313" t="s">
        <v>62</v>
      </c>
      <c r="E285" s="313" t="s">
        <v>135</v>
      </c>
      <c r="F285" s="313" t="s">
        <v>468</v>
      </c>
      <c r="G285" s="313"/>
      <c r="H285" s="313" t="s">
        <v>467</v>
      </c>
      <c r="I285" s="313"/>
      <c r="J285" s="313">
        <v>644</v>
      </c>
      <c r="K285" s="313" t="s">
        <v>47</v>
      </c>
      <c r="L285" s="313"/>
      <c r="N285" s="341" t="s">
        <v>1976</v>
      </c>
      <c r="O285" s="341" t="str">
        <f>INDEX('Standard Descriptions'!$E:$E,MATCH(Guidance!E285,'Standard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5" s="342" t="s">
        <v>1992</v>
      </c>
      <c r="Q285" s="342" t="s">
        <v>46</v>
      </c>
      <c r="R285" s="342" t="str">
        <f t="shared" si="23"/>
        <v xml:space="preserve">Lignite </v>
      </c>
      <c r="S285" s="342" t="str">
        <f t="shared" si="25"/>
        <v>//**Lignite : **</v>
      </c>
      <c r="T285" s="318" t="str">
        <f t="shared" si="24"/>
        <v/>
      </c>
    </row>
    <row r="286" spans="1:20">
      <c r="A286" s="349" t="s">
        <v>1979</v>
      </c>
      <c r="B286" s="350"/>
      <c r="C286" s="313" t="s">
        <v>8</v>
      </c>
      <c r="D286" s="313" t="s">
        <v>62</v>
      </c>
      <c r="E286" s="313" t="s">
        <v>135</v>
      </c>
      <c r="F286" s="313" t="s">
        <v>477</v>
      </c>
      <c r="G286" s="313"/>
      <c r="H286" s="313" t="s">
        <v>478</v>
      </c>
      <c r="I286" s="313"/>
      <c r="J286" s="313">
        <v>645</v>
      </c>
      <c r="K286" s="313" t="s">
        <v>47</v>
      </c>
      <c r="L286" s="313"/>
      <c r="N286" s="341" t="s">
        <v>1976</v>
      </c>
      <c r="O286" s="341" t="str">
        <f>INDEX('Standard Descriptions'!$E:$E,MATCH(Guidance!E286,'Standard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6" s="342" t="s">
        <v>1992</v>
      </c>
      <c r="Q286" s="342" t="s">
        <v>46</v>
      </c>
      <c r="R286" s="342" t="str">
        <f t="shared" si="23"/>
        <v xml:space="preserve">Offshore Wind </v>
      </c>
      <c r="S286" s="342" t="str">
        <f t="shared" si="25"/>
        <v>//**Offshore Wind : **</v>
      </c>
      <c r="T286" s="318" t="str">
        <f t="shared" si="24"/>
        <v/>
      </c>
    </row>
    <row r="287" spans="1:20">
      <c r="A287" s="349" t="s">
        <v>1979</v>
      </c>
      <c r="B287" s="350"/>
      <c r="C287" s="313" t="s">
        <v>8</v>
      </c>
      <c r="D287" s="313" t="s">
        <v>62</v>
      </c>
      <c r="E287" s="313" t="s">
        <v>135</v>
      </c>
      <c r="F287" s="313" t="s">
        <v>1112</v>
      </c>
      <c r="G287" s="313"/>
      <c r="H287" s="313" t="s">
        <v>805</v>
      </c>
      <c r="I287" s="313"/>
      <c r="J287" s="313">
        <v>646</v>
      </c>
      <c r="K287" s="313" t="s">
        <v>47</v>
      </c>
      <c r="L287" s="313"/>
      <c r="N287" s="341" t="s">
        <v>1976</v>
      </c>
      <c r="O287" s="341" t="str">
        <f>INDEX('Standard Descriptions'!$E:$E,MATCH(Guidance!E287,'Standard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7" s="342" t="s">
        <v>1992</v>
      </c>
      <c r="Q287" s="342" t="s">
        <v>46</v>
      </c>
      <c r="R287" s="342" t="str">
        <f t="shared" si="23"/>
        <v xml:space="preserve">Crude Oil </v>
      </c>
      <c r="S287" s="342" t="str">
        <f t="shared" si="25"/>
        <v>//**Crude Oil : **</v>
      </c>
      <c r="T287" s="318" t="str">
        <f t="shared" si="24"/>
        <v/>
      </c>
    </row>
    <row r="288" spans="1:20">
      <c r="A288" s="349" t="s">
        <v>1979</v>
      </c>
      <c r="B288" s="350"/>
      <c r="C288" s="313" t="s">
        <v>8</v>
      </c>
      <c r="D288" s="313" t="s">
        <v>62</v>
      </c>
      <c r="E288" s="313" t="s">
        <v>135</v>
      </c>
      <c r="F288" s="313" t="s">
        <v>1113</v>
      </c>
      <c r="G288" s="313"/>
      <c r="H288" s="313" t="s">
        <v>945</v>
      </c>
      <c r="I288" s="313"/>
      <c r="J288" s="313">
        <v>647</v>
      </c>
      <c r="K288" s="313" t="s">
        <v>47</v>
      </c>
      <c r="L288" s="313"/>
      <c r="N288" s="341" t="s">
        <v>1976</v>
      </c>
      <c r="O288" s="341" t="str">
        <f>INDEX('Standard Descriptions'!$E:$E,MATCH(Guidance!E288,'Standard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8" s="342" t="s">
        <v>1992</v>
      </c>
      <c r="Q288" s="342" t="s">
        <v>46</v>
      </c>
      <c r="R288" s="342" t="str">
        <f t="shared" si="23"/>
        <v xml:space="preserve">Heavy or Residual Fuel Oil </v>
      </c>
      <c r="S288" s="342" t="str">
        <f t="shared" si="25"/>
        <v>//**Heavy or Residual Fuel Oil : **</v>
      </c>
      <c r="T288" s="318" t="str">
        <f t="shared" si="24"/>
        <v/>
      </c>
    </row>
    <row r="289" spans="1:21">
      <c r="A289" s="349" t="s">
        <v>1979</v>
      </c>
      <c r="B289" s="350"/>
      <c r="C289" s="313" t="s">
        <v>8</v>
      </c>
      <c r="D289" s="313" t="s">
        <v>62</v>
      </c>
      <c r="E289" s="313" t="s">
        <v>135</v>
      </c>
      <c r="F289" s="313" t="s">
        <v>1114</v>
      </c>
      <c r="G289" s="313"/>
      <c r="H289" s="313" t="s">
        <v>807</v>
      </c>
      <c r="I289" s="313"/>
      <c r="J289" s="313">
        <v>648</v>
      </c>
      <c r="K289" s="313" t="s">
        <v>47</v>
      </c>
      <c r="L289" s="313"/>
      <c r="N289" s="341" t="s">
        <v>1976</v>
      </c>
      <c r="O289" s="341" t="str">
        <f>INDEX('Standard Descriptions'!$E:$E,MATCH(Guidance!E289,'Standard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9" s="342" t="s">
        <v>1992</v>
      </c>
      <c r="Q289" s="342" t="s">
        <v>46</v>
      </c>
      <c r="R289" s="342" t="str">
        <f t="shared" si="23"/>
        <v xml:space="preserve">Municipal Solid Waste </v>
      </c>
      <c r="S289" s="342" t="str">
        <f t="shared" si="25"/>
        <v>//**Municipal Solid Waste : **</v>
      </c>
      <c r="T289" s="318" t="str">
        <f t="shared" si="24"/>
        <v/>
      </c>
    </row>
    <row r="290" spans="1:21" s="314" customFormat="1">
      <c r="A290" s="314" t="s">
        <v>1978</v>
      </c>
      <c r="B290" s="331"/>
      <c r="C290" s="314" t="s">
        <v>8</v>
      </c>
      <c r="D290" s="314" t="s">
        <v>380</v>
      </c>
      <c r="E290" s="314" t="s">
        <v>381</v>
      </c>
      <c r="J290" s="314">
        <v>649</v>
      </c>
      <c r="K290" s="314" t="s">
        <v>46</v>
      </c>
      <c r="L290" s="314" t="s">
        <v>1847</v>
      </c>
      <c r="M290" s="331"/>
      <c r="N290" s="344" t="s">
        <v>1976</v>
      </c>
      <c r="O290" s="348" t="str">
        <f>INDEX('Standard Descriptions'!$E:$E,MATCH(Guidance!E290,'Standard Descriptions'!$C:$C,0))</f>
        <v>This policy expands the definitions for qualifying carbon-free sources for the carbon-free electricity standard to be wind, solar, hydro, nuclear, and municipal solid waste.//</v>
      </c>
      <c r="P290" s="314" t="s">
        <v>1992</v>
      </c>
      <c r="Q290" s="314" t="s">
        <v>47</v>
      </c>
      <c r="R290" s="314" t="str">
        <f t="shared" si="23"/>
        <v xml:space="preserve"> </v>
      </c>
      <c r="S290" s="315"/>
      <c r="T290" s="315" t="str">
        <f t="shared" si="24"/>
        <v xml:space="preserve"> The BAU case assumes wind, solar, and biomass qualify for the carbon-free electricity standard.</v>
      </c>
      <c r="U290" s="310" t="str">
        <f>N290&amp;O290&amp;P290&amp;T290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row>
    <row r="291" spans="1:21" s="314" customFormat="1">
      <c r="A291" s="314" t="s">
        <v>1978</v>
      </c>
      <c r="B291" s="331"/>
      <c r="C291" s="314" t="s">
        <v>8</v>
      </c>
      <c r="D291" s="314" t="s">
        <v>558</v>
      </c>
      <c r="E291" s="314" t="s">
        <v>557</v>
      </c>
      <c r="J291" s="314">
        <v>35</v>
      </c>
      <c r="K291" s="314" t="s">
        <v>47</v>
      </c>
      <c r="M291" s="331"/>
      <c r="N291" s="344" t="s">
        <v>1976</v>
      </c>
      <c r="O291" s="344" t="str">
        <f>INDEX('Standard Descriptions'!$E:$E,MATCH(Guidance!E291,'Standard Descriptions'!$C:$C,0))</f>
        <v xml:space="preserve"> This policy extends the lifetime of all nuclear plants by the specified number of years.//</v>
      </c>
      <c r="P291" s="314" t="s">
        <v>1992</v>
      </c>
      <c r="Q291" s="314" t="s">
        <v>47</v>
      </c>
      <c r="R291" s="314" t="str">
        <f t="shared" si="23"/>
        <v xml:space="preserve"> </v>
      </c>
      <c r="S291" s="315"/>
      <c r="T291" s="315" t="str">
        <f t="shared" si="24"/>
        <v/>
      </c>
      <c r="U291" s="310" t="str">
        <f>N291&amp;O291</f>
        <v>**Description:** This policy extends the lifetime of all nuclear plants by the specified number of years.//</v>
      </c>
    </row>
    <row r="292" spans="1:21" s="314" customFormat="1" ht="38.1" customHeight="1">
      <c r="A292" s="314" t="s">
        <v>1978</v>
      </c>
      <c r="B292" s="331"/>
      <c r="C292" s="314" t="s">
        <v>8</v>
      </c>
      <c r="D292" s="314" t="s">
        <v>267</v>
      </c>
      <c r="E292" s="314" t="str">
        <f>E293</f>
        <v>Percentage Reduction in Plant Downtime</v>
      </c>
      <c r="M292" s="331"/>
      <c r="N292" s="344" t="s">
        <v>1976</v>
      </c>
      <c r="O292" s="344" t="str">
        <f>INDEX('Standard Descriptions'!$E:$E,MATCH(Guidance!E292,'Standard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2" s="315" t="s">
        <v>1992</v>
      </c>
      <c r="Q292" s="315" t="s">
        <v>46</v>
      </c>
      <c r="S292" s="315"/>
      <c r="T292" s="315" t="str">
        <f t="shared" si="24"/>
        <v/>
      </c>
      <c r="U292" s="358" t="str">
        <f>N292&amp;O292&amp;P296&amp;T296&amp;T307&amp;T310&amp;T328</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row>
    <row r="293" spans="1:21">
      <c r="A293" s="349" t="s">
        <v>1979</v>
      </c>
      <c r="B293" s="350"/>
      <c r="C293" s="313" t="s">
        <v>8</v>
      </c>
      <c r="D293" s="313" t="s">
        <v>267</v>
      </c>
      <c r="E293" s="313" t="s">
        <v>268</v>
      </c>
      <c r="F293" s="313" t="s">
        <v>471</v>
      </c>
      <c r="G293" s="313" t="s">
        <v>269</v>
      </c>
      <c r="H293" s="313"/>
      <c r="I293" s="313"/>
      <c r="J293" s="313">
        <v>650</v>
      </c>
      <c r="K293" s="313" t="s">
        <v>47</v>
      </c>
      <c r="L293" s="313"/>
      <c r="N293" s="341" t="s">
        <v>1976</v>
      </c>
      <c r="O293" s="341"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342" t="s">
        <v>1992</v>
      </c>
      <c r="Q293" s="342" t="s">
        <v>46</v>
      </c>
      <c r="R293" s="342" t="str">
        <f t="shared" ref="R293:R337" si="26">H293&amp;" "&amp;I293</f>
        <v xml:space="preserve"> </v>
      </c>
      <c r="S293" s="342"/>
      <c r="T293" s="318" t="str">
        <f t="shared" si="24"/>
        <v/>
      </c>
    </row>
    <row r="294" spans="1:21">
      <c r="A294" s="349" t="s">
        <v>1979</v>
      </c>
      <c r="B294" s="350"/>
      <c r="C294" s="313" t="s">
        <v>8</v>
      </c>
      <c r="D294" s="313" t="s">
        <v>267</v>
      </c>
      <c r="E294" s="313" t="s">
        <v>268</v>
      </c>
      <c r="F294" s="313" t="s">
        <v>471</v>
      </c>
      <c r="G294" s="313" t="s">
        <v>270</v>
      </c>
      <c r="H294" s="313"/>
      <c r="I294" s="313"/>
      <c r="J294" s="313">
        <v>651</v>
      </c>
      <c r="K294" s="313" t="s">
        <v>47</v>
      </c>
      <c r="L294" s="313"/>
      <c r="N294" s="341" t="s">
        <v>1976</v>
      </c>
      <c r="O294" s="341"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342" t="s">
        <v>1992</v>
      </c>
      <c r="Q294" s="342" t="s">
        <v>46</v>
      </c>
      <c r="R294" s="342" t="str">
        <f t="shared" si="26"/>
        <v xml:space="preserve"> </v>
      </c>
      <c r="S294" s="342"/>
      <c r="T294" s="318" t="str">
        <f t="shared" si="24"/>
        <v/>
      </c>
    </row>
    <row r="295" spans="1:21">
      <c r="A295" s="349" t="s">
        <v>1979</v>
      </c>
      <c r="B295" s="350"/>
      <c r="C295" s="313" t="s">
        <v>8</v>
      </c>
      <c r="D295" s="313" t="s">
        <v>267</v>
      </c>
      <c r="E295" s="313" t="s">
        <v>268</v>
      </c>
      <c r="F295" s="313" t="s">
        <v>471</v>
      </c>
      <c r="G295" s="313" t="s">
        <v>271</v>
      </c>
      <c r="H295" s="313"/>
      <c r="I295" s="313"/>
      <c r="J295" s="313">
        <v>652</v>
      </c>
      <c r="K295" s="313" t="s">
        <v>47</v>
      </c>
      <c r="L295" s="313"/>
      <c r="N295" s="341" t="s">
        <v>1976</v>
      </c>
      <c r="O295" s="341"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342" t="s">
        <v>1992</v>
      </c>
      <c r="Q295" s="342" t="s">
        <v>46</v>
      </c>
      <c r="R295" s="342" t="str">
        <f t="shared" si="26"/>
        <v xml:space="preserve"> </v>
      </c>
      <c r="S295" s="342"/>
      <c r="T295" s="318" t="str">
        <f t="shared" si="24"/>
        <v/>
      </c>
    </row>
    <row r="296" spans="1:21">
      <c r="A296" s="349" t="s">
        <v>1979</v>
      </c>
      <c r="B296" s="350"/>
      <c r="C296" s="313" t="s">
        <v>8</v>
      </c>
      <c r="D296" s="313" t="s">
        <v>267</v>
      </c>
      <c r="E296" s="313" t="s">
        <v>268</v>
      </c>
      <c r="F296" s="313" t="s">
        <v>322</v>
      </c>
      <c r="G296" s="313" t="s">
        <v>269</v>
      </c>
      <c r="H296" s="313" t="s">
        <v>321</v>
      </c>
      <c r="I296" s="313" t="s">
        <v>323</v>
      </c>
      <c r="J296" s="313">
        <v>141</v>
      </c>
      <c r="K296" s="313" t="s">
        <v>46</v>
      </c>
      <c r="L296" s="313" t="s">
        <v>1916</v>
      </c>
      <c r="N296" s="341" t="s">
        <v>1976</v>
      </c>
      <c r="O296" s="341"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342" t="s">
        <v>1992</v>
      </c>
      <c r="Q296" s="342" t="s">
        <v>46</v>
      </c>
      <c r="R296" s="342" t="str">
        <f t="shared" si="26"/>
        <v>Preexisting Natural Gas Nonpeaker</v>
      </c>
      <c r="S296" s="342" t="str">
        <f t="shared" si="25"/>
        <v>//**Preexisting Natural Gas Nonpeaker: **</v>
      </c>
      <c r="T296" s="318" t="str">
        <f t="shared" si="24"/>
        <v>//**Preexisting Natural Gas Nonpeaker: ** Preexisting natural gas nonpeakers have an average capacity factor of 23%. In the United States, a typical value in the BAU case is 48%. If India were to achieve the U.S. level of capacity factor, this would represent a 32% reduction in downtime.</v>
      </c>
    </row>
    <row r="297" spans="1:21">
      <c r="A297" s="349" t="s">
        <v>1979</v>
      </c>
      <c r="B297" s="350"/>
      <c r="C297" s="313" t="s">
        <v>8</v>
      </c>
      <c r="D297" s="313" t="s">
        <v>267</v>
      </c>
      <c r="E297" s="313" t="s">
        <v>268</v>
      </c>
      <c r="F297" s="313" t="s">
        <v>322</v>
      </c>
      <c r="G297" s="313" t="s">
        <v>270</v>
      </c>
      <c r="H297" s="313"/>
      <c r="I297" s="313"/>
      <c r="J297" s="313">
        <v>653</v>
      </c>
      <c r="K297" s="313" t="s">
        <v>47</v>
      </c>
      <c r="L297" s="313"/>
      <c r="N297" s="341" t="s">
        <v>1976</v>
      </c>
      <c r="O297" s="341"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342" t="s">
        <v>1992</v>
      </c>
      <c r="Q297" s="342" t="s">
        <v>46</v>
      </c>
      <c r="R297" s="342" t="str">
        <f t="shared" si="26"/>
        <v xml:space="preserve"> </v>
      </c>
      <c r="S297" s="342"/>
      <c r="T297" s="318" t="str">
        <f t="shared" si="24"/>
        <v/>
      </c>
    </row>
    <row r="298" spans="1:21">
      <c r="A298" s="349" t="s">
        <v>1979</v>
      </c>
      <c r="B298" s="350"/>
      <c r="C298" s="313" t="s">
        <v>8</v>
      </c>
      <c r="D298" s="313" t="s">
        <v>267</v>
      </c>
      <c r="E298" s="313" t="s">
        <v>268</v>
      </c>
      <c r="F298" s="313" t="s">
        <v>322</v>
      </c>
      <c r="G298" s="313" t="s">
        <v>271</v>
      </c>
      <c r="H298" s="313"/>
      <c r="I298" s="313"/>
      <c r="J298" s="313">
        <v>654</v>
      </c>
      <c r="K298" s="313" t="s">
        <v>47</v>
      </c>
      <c r="L298" s="313"/>
      <c r="N298" s="341" t="s">
        <v>1976</v>
      </c>
      <c r="O298" s="341"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342" t="s">
        <v>1992</v>
      </c>
      <c r="Q298" s="342" t="s">
        <v>46</v>
      </c>
      <c r="R298" s="342" t="str">
        <f t="shared" si="26"/>
        <v xml:space="preserve"> </v>
      </c>
      <c r="S298" s="342"/>
      <c r="T298" s="318" t="str">
        <f t="shared" si="24"/>
        <v/>
      </c>
    </row>
    <row r="299" spans="1:21">
      <c r="A299" s="349" t="s">
        <v>1979</v>
      </c>
      <c r="B299" s="350"/>
      <c r="C299" s="313" t="s">
        <v>8</v>
      </c>
      <c r="D299" s="313" t="s">
        <v>267</v>
      </c>
      <c r="E299" s="313" t="s">
        <v>268</v>
      </c>
      <c r="F299" s="313" t="s">
        <v>80</v>
      </c>
      <c r="G299" s="313" t="s">
        <v>269</v>
      </c>
      <c r="H299" s="313"/>
      <c r="I299" s="313"/>
      <c r="J299" s="313">
        <v>655</v>
      </c>
      <c r="K299" s="313" t="s">
        <v>47</v>
      </c>
      <c r="L299" s="313"/>
      <c r="N299" s="341" t="s">
        <v>1976</v>
      </c>
      <c r="O299" s="341"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342" t="s">
        <v>1992</v>
      </c>
      <c r="Q299" s="342" t="s">
        <v>46</v>
      </c>
      <c r="R299" s="342" t="str">
        <f t="shared" si="26"/>
        <v xml:space="preserve"> </v>
      </c>
      <c r="S299" s="342"/>
      <c r="T299" s="318" t="str">
        <f t="shared" si="24"/>
        <v/>
      </c>
    </row>
    <row r="300" spans="1:21">
      <c r="A300" s="349" t="s">
        <v>1979</v>
      </c>
      <c r="B300" s="350"/>
      <c r="C300" s="313" t="s">
        <v>8</v>
      </c>
      <c r="D300" s="313" t="s">
        <v>267</v>
      </c>
      <c r="E300" s="313" t="s">
        <v>268</v>
      </c>
      <c r="F300" s="313" t="s">
        <v>80</v>
      </c>
      <c r="G300" s="313" t="s">
        <v>270</v>
      </c>
      <c r="H300" s="313"/>
      <c r="I300" s="313"/>
      <c r="J300" s="313">
        <v>656</v>
      </c>
      <c r="K300" s="313" t="s">
        <v>47</v>
      </c>
      <c r="L300" s="313"/>
      <c r="N300" s="341" t="s">
        <v>1976</v>
      </c>
      <c r="O300" s="341"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342" t="s">
        <v>1992</v>
      </c>
      <c r="Q300" s="342" t="s">
        <v>46</v>
      </c>
      <c r="R300" s="342" t="str">
        <f t="shared" si="26"/>
        <v xml:space="preserve"> </v>
      </c>
      <c r="S300" s="342"/>
      <c r="T300" s="318" t="str">
        <f t="shared" si="24"/>
        <v/>
      </c>
    </row>
    <row r="301" spans="1:21">
      <c r="A301" s="349" t="s">
        <v>1979</v>
      </c>
      <c r="B301" s="350"/>
      <c r="C301" s="313" t="s">
        <v>8</v>
      </c>
      <c r="D301" s="313" t="s">
        <v>267</v>
      </c>
      <c r="E301" s="313" t="s">
        <v>268</v>
      </c>
      <c r="F301" s="313" t="s">
        <v>80</v>
      </c>
      <c r="G301" s="313" t="s">
        <v>271</v>
      </c>
      <c r="H301" s="313"/>
      <c r="I301" s="313"/>
      <c r="J301" s="313">
        <v>657</v>
      </c>
      <c r="K301" s="313" t="s">
        <v>47</v>
      </c>
      <c r="L301" s="313"/>
      <c r="N301" s="341" t="s">
        <v>1976</v>
      </c>
      <c r="O301" s="341"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342" t="s">
        <v>1992</v>
      </c>
      <c r="Q301" s="342" t="s">
        <v>46</v>
      </c>
      <c r="R301" s="342" t="str">
        <f t="shared" si="26"/>
        <v xml:space="preserve"> </v>
      </c>
      <c r="S301" s="342"/>
      <c r="T301" s="318" t="str">
        <f t="shared" si="24"/>
        <v/>
      </c>
    </row>
    <row r="302" spans="1:21">
      <c r="A302" s="349" t="s">
        <v>1979</v>
      </c>
      <c r="B302" s="350"/>
      <c r="C302" s="313" t="s">
        <v>8</v>
      </c>
      <c r="D302" s="313" t="s">
        <v>267</v>
      </c>
      <c r="E302" s="313" t="s">
        <v>268</v>
      </c>
      <c r="F302" s="313" t="s">
        <v>81</v>
      </c>
      <c r="G302" s="313" t="s">
        <v>269</v>
      </c>
      <c r="H302" s="313"/>
      <c r="I302" s="313"/>
      <c r="J302" s="313">
        <v>658</v>
      </c>
      <c r="K302" s="313" t="s">
        <v>47</v>
      </c>
      <c r="L302" s="313"/>
      <c r="N302" s="341" t="s">
        <v>1976</v>
      </c>
      <c r="O302" s="341"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342" t="s">
        <v>1992</v>
      </c>
      <c r="Q302" s="342" t="s">
        <v>46</v>
      </c>
      <c r="R302" s="342" t="str">
        <f t="shared" si="26"/>
        <v xml:space="preserve"> </v>
      </c>
      <c r="S302" s="342"/>
      <c r="T302" s="318" t="str">
        <f t="shared" si="24"/>
        <v/>
      </c>
    </row>
    <row r="303" spans="1:21">
      <c r="A303" s="349" t="s">
        <v>1979</v>
      </c>
      <c r="B303" s="350"/>
      <c r="C303" s="313" t="s">
        <v>8</v>
      </c>
      <c r="D303" s="313" t="s">
        <v>267</v>
      </c>
      <c r="E303" s="313" t="s">
        <v>268</v>
      </c>
      <c r="F303" s="313" t="s">
        <v>81</v>
      </c>
      <c r="G303" s="313" t="s">
        <v>270</v>
      </c>
      <c r="H303" s="313"/>
      <c r="I303" s="313"/>
      <c r="J303" s="313">
        <v>659</v>
      </c>
      <c r="K303" s="313" t="s">
        <v>47</v>
      </c>
      <c r="L303" s="313"/>
      <c r="N303" s="341" t="s">
        <v>1976</v>
      </c>
      <c r="O303" s="341"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342" t="s">
        <v>1992</v>
      </c>
      <c r="Q303" s="342" t="s">
        <v>46</v>
      </c>
      <c r="R303" s="342" t="str">
        <f t="shared" si="26"/>
        <v xml:space="preserve"> </v>
      </c>
      <c r="S303" s="342"/>
      <c r="T303" s="318" t="str">
        <f t="shared" si="24"/>
        <v/>
      </c>
    </row>
    <row r="304" spans="1:21">
      <c r="A304" s="349" t="s">
        <v>1979</v>
      </c>
      <c r="B304" s="350"/>
      <c r="C304" s="313" t="s">
        <v>8</v>
      </c>
      <c r="D304" s="313" t="s">
        <v>267</v>
      </c>
      <c r="E304" s="313" t="s">
        <v>268</v>
      </c>
      <c r="F304" s="313" t="s">
        <v>81</v>
      </c>
      <c r="G304" s="313" t="s">
        <v>271</v>
      </c>
      <c r="H304" s="313"/>
      <c r="I304" s="313"/>
      <c r="J304" s="313">
        <v>660</v>
      </c>
      <c r="K304" s="313" t="s">
        <v>47</v>
      </c>
      <c r="L304" s="313"/>
      <c r="N304" s="341" t="s">
        <v>1976</v>
      </c>
      <c r="O304" s="341"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342" t="s">
        <v>1992</v>
      </c>
      <c r="Q304" s="342" t="s">
        <v>46</v>
      </c>
      <c r="R304" s="342" t="str">
        <f t="shared" si="26"/>
        <v xml:space="preserve"> </v>
      </c>
      <c r="S304" s="342"/>
      <c r="T304" s="318" t="str">
        <f t="shared" si="24"/>
        <v/>
      </c>
    </row>
    <row r="305" spans="1:20">
      <c r="A305" s="349" t="s">
        <v>1979</v>
      </c>
      <c r="B305" s="350"/>
      <c r="C305" s="313" t="s">
        <v>8</v>
      </c>
      <c r="D305" s="313" t="s">
        <v>267</v>
      </c>
      <c r="E305" s="313" t="s">
        <v>268</v>
      </c>
      <c r="F305" s="313" t="s">
        <v>472</v>
      </c>
      <c r="G305" s="313" t="s">
        <v>269</v>
      </c>
      <c r="H305" s="313"/>
      <c r="I305" s="313"/>
      <c r="J305" s="313">
        <v>661</v>
      </c>
      <c r="K305" s="313" t="s">
        <v>47</v>
      </c>
      <c r="L305" s="313"/>
      <c r="N305" s="341" t="s">
        <v>1976</v>
      </c>
      <c r="O305" s="341"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342" t="s">
        <v>1992</v>
      </c>
      <c r="Q305" s="342" t="s">
        <v>46</v>
      </c>
      <c r="R305" s="342" t="str">
        <f t="shared" si="26"/>
        <v xml:space="preserve"> </v>
      </c>
      <c r="S305" s="342"/>
      <c r="T305" s="318" t="str">
        <f t="shared" si="24"/>
        <v/>
      </c>
    </row>
    <row r="306" spans="1:20">
      <c r="A306" s="349" t="s">
        <v>1979</v>
      </c>
      <c r="B306" s="350"/>
      <c r="C306" s="313" t="s">
        <v>8</v>
      </c>
      <c r="D306" s="313" t="s">
        <v>267</v>
      </c>
      <c r="E306" s="313" t="s">
        <v>268</v>
      </c>
      <c r="F306" s="313" t="s">
        <v>472</v>
      </c>
      <c r="G306" s="313" t="s">
        <v>270</v>
      </c>
      <c r="H306" s="313"/>
      <c r="I306" s="313"/>
      <c r="J306" s="313">
        <v>662</v>
      </c>
      <c r="K306" s="313" t="s">
        <v>47</v>
      </c>
      <c r="L306" s="313"/>
      <c r="N306" s="341" t="s">
        <v>1976</v>
      </c>
      <c r="O306" s="341"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342" t="s">
        <v>1992</v>
      </c>
      <c r="Q306" s="342" t="s">
        <v>46</v>
      </c>
      <c r="R306" s="342" t="str">
        <f t="shared" si="26"/>
        <v xml:space="preserve"> </v>
      </c>
      <c r="S306" s="342"/>
      <c r="T306" s="318" t="str">
        <f t="shared" si="24"/>
        <v/>
      </c>
    </row>
    <row r="307" spans="1:20">
      <c r="A307" s="349" t="s">
        <v>1979</v>
      </c>
      <c r="B307" s="350"/>
      <c r="C307" s="313" t="s">
        <v>8</v>
      </c>
      <c r="D307" s="313" t="s">
        <v>267</v>
      </c>
      <c r="E307" s="313" t="s">
        <v>268</v>
      </c>
      <c r="F307" s="313" t="s">
        <v>472</v>
      </c>
      <c r="G307" s="313" t="s">
        <v>271</v>
      </c>
      <c r="H307" s="313" t="s">
        <v>328</v>
      </c>
      <c r="I307" s="313" t="s">
        <v>475</v>
      </c>
      <c r="J307" s="313">
        <v>143</v>
      </c>
      <c r="K307" s="313" t="s">
        <v>46</v>
      </c>
      <c r="L307" s="313" t="s">
        <v>1917</v>
      </c>
      <c r="N307" s="341" t="s">
        <v>1976</v>
      </c>
      <c r="O307" s="341"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342" t="s">
        <v>1992</v>
      </c>
      <c r="Q307" s="342" t="s">
        <v>46</v>
      </c>
      <c r="R307" s="342" t="str">
        <f t="shared" si="26"/>
        <v>New Onshore Wind</v>
      </c>
      <c r="S307" s="342" t="str">
        <f t="shared" si="25"/>
        <v>//**New Onshore Wind: **</v>
      </c>
      <c r="T307" s="318" t="str">
        <f t="shared" si="24"/>
        <v xml:space="preserv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v>
      </c>
    </row>
    <row r="308" spans="1:20">
      <c r="A308" s="349" t="s">
        <v>1979</v>
      </c>
      <c r="B308" s="350"/>
      <c r="C308" s="313" t="s">
        <v>8</v>
      </c>
      <c r="D308" s="313" t="s">
        <v>267</v>
      </c>
      <c r="E308" s="313" t="s">
        <v>268</v>
      </c>
      <c r="F308" s="313" t="s">
        <v>82</v>
      </c>
      <c r="G308" s="313" t="s">
        <v>269</v>
      </c>
      <c r="H308" s="313"/>
      <c r="I308" s="313"/>
      <c r="J308" s="313">
        <v>663</v>
      </c>
      <c r="K308" s="313" t="s">
        <v>47</v>
      </c>
      <c r="L308" s="313"/>
      <c r="N308" s="341" t="s">
        <v>1976</v>
      </c>
      <c r="O308" s="341"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342" t="s">
        <v>1992</v>
      </c>
      <c r="Q308" s="342" t="s">
        <v>46</v>
      </c>
      <c r="R308" s="342" t="str">
        <f t="shared" si="26"/>
        <v xml:space="preserve"> </v>
      </c>
      <c r="S308" s="342"/>
      <c r="T308" s="318" t="str">
        <f t="shared" si="24"/>
        <v/>
      </c>
    </row>
    <row r="309" spans="1:20">
      <c r="A309" s="349" t="s">
        <v>1979</v>
      </c>
      <c r="B309" s="350"/>
      <c r="C309" s="313" t="s">
        <v>8</v>
      </c>
      <c r="D309" s="313" t="s">
        <v>267</v>
      </c>
      <c r="E309" s="313" t="s">
        <v>268</v>
      </c>
      <c r="F309" s="313" t="s">
        <v>82</v>
      </c>
      <c r="G309" s="313" t="s">
        <v>270</v>
      </c>
      <c r="H309" s="313"/>
      <c r="I309" s="313"/>
      <c r="J309" s="313">
        <v>664</v>
      </c>
      <c r="K309" s="313" t="s">
        <v>47</v>
      </c>
      <c r="L309" s="313"/>
      <c r="N309" s="341" t="s">
        <v>1976</v>
      </c>
      <c r="O309" s="341"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342" t="s">
        <v>1992</v>
      </c>
      <c r="Q309" s="342" t="s">
        <v>46</v>
      </c>
      <c r="R309" s="342" t="str">
        <f t="shared" si="26"/>
        <v xml:space="preserve"> </v>
      </c>
      <c r="S309" s="342"/>
      <c r="T309" s="318" t="str">
        <f t="shared" si="24"/>
        <v/>
      </c>
    </row>
    <row r="310" spans="1:20">
      <c r="A310" s="349" t="s">
        <v>1979</v>
      </c>
      <c r="B310" s="350"/>
      <c r="C310" s="313" t="s">
        <v>8</v>
      </c>
      <c r="D310" s="313" t="s">
        <v>267</v>
      </c>
      <c r="E310" s="313" t="s">
        <v>268</v>
      </c>
      <c r="F310" s="313" t="s">
        <v>82</v>
      </c>
      <c r="G310" s="313" t="s">
        <v>271</v>
      </c>
      <c r="H310" s="313" t="s">
        <v>328</v>
      </c>
      <c r="I310" s="313" t="s">
        <v>96</v>
      </c>
      <c r="J310" s="313">
        <v>144</v>
      </c>
      <c r="K310" s="313" t="s">
        <v>46</v>
      </c>
      <c r="L310" s="313" t="s">
        <v>1793</v>
      </c>
      <c r="N310" s="341" t="s">
        <v>1976</v>
      </c>
      <c r="O310" s="341"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342" t="s">
        <v>1992</v>
      </c>
      <c r="Q310" s="342" t="s">
        <v>46</v>
      </c>
      <c r="R310" s="342" t="str">
        <f t="shared" si="26"/>
        <v>New Solar PV</v>
      </c>
      <c r="S310" s="342" t="str">
        <f t="shared" si="25"/>
        <v>//**New Solar PV: **</v>
      </c>
      <c r="T310" s="318" t="str">
        <f t="shared" si="24"/>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row>
    <row r="311" spans="1:20">
      <c r="A311" s="349" t="s">
        <v>1979</v>
      </c>
      <c r="B311" s="350"/>
      <c r="C311" s="313" t="s">
        <v>8</v>
      </c>
      <c r="D311" s="313" t="s">
        <v>267</v>
      </c>
      <c r="E311" s="313" t="s">
        <v>268</v>
      </c>
      <c r="F311" s="313" t="s">
        <v>83</v>
      </c>
      <c r="G311" s="313" t="s">
        <v>269</v>
      </c>
      <c r="H311" s="313"/>
      <c r="I311" s="313"/>
      <c r="J311" s="313">
        <v>665</v>
      </c>
      <c r="K311" s="313" t="s">
        <v>47</v>
      </c>
      <c r="L311" s="313"/>
      <c r="N311" s="341" t="s">
        <v>1976</v>
      </c>
      <c r="O311" s="341"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342" t="s">
        <v>1992</v>
      </c>
      <c r="Q311" s="342" t="s">
        <v>46</v>
      </c>
      <c r="R311" s="342" t="str">
        <f t="shared" si="26"/>
        <v xml:space="preserve"> </v>
      </c>
      <c r="S311" s="342"/>
      <c r="T311" s="318" t="str">
        <f t="shared" si="24"/>
        <v/>
      </c>
    </row>
    <row r="312" spans="1:20">
      <c r="A312" s="349" t="s">
        <v>1979</v>
      </c>
      <c r="B312" s="350"/>
      <c r="C312" s="313" t="s">
        <v>8</v>
      </c>
      <c r="D312" s="313" t="s">
        <v>267</v>
      </c>
      <c r="E312" s="313" t="s">
        <v>268</v>
      </c>
      <c r="F312" s="313" t="s">
        <v>83</v>
      </c>
      <c r="G312" s="313" t="s">
        <v>270</v>
      </c>
      <c r="H312" s="313"/>
      <c r="I312" s="313"/>
      <c r="J312" s="313">
        <v>666</v>
      </c>
      <c r="K312" s="313" t="s">
        <v>47</v>
      </c>
      <c r="L312" s="313"/>
      <c r="N312" s="341" t="s">
        <v>1976</v>
      </c>
      <c r="O312" s="341"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342" t="s">
        <v>1992</v>
      </c>
      <c r="Q312" s="342" t="s">
        <v>46</v>
      </c>
      <c r="R312" s="342" t="str">
        <f t="shared" si="26"/>
        <v xml:space="preserve"> </v>
      </c>
      <c r="S312" s="342"/>
      <c r="T312" s="318" t="str">
        <f t="shared" si="24"/>
        <v/>
      </c>
    </row>
    <row r="313" spans="1:20">
      <c r="A313" s="349" t="s">
        <v>1979</v>
      </c>
      <c r="B313" s="350"/>
      <c r="C313" s="313" t="s">
        <v>8</v>
      </c>
      <c r="D313" s="313" t="s">
        <v>267</v>
      </c>
      <c r="E313" s="313" t="s">
        <v>268</v>
      </c>
      <c r="F313" s="313" t="s">
        <v>83</v>
      </c>
      <c r="G313" s="313" t="s">
        <v>271</v>
      </c>
      <c r="H313" s="313"/>
      <c r="I313" s="313"/>
      <c r="J313" s="313">
        <v>667</v>
      </c>
      <c r="K313" s="313" t="s">
        <v>47</v>
      </c>
      <c r="L313" s="313"/>
      <c r="N313" s="341" t="s">
        <v>1976</v>
      </c>
      <c r="O313" s="341"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342" t="s">
        <v>1992</v>
      </c>
      <c r="Q313" s="342" t="s">
        <v>46</v>
      </c>
      <c r="R313" s="342" t="str">
        <f t="shared" si="26"/>
        <v xml:space="preserve"> </v>
      </c>
      <c r="S313" s="342"/>
      <c r="T313" s="318" t="str">
        <f t="shared" si="24"/>
        <v/>
      </c>
    </row>
    <row r="314" spans="1:20">
      <c r="A314" s="349" t="s">
        <v>1979</v>
      </c>
      <c r="B314" s="350"/>
      <c r="C314" s="313" t="s">
        <v>8</v>
      </c>
      <c r="D314" s="313" t="s">
        <v>267</v>
      </c>
      <c r="E314" s="313" t="s">
        <v>268</v>
      </c>
      <c r="F314" s="313" t="s">
        <v>84</v>
      </c>
      <c r="G314" s="313" t="s">
        <v>269</v>
      </c>
      <c r="H314" s="313"/>
      <c r="I314" s="313"/>
      <c r="J314" s="313">
        <v>668</v>
      </c>
      <c r="K314" s="313" t="s">
        <v>47</v>
      </c>
      <c r="L314" s="313"/>
      <c r="N314" s="341" t="s">
        <v>1976</v>
      </c>
      <c r="O314" s="341"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342" t="s">
        <v>1992</v>
      </c>
      <c r="Q314" s="342" t="s">
        <v>46</v>
      </c>
      <c r="R314" s="342" t="str">
        <f t="shared" si="26"/>
        <v xml:space="preserve"> </v>
      </c>
      <c r="S314" s="342"/>
      <c r="T314" s="318" t="str">
        <f t="shared" si="24"/>
        <v/>
      </c>
    </row>
    <row r="315" spans="1:20">
      <c r="A315" s="349" t="s">
        <v>1979</v>
      </c>
      <c r="B315" s="350"/>
      <c r="C315" s="313" t="s">
        <v>8</v>
      </c>
      <c r="D315" s="313" t="s">
        <v>267</v>
      </c>
      <c r="E315" s="313" t="s">
        <v>268</v>
      </c>
      <c r="F315" s="313" t="s">
        <v>84</v>
      </c>
      <c r="G315" s="313" t="s">
        <v>270</v>
      </c>
      <c r="H315" s="313"/>
      <c r="I315" s="313"/>
      <c r="J315" s="313">
        <v>669</v>
      </c>
      <c r="K315" s="313" t="s">
        <v>47</v>
      </c>
      <c r="L315" s="313"/>
      <c r="N315" s="341" t="s">
        <v>1976</v>
      </c>
      <c r="O315" s="341"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342" t="s">
        <v>1992</v>
      </c>
      <c r="Q315" s="342" t="s">
        <v>46</v>
      </c>
      <c r="R315" s="342" t="str">
        <f t="shared" si="26"/>
        <v xml:space="preserve"> </v>
      </c>
      <c r="S315" s="342"/>
      <c r="T315" s="318" t="str">
        <f t="shared" si="24"/>
        <v/>
      </c>
    </row>
    <row r="316" spans="1:20">
      <c r="A316" s="349" t="s">
        <v>1979</v>
      </c>
      <c r="B316" s="350"/>
      <c r="C316" s="313" t="s">
        <v>8</v>
      </c>
      <c r="D316" s="313" t="s">
        <v>267</v>
      </c>
      <c r="E316" s="313" t="s">
        <v>268</v>
      </c>
      <c r="F316" s="313" t="s">
        <v>84</v>
      </c>
      <c r="G316" s="313" t="s">
        <v>271</v>
      </c>
      <c r="H316" s="313"/>
      <c r="I316" s="313"/>
      <c r="J316" s="313">
        <v>670</v>
      </c>
      <c r="K316" s="313" t="s">
        <v>47</v>
      </c>
      <c r="L316" s="313"/>
      <c r="N316" s="341" t="s">
        <v>1976</v>
      </c>
      <c r="O316" s="341"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342" t="s">
        <v>1992</v>
      </c>
      <c r="Q316" s="342" t="s">
        <v>46</v>
      </c>
      <c r="R316" s="342" t="str">
        <f t="shared" si="26"/>
        <v xml:space="preserve"> </v>
      </c>
      <c r="S316" s="342"/>
      <c r="T316" s="318" t="str">
        <f t="shared" si="24"/>
        <v/>
      </c>
    </row>
    <row r="317" spans="1:20">
      <c r="A317" s="349" t="s">
        <v>1979</v>
      </c>
      <c r="B317" s="350"/>
      <c r="C317" s="313" t="s">
        <v>8</v>
      </c>
      <c r="D317" s="313" t="s">
        <v>267</v>
      </c>
      <c r="E317" s="313" t="s">
        <v>268</v>
      </c>
      <c r="F317" s="313" t="s">
        <v>324</v>
      </c>
      <c r="G317" s="313" t="s">
        <v>269</v>
      </c>
      <c r="H317" s="313"/>
      <c r="I317" s="313"/>
      <c r="J317" s="313">
        <v>671</v>
      </c>
      <c r="K317" s="313" t="s">
        <v>47</v>
      </c>
      <c r="L317" s="313"/>
      <c r="N317" s="341" t="s">
        <v>1976</v>
      </c>
      <c r="O317" s="341"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342" t="s">
        <v>1992</v>
      </c>
      <c r="Q317" s="342" t="s">
        <v>46</v>
      </c>
      <c r="R317" s="342" t="str">
        <f t="shared" si="26"/>
        <v xml:space="preserve"> </v>
      </c>
      <c r="S317" s="342"/>
      <c r="T317" s="318" t="str">
        <f t="shared" si="24"/>
        <v/>
      </c>
    </row>
    <row r="318" spans="1:20">
      <c r="A318" s="349" t="s">
        <v>1979</v>
      </c>
      <c r="B318" s="350"/>
      <c r="C318" s="313" t="s">
        <v>8</v>
      </c>
      <c r="D318" s="313" t="s">
        <v>267</v>
      </c>
      <c r="E318" s="313" t="s">
        <v>268</v>
      </c>
      <c r="F318" s="313" t="s">
        <v>324</v>
      </c>
      <c r="G318" s="313" t="s">
        <v>270</v>
      </c>
      <c r="H318" s="313"/>
      <c r="I318" s="313"/>
      <c r="J318" s="313">
        <v>672</v>
      </c>
      <c r="K318" s="313" t="s">
        <v>47</v>
      </c>
      <c r="L318" s="313"/>
      <c r="N318" s="341" t="s">
        <v>1976</v>
      </c>
      <c r="O318" s="341"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342" t="s">
        <v>1992</v>
      </c>
      <c r="Q318" s="342" t="s">
        <v>46</v>
      </c>
      <c r="R318" s="342" t="str">
        <f t="shared" si="26"/>
        <v xml:space="preserve"> </v>
      </c>
      <c r="S318" s="342"/>
      <c r="T318" s="318" t="str">
        <f t="shared" si="24"/>
        <v/>
      </c>
    </row>
    <row r="319" spans="1:20">
      <c r="A319" s="349" t="s">
        <v>1979</v>
      </c>
      <c r="B319" s="350"/>
      <c r="C319" s="313" t="s">
        <v>8</v>
      </c>
      <c r="D319" s="313" t="s">
        <v>267</v>
      </c>
      <c r="E319" s="313" t="s">
        <v>268</v>
      </c>
      <c r="F319" s="313" t="s">
        <v>324</v>
      </c>
      <c r="G319" s="313" t="s">
        <v>271</v>
      </c>
      <c r="H319" s="313"/>
      <c r="I319" s="313"/>
      <c r="J319" s="313">
        <v>673</v>
      </c>
      <c r="K319" s="313" t="s">
        <v>47</v>
      </c>
      <c r="L319" s="313"/>
      <c r="N319" s="341" t="s">
        <v>1976</v>
      </c>
      <c r="O319" s="341"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342" t="s">
        <v>1992</v>
      </c>
      <c r="Q319" s="342" t="s">
        <v>46</v>
      </c>
      <c r="R319" s="342" t="str">
        <f t="shared" si="26"/>
        <v xml:space="preserve"> </v>
      </c>
      <c r="S319" s="342"/>
      <c r="T319" s="318" t="str">
        <f t="shared" si="24"/>
        <v/>
      </c>
    </row>
    <row r="320" spans="1:20">
      <c r="A320" s="349" t="s">
        <v>1979</v>
      </c>
      <c r="B320" s="350"/>
      <c r="C320" s="313" t="s">
        <v>8</v>
      </c>
      <c r="D320" s="313" t="s">
        <v>267</v>
      </c>
      <c r="E320" s="313" t="s">
        <v>268</v>
      </c>
      <c r="F320" s="313" t="s">
        <v>325</v>
      </c>
      <c r="G320" s="313" t="s">
        <v>269</v>
      </c>
      <c r="H320" s="313"/>
      <c r="I320" s="313"/>
      <c r="J320" s="313">
        <v>674</v>
      </c>
      <c r="K320" s="313" t="s">
        <v>47</v>
      </c>
      <c r="L320" s="313"/>
      <c r="N320" s="341" t="s">
        <v>1976</v>
      </c>
      <c r="O320" s="341"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342" t="s">
        <v>1992</v>
      </c>
      <c r="Q320" s="342" t="s">
        <v>46</v>
      </c>
      <c r="R320" s="342" t="str">
        <f t="shared" si="26"/>
        <v xml:space="preserve"> </v>
      </c>
      <c r="S320" s="342"/>
      <c r="T320" s="318" t="str">
        <f t="shared" si="24"/>
        <v/>
      </c>
    </row>
    <row r="321" spans="1:20">
      <c r="A321" s="349" t="s">
        <v>1979</v>
      </c>
      <c r="B321" s="350"/>
      <c r="C321" s="313" t="s">
        <v>8</v>
      </c>
      <c r="D321" s="313" t="s">
        <v>267</v>
      </c>
      <c r="E321" s="313" t="s">
        <v>268</v>
      </c>
      <c r="F321" s="313" t="s">
        <v>325</v>
      </c>
      <c r="G321" s="313" t="s">
        <v>270</v>
      </c>
      <c r="H321" s="313"/>
      <c r="I321" s="313"/>
      <c r="J321" s="313">
        <v>675</v>
      </c>
      <c r="K321" s="313" t="s">
        <v>47</v>
      </c>
      <c r="L321" s="313"/>
      <c r="N321" s="341" t="s">
        <v>1976</v>
      </c>
      <c r="O321" s="341"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342" t="s">
        <v>1992</v>
      </c>
      <c r="Q321" s="342" t="s">
        <v>46</v>
      </c>
      <c r="R321" s="342" t="str">
        <f t="shared" si="26"/>
        <v xml:space="preserve"> </v>
      </c>
      <c r="S321" s="342"/>
      <c r="T321" s="318" t="str">
        <f t="shared" si="24"/>
        <v/>
      </c>
    </row>
    <row r="322" spans="1:20">
      <c r="A322" s="349" t="s">
        <v>1979</v>
      </c>
      <c r="B322" s="350"/>
      <c r="C322" s="313" t="s">
        <v>8</v>
      </c>
      <c r="D322" s="313" t="s">
        <v>267</v>
      </c>
      <c r="E322" s="313" t="s">
        <v>268</v>
      </c>
      <c r="F322" s="313" t="s">
        <v>325</v>
      </c>
      <c r="G322" s="313" t="s">
        <v>271</v>
      </c>
      <c r="H322" s="313"/>
      <c r="I322" s="313"/>
      <c r="J322" s="313">
        <v>676</v>
      </c>
      <c r="K322" s="313" t="s">
        <v>47</v>
      </c>
      <c r="L322" s="313"/>
      <c r="N322" s="341" t="s">
        <v>1976</v>
      </c>
      <c r="O322" s="341"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342" t="s">
        <v>1992</v>
      </c>
      <c r="Q322" s="342" t="s">
        <v>46</v>
      </c>
      <c r="R322" s="342" t="str">
        <f t="shared" si="26"/>
        <v xml:space="preserve"> </v>
      </c>
      <c r="S322" s="342"/>
      <c r="T322" s="318" t="str">
        <f t="shared" si="24"/>
        <v/>
      </c>
    </row>
    <row r="323" spans="1:20">
      <c r="A323" s="349" t="s">
        <v>1979</v>
      </c>
      <c r="B323" s="350"/>
      <c r="C323" s="313" t="s">
        <v>8</v>
      </c>
      <c r="D323" s="313" t="s">
        <v>267</v>
      </c>
      <c r="E323" s="313" t="s">
        <v>268</v>
      </c>
      <c r="F323" s="313" t="s">
        <v>468</v>
      </c>
      <c r="G323" s="313" t="s">
        <v>269</v>
      </c>
      <c r="H323" s="313"/>
      <c r="I323" s="313"/>
      <c r="J323" s="313">
        <v>677</v>
      </c>
      <c r="K323" s="313" t="s">
        <v>47</v>
      </c>
      <c r="L323" s="313"/>
      <c r="N323" s="341" t="s">
        <v>1976</v>
      </c>
      <c r="O323" s="341"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342" t="s">
        <v>1992</v>
      </c>
      <c r="Q323" s="342" t="s">
        <v>46</v>
      </c>
      <c r="R323" s="342" t="str">
        <f t="shared" si="26"/>
        <v xml:space="preserve"> </v>
      </c>
      <c r="S323" s="342"/>
      <c r="T323" s="318" t="str">
        <f t="shared" si="24"/>
        <v/>
      </c>
    </row>
    <row r="324" spans="1:20">
      <c r="A324" s="349" t="s">
        <v>1979</v>
      </c>
      <c r="B324" s="350"/>
      <c r="C324" s="313" t="s">
        <v>8</v>
      </c>
      <c r="D324" s="313" t="s">
        <v>267</v>
      </c>
      <c r="E324" s="313" t="s">
        <v>268</v>
      </c>
      <c r="F324" s="313" t="s">
        <v>468</v>
      </c>
      <c r="G324" s="313" t="s">
        <v>270</v>
      </c>
      <c r="H324" s="313"/>
      <c r="I324" s="313"/>
      <c r="J324" s="313">
        <v>678</v>
      </c>
      <c r="K324" s="313" t="s">
        <v>47</v>
      </c>
      <c r="L324" s="313"/>
      <c r="N324" s="341" t="s">
        <v>1976</v>
      </c>
      <c r="O324" s="341"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342" t="s">
        <v>1992</v>
      </c>
      <c r="Q324" s="342" t="s">
        <v>46</v>
      </c>
      <c r="R324" s="342" t="str">
        <f t="shared" si="26"/>
        <v xml:space="preserve"> </v>
      </c>
      <c r="S324" s="342"/>
      <c r="T324" s="318" t="str">
        <f t="shared" ref="T324:T387" si="27">IF(K324="Yes",S324&amp;L324,"")</f>
        <v/>
      </c>
    </row>
    <row r="325" spans="1:20">
      <c r="A325" s="349" t="s">
        <v>1979</v>
      </c>
      <c r="B325" s="350"/>
      <c r="C325" s="313" t="s">
        <v>8</v>
      </c>
      <c r="D325" s="313" t="s">
        <v>267</v>
      </c>
      <c r="E325" s="313" t="s">
        <v>268</v>
      </c>
      <c r="F325" s="313" t="s">
        <v>468</v>
      </c>
      <c r="G325" s="313" t="s">
        <v>271</v>
      </c>
      <c r="H325" s="313"/>
      <c r="I325" s="313"/>
      <c r="J325" s="313">
        <v>679</v>
      </c>
      <c r="K325" s="313" t="s">
        <v>47</v>
      </c>
      <c r="L325" s="313"/>
      <c r="N325" s="341" t="s">
        <v>1976</v>
      </c>
      <c r="O325" s="341"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342" t="s">
        <v>1992</v>
      </c>
      <c r="Q325" s="342" t="s">
        <v>46</v>
      </c>
      <c r="R325" s="342" t="str">
        <f t="shared" si="26"/>
        <v xml:space="preserve"> </v>
      </c>
      <c r="S325" s="342"/>
      <c r="T325" s="318" t="str">
        <f t="shared" si="27"/>
        <v/>
      </c>
    </row>
    <row r="326" spans="1:20">
      <c r="A326" s="349" t="s">
        <v>1979</v>
      </c>
      <c r="B326" s="350"/>
      <c r="C326" s="313" t="s">
        <v>8</v>
      </c>
      <c r="D326" s="313" t="s">
        <v>267</v>
      </c>
      <c r="E326" s="313" t="s">
        <v>268</v>
      </c>
      <c r="F326" s="313" t="s">
        <v>477</v>
      </c>
      <c r="G326" s="313" t="s">
        <v>269</v>
      </c>
      <c r="H326" s="313"/>
      <c r="I326" s="313"/>
      <c r="J326" s="313">
        <v>680</v>
      </c>
      <c r="K326" s="313" t="s">
        <v>47</v>
      </c>
      <c r="L326" s="313"/>
      <c r="N326" s="341" t="s">
        <v>1976</v>
      </c>
      <c r="O326" s="341"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342" t="s">
        <v>1992</v>
      </c>
      <c r="Q326" s="342" t="s">
        <v>46</v>
      </c>
      <c r="R326" s="342" t="str">
        <f t="shared" si="26"/>
        <v xml:space="preserve"> </v>
      </c>
      <c r="S326" s="342"/>
      <c r="T326" s="318" t="str">
        <f t="shared" si="27"/>
        <v/>
      </c>
    </row>
    <row r="327" spans="1:20">
      <c r="A327" s="349" t="s">
        <v>1979</v>
      </c>
      <c r="B327" s="350"/>
      <c r="C327" s="313" t="s">
        <v>8</v>
      </c>
      <c r="D327" s="313" t="s">
        <v>267</v>
      </c>
      <c r="E327" s="313" t="s">
        <v>268</v>
      </c>
      <c r="F327" s="313" t="s">
        <v>477</v>
      </c>
      <c r="G327" s="313" t="s">
        <v>270</v>
      </c>
      <c r="H327" s="313"/>
      <c r="I327" s="313"/>
      <c r="J327" s="313">
        <v>681</v>
      </c>
      <c r="K327" s="313" t="s">
        <v>47</v>
      </c>
      <c r="L327" s="313"/>
      <c r="N327" s="341" t="s">
        <v>1976</v>
      </c>
      <c r="O327" s="341"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342" t="s">
        <v>1992</v>
      </c>
      <c r="Q327" s="342" t="s">
        <v>46</v>
      </c>
      <c r="R327" s="342" t="str">
        <f t="shared" si="26"/>
        <v xml:space="preserve"> </v>
      </c>
      <c r="S327" s="342"/>
      <c r="T327" s="318" t="str">
        <f t="shared" si="27"/>
        <v/>
      </c>
    </row>
    <row r="328" spans="1:20">
      <c r="A328" s="349" t="s">
        <v>1979</v>
      </c>
      <c r="B328" s="350"/>
      <c r="C328" s="313" t="s">
        <v>8</v>
      </c>
      <c r="D328" s="313" t="s">
        <v>267</v>
      </c>
      <c r="E328" s="313" t="s">
        <v>268</v>
      </c>
      <c r="F328" s="313" t="s">
        <v>477</v>
      </c>
      <c r="G328" s="313" t="s">
        <v>271</v>
      </c>
      <c r="H328" s="313" t="s">
        <v>328</v>
      </c>
      <c r="I328" s="313" t="s">
        <v>478</v>
      </c>
      <c r="J328" s="313">
        <v>182</v>
      </c>
      <c r="K328" s="313" t="s">
        <v>46</v>
      </c>
      <c r="L328" s="313" t="s">
        <v>1918</v>
      </c>
      <c r="N328" s="341" t="s">
        <v>1976</v>
      </c>
      <c r="O328" s="341"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342" t="s">
        <v>1992</v>
      </c>
      <c r="Q328" s="342" t="s">
        <v>46</v>
      </c>
      <c r="R328" s="342" t="str">
        <f t="shared" si="26"/>
        <v>New Offshore Wind</v>
      </c>
      <c r="S328" s="342" t="str">
        <f t="shared" ref="S328:S387" si="28">IF(R328="","","//**"&amp;R328&amp;": **")</f>
        <v>//**New Offshore Wind: **</v>
      </c>
      <c r="T328" s="318" t="str">
        <f t="shared" si="27"/>
        <v xml:space="preserve">//**New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row>
    <row r="329" spans="1:20">
      <c r="A329" s="349" t="s">
        <v>1979</v>
      </c>
      <c r="B329" s="350"/>
      <c r="C329" s="313" t="s">
        <v>8</v>
      </c>
      <c r="D329" s="313" t="s">
        <v>267</v>
      </c>
      <c r="E329" s="313" t="s">
        <v>268</v>
      </c>
      <c r="F329" s="313" t="s">
        <v>1112</v>
      </c>
      <c r="G329" s="313" t="s">
        <v>269</v>
      </c>
      <c r="H329" s="313"/>
      <c r="I329" s="313"/>
      <c r="J329" s="313">
        <v>682</v>
      </c>
      <c r="K329" s="313" t="s">
        <v>47</v>
      </c>
      <c r="L329" s="313"/>
      <c r="N329" s="341" t="s">
        <v>1976</v>
      </c>
      <c r="O329" s="341"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342" t="s">
        <v>1992</v>
      </c>
      <c r="Q329" s="342" t="s">
        <v>46</v>
      </c>
      <c r="R329" s="342" t="str">
        <f t="shared" si="26"/>
        <v xml:space="preserve"> </v>
      </c>
      <c r="S329" s="342"/>
      <c r="T329" s="318" t="str">
        <f t="shared" si="27"/>
        <v/>
      </c>
    </row>
    <row r="330" spans="1:20">
      <c r="A330" s="349" t="s">
        <v>1979</v>
      </c>
      <c r="B330" s="350"/>
      <c r="C330" s="313" t="s">
        <v>8</v>
      </c>
      <c r="D330" s="313" t="s">
        <v>267</v>
      </c>
      <c r="E330" s="313" t="s">
        <v>268</v>
      </c>
      <c r="F330" s="313" t="s">
        <v>1112</v>
      </c>
      <c r="G330" s="313" t="s">
        <v>270</v>
      </c>
      <c r="H330" s="313"/>
      <c r="I330" s="313"/>
      <c r="J330" s="313">
        <v>683</v>
      </c>
      <c r="K330" s="313" t="s">
        <v>47</v>
      </c>
      <c r="L330" s="313"/>
      <c r="N330" s="341" t="s">
        <v>1976</v>
      </c>
      <c r="O330" s="341"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342" t="s">
        <v>1992</v>
      </c>
      <c r="Q330" s="342" t="s">
        <v>46</v>
      </c>
      <c r="R330" s="342" t="str">
        <f t="shared" si="26"/>
        <v xml:space="preserve"> </v>
      </c>
      <c r="S330" s="342"/>
      <c r="T330" s="318" t="str">
        <f t="shared" si="27"/>
        <v/>
      </c>
    </row>
    <row r="331" spans="1:20">
      <c r="A331" s="349" t="s">
        <v>1979</v>
      </c>
      <c r="B331" s="350"/>
      <c r="C331" s="313" t="s">
        <v>8</v>
      </c>
      <c r="D331" s="313" t="s">
        <v>267</v>
      </c>
      <c r="E331" s="313" t="s">
        <v>268</v>
      </c>
      <c r="F331" s="313" t="s">
        <v>1112</v>
      </c>
      <c r="G331" s="313" t="s">
        <v>271</v>
      </c>
      <c r="H331" s="313"/>
      <c r="I331" s="313"/>
      <c r="J331" s="313">
        <v>684</v>
      </c>
      <c r="K331" s="313" t="s">
        <v>47</v>
      </c>
      <c r="L331" s="313"/>
      <c r="N331" s="341" t="s">
        <v>1976</v>
      </c>
      <c r="O331" s="341"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342" t="s">
        <v>1992</v>
      </c>
      <c r="Q331" s="342" t="s">
        <v>46</v>
      </c>
      <c r="R331" s="342" t="str">
        <f t="shared" si="26"/>
        <v xml:space="preserve"> </v>
      </c>
      <c r="S331" s="342"/>
      <c r="T331" s="318" t="str">
        <f t="shared" si="27"/>
        <v/>
      </c>
    </row>
    <row r="332" spans="1:20">
      <c r="A332" s="349" t="s">
        <v>1979</v>
      </c>
      <c r="B332" s="350"/>
      <c r="C332" s="313" t="s">
        <v>8</v>
      </c>
      <c r="D332" s="313" t="s">
        <v>267</v>
      </c>
      <c r="E332" s="313" t="s">
        <v>268</v>
      </c>
      <c r="F332" s="313" t="s">
        <v>1113</v>
      </c>
      <c r="G332" s="313" t="s">
        <v>269</v>
      </c>
      <c r="H332" s="313"/>
      <c r="I332" s="313"/>
      <c r="J332" s="313">
        <v>685</v>
      </c>
      <c r="K332" s="313" t="s">
        <v>47</v>
      </c>
      <c r="L332" s="313"/>
      <c r="N332" s="341" t="s">
        <v>1976</v>
      </c>
      <c r="O332" s="341"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342" t="s">
        <v>1992</v>
      </c>
      <c r="Q332" s="342" t="s">
        <v>46</v>
      </c>
      <c r="R332" s="342" t="str">
        <f t="shared" si="26"/>
        <v xml:space="preserve"> </v>
      </c>
      <c r="S332" s="342"/>
      <c r="T332" s="318" t="str">
        <f t="shared" si="27"/>
        <v/>
      </c>
    </row>
    <row r="333" spans="1:20">
      <c r="A333" s="349" t="s">
        <v>1979</v>
      </c>
      <c r="B333" s="350"/>
      <c r="C333" s="313" t="s">
        <v>8</v>
      </c>
      <c r="D333" s="313" t="s">
        <v>267</v>
      </c>
      <c r="E333" s="313" t="s">
        <v>268</v>
      </c>
      <c r="F333" s="313" t="s">
        <v>1113</v>
      </c>
      <c r="G333" s="313" t="s">
        <v>270</v>
      </c>
      <c r="H333" s="313"/>
      <c r="I333" s="313"/>
      <c r="J333" s="313">
        <v>686</v>
      </c>
      <c r="K333" s="313" t="s">
        <v>47</v>
      </c>
      <c r="L333" s="313"/>
      <c r="N333" s="341" t="s">
        <v>1976</v>
      </c>
      <c r="O333" s="341"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342" t="s">
        <v>1992</v>
      </c>
      <c r="Q333" s="342" t="s">
        <v>46</v>
      </c>
      <c r="R333" s="342" t="str">
        <f t="shared" si="26"/>
        <v xml:space="preserve"> </v>
      </c>
      <c r="S333" s="342"/>
      <c r="T333" s="318" t="str">
        <f t="shared" si="27"/>
        <v/>
      </c>
    </row>
    <row r="334" spans="1:20">
      <c r="A334" s="349" t="s">
        <v>1979</v>
      </c>
      <c r="B334" s="350"/>
      <c r="C334" s="313" t="s">
        <v>8</v>
      </c>
      <c r="D334" s="313" t="s">
        <v>267</v>
      </c>
      <c r="E334" s="313" t="s">
        <v>268</v>
      </c>
      <c r="F334" s="313" t="s">
        <v>1113</v>
      </c>
      <c r="G334" s="313" t="s">
        <v>271</v>
      </c>
      <c r="H334" s="313"/>
      <c r="I334" s="313"/>
      <c r="J334" s="313">
        <v>687</v>
      </c>
      <c r="K334" s="313" t="s">
        <v>47</v>
      </c>
      <c r="L334" s="313"/>
      <c r="N334" s="341" t="s">
        <v>1976</v>
      </c>
      <c r="O334" s="341"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342" t="s">
        <v>1992</v>
      </c>
      <c r="Q334" s="342" t="s">
        <v>46</v>
      </c>
      <c r="R334" s="342" t="str">
        <f t="shared" si="26"/>
        <v xml:space="preserve"> </v>
      </c>
      <c r="S334" s="342"/>
      <c r="T334" s="318" t="str">
        <f t="shared" si="27"/>
        <v/>
      </c>
    </row>
    <row r="335" spans="1:20">
      <c r="A335" s="349" t="s">
        <v>1979</v>
      </c>
      <c r="B335" s="350"/>
      <c r="C335" s="313" t="s">
        <v>8</v>
      </c>
      <c r="D335" s="313" t="s">
        <v>267</v>
      </c>
      <c r="E335" s="313" t="s">
        <v>268</v>
      </c>
      <c r="F335" s="313" t="s">
        <v>1114</v>
      </c>
      <c r="G335" s="313" t="s">
        <v>269</v>
      </c>
      <c r="H335" s="313"/>
      <c r="I335" s="313"/>
      <c r="J335" s="313">
        <v>688</v>
      </c>
      <c r="K335" s="313" t="s">
        <v>47</v>
      </c>
      <c r="L335" s="313"/>
      <c r="N335" s="341" t="s">
        <v>1976</v>
      </c>
      <c r="O335" s="341"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342" t="s">
        <v>1992</v>
      </c>
      <c r="Q335" s="342" t="s">
        <v>46</v>
      </c>
      <c r="R335" s="342" t="str">
        <f t="shared" si="26"/>
        <v xml:space="preserve"> </v>
      </c>
      <c r="S335" s="342"/>
      <c r="T335" s="318" t="str">
        <f t="shared" si="27"/>
        <v/>
      </c>
    </row>
    <row r="336" spans="1:20">
      <c r="A336" s="349" t="s">
        <v>1979</v>
      </c>
      <c r="B336" s="350"/>
      <c r="C336" s="313" t="s">
        <v>8</v>
      </c>
      <c r="D336" s="313" t="s">
        <v>267</v>
      </c>
      <c r="E336" s="313" t="s">
        <v>268</v>
      </c>
      <c r="F336" s="313" t="s">
        <v>1114</v>
      </c>
      <c r="G336" s="313" t="s">
        <v>270</v>
      </c>
      <c r="H336" s="313"/>
      <c r="I336" s="313"/>
      <c r="J336" s="313">
        <v>689</v>
      </c>
      <c r="K336" s="313" t="s">
        <v>47</v>
      </c>
      <c r="L336" s="313"/>
      <c r="N336" s="341" t="s">
        <v>1976</v>
      </c>
      <c r="O336" s="341"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342" t="s">
        <v>1992</v>
      </c>
      <c r="Q336" s="342" t="s">
        <v>46</v>
      </c>
      <c r="R336" s="342" t="str">
        <f t="shared" si="26"/>
        <v xml:space="preserve"> </v>
      </c>
      <c r="S336" s="342"/>
      <c r="T336" s="318" t="str">
        <f t="shared" si="27"/>
        <v/>
      </c>
    </row>
    <row r="337" spans="1:21">
      <c r="A337" s="349" t="s">
        <v>1979</v>
      </c>
      <c r="B337" s="350"/>
      <c r="C337" s="313" t="s">
        <v>8</v>
      </c>
      <c r="D337" s="313" t="s">
        <v>267</v>
      </c>
      <c r="E337" s="313" t="s">
        <v>268</v>
      </c>
      <c r="F337" s="313" t="s">
        <v>1114</v>
      </c>
      <c r="G337" s="313" t="s">
        <v>271</v>
      </c>
      <c r="H337" s="313"/>
      <c r="I337" s="313"/>
      <c r="J337" s="313">
        <v>690</v>
      </c>
      <c r="K337" s="313" t="s">
        <v>47</v>
      </c>
      <c r="L337" s="313"/>
      <c r="N337" s="341" t="s">
        <v>1976</v>
      </c>
      <c r="O337" s="341"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342" t="s">
        <v>1992</v>
      </c>
      <c r="Q337" s="342" t="s">
        <v>46</v>
      </c>
      <c r="R337" s="342" t="str">
        <f t="shared" si="26"/>
        <v xml:space="preserve"> </v>
      </c>
      <c r="S337" s="342"/>
      <c r="T337" s="318" t="str">
        <f t="shared" si="27"/>
        <v/>
      </c>
    </row>
    <row r="338" spans="1:21" s="314" customFormat="1">
      <c r="A338" s="314" t="s">
        <v>1978</v>
      </c>
      <c r="B338" s="331"/>
      <c r="C338" s="314" t="s">
        <v>8</v>
      </c>
      <c r="D338" s="314" t="s">
        <v>638</v>
      </c>
      <c r="E338" s="314" t="str">
        <f>E339</f>
        <v>Percent Reduction in Soft Costs of Capacity Construction</v>
      </c>
      <c r="M338" s="331"/>
      <c r="N338" s="346" t="s">
        <v>1976</v>
      </c>
      <c r="O338" s="346" t="str">
        <f>INDEX('Standard Descriptions'!$E:$E,MATCH(Guidance!E338,'Standard Descriptions'!$C:$C,0))</f>
        <v xml:space="preserve"> This policy specifies a reduction in soft costs (costs for things other than capital equipment) for new plants of the selected type(s), such as the costs of permitting, financing, project management, assembly, etc. // </v>
      </c>
      <c r="P338" s="314" t="s">
        <v>1992</v>
      </c>
      <c r="Q338" s="314" t="s">
        <v>46</v>
      </c>
      <c r="S338" s="314" t="str">
        <f t="shared" si="28"/>
        <v/>
      </c>
      <c r="T338" s="314" t="str">
        <f t="shared" si="27"/>
        <v/>
      </c>
      <c r="U338" s="310" t="str">
        <f>N338&amp;O338&amp;P338&amp;T339&amp;T340&amp;T341</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39" spans="1:21">
      <c r="A339" s="349" t="s">
        <v>1979</v>
      </c>
      <c r="B339" s="350"/>
      <c r="C339" s="313" t="s">
        <v>8</v>
      </c>
      <c r="D339" s="313" t="s">
        <v>638</v>
      </c>
      <c r="E339" s="313" t="s">
        <v>639</v>
      </c>
      <c r="F339" s="313" t="s">
        <v>472</v>
      </c>
      <c r="G339" s="313"/>
      <c r="H339" s="313" t="s">
        <v>475</v>
      </c>
      <c r="I339" s="313"/>
      <c r="J339" s="313">
        <v>194</v>
      </c>
      <c r="K339" s="313" t="s">
        <v>46</v>
      </c>
      <c r="L339" s="313" t="s">
        <v>1795</v>
      </c>
      <c r="N339" s="341" t="s">
        <v>1976</v>
      </c>
      <c r="O339" s="341"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342" t="s">
        <v>1992</v>
      </c>
      <c r="Q339" s="342" t="s">
        <v>46</v>
      </c>
      <c r="R339" s="342" t="str">
        <f>H339&amp;" "&amp;I339</f>
        <v xml:space="preserve">Onshore Wind </v>
      </c>
      <c r="S339" s="342" t="str">
        <f t="shared" si="28"/>
        <v>//**Onshore Wind : **</v>
      </c>
      <c r="T339" s="318" t="str">
        <f t="shared" si="27"/>
        <v>//**Onshore Wind : ** Costs of permitting and financing can be reduced by streamlining permitting processes, but some soft costs (such as labor) may be difficult to reduce via policy.  A value of 50% would be an aggressive soft cost reduction.</v>
      </c>
    </row>
    <row r="340" spans="1:21">
      <c r="A340" s="349" t="s">
        <v>1979</v>
      </c>
      <c r="B340" s="350"/>
      <c r="C340" s="313" t="s">
        <v>8</v>
      </c>
      <c r="D340" s="313" t="s">
        <v>638</v>
      </c>
      <c r="E340" s="313" t="s">
        <v>639</v>
      </c>
      <c r="F340" s="313" t="s">
        <v>82</v>
      </c>
      <c r="G340" s="313"/>
      <c r="H340" s="313" t="s">
        <v>96</v>
      </c>
      <c r="I340" s="313"/>
      <c r="J340" s="313">
        <v>195</v>
      </c>
      <c r="K340" s="313" t="s">
        <v>46</v>
      </c>
      <c r="L340" s="313" t="s">
        <v>1795</v>
      </c>
      <c r="N340" s="341" t="s">
        <v>1976</v>
      </c>
      <c r="O340" s="341"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342" t="s">
        <v>1992</v>
      </c>
      <c r="Q340" s="342" t="s">
        <v>46</v>
      </c>
      <c r="R340" s="342" t="str">
        <f>H340&amp;" "&amp;I340</f>
        <v xml:space="preserve">Solar PV </v>
      </c>
      <c r="S340" s="342" t="str">
        <f t="shared" si="28"/>
        <v>//**Solar PV : **</v>
      </c>
      <c r="T340" s="318" t="str">
        <f t="shared" si="27"/>
        <v>//**Solar PV : ** Costs of permitting and financing can be reduced by streamlining permitting processes, but some soft costs (such as labor) may be difficult to reduce via policy.  A value of 50% would be an aggressive soft cost reduction.</v>
      </c>
    </row>
    <row r="341" spans="1:21">
      <c r="A341" s="349" t="s">
        <v>1979</v>
      </c>
      <c r="B341" s="350"/>
      <c r="C341" s="313" t="s">
        <v>8</v>
      </c>
      <c r="D341" s="313" t="s">
        <v>638</v>
      </c>
      <c r="E341" s="313" t="s">
        <v>639</v>
      </c>
      <c r="F341" s="313" t="s">
        <v>477</v>
      </c>
      <c r="G341" s="313"/>
      <c r="H341" s="313" t="s">
        <v>478</v>
      </c>
      <c r="I341" s="313"/>
      <c r="J341" s="313">
        <v>196</v>
      </c>
      <c r="K341" s="313" t="s">
        <v>46</v>
      </c>
      <c r="L341" s="313" t="s">
        <v>1795</v>
      </c>
      <c r="N341" s="341" t="s">
        <v>1976</v>
      </c>
      <c r="O341" s="341"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342" t="s">
        <v>1992</v>
      </c>
      <c r="Q341" s="342" t="s">
        <v>46</v>
      </c>
      <c r="R341" s="342" t="str">
        <f>H341&amp;" "&amp;I341</f>
        <v xml:space="preserve">Offshore Wind </v>
      </c>
      <c r="S341" s="342" t="str">
        <f t="shared" si="28"/>
        <v>//**Offshore Wind : **</v>
      </c>
      <c r="T341" s="318" t="str">
        <f t="shared" si="27"/>
        <v>//**Offshore Wind : ** Costs of permitting and financing can be reduced by streamlining permitting processes, but some soft costs (such as labor) may be difficult to reduce via policy.  A value of 50% would be an aggressive soft cost reduction.</v>
      </c>
    </row>
    <row r="342" spans="1:21">
      <c r="A342" s="314" t="s">
        <v>1978</v>
      </c>
      <c r="B342" s="331"/>
      <c r="C342" s="314" t="s">
        <v>8</v>
      </c>
      <c r="D342" s="314" t="s">
        <v>264</v>
      </c>
      <c r="E342" s="314" t="s">
        <v>297</v>
      </c>
      <c r="F342" s="314"/>
      <c r="G342" s="314"/>
      <c r="H342" s="314"/>
      <c r="I342" s="314"/>
      <c r="J342" s="314">
        <v>145</v>
      </c>
      <c r="K342" s="314" t="s">
        <v>46</v>
      </c>
      <c r="L342" s="314" t="s">
        <v>1848</v>
      </c>
      <c r="M342" s="331"/>
      <c r="N342" s="346" t="s">
        <v>1976</v>
      </c>
      <c r="O342" s="346" t="str">
        <f>INDEX('Standard Descriptions'!$E:$E,MATCH(Guidance!E342,'Standard Descriptions'!$C:$C,0))</f>
        <v xml:space="preserve"> This policy specifies the reduction in transmission and distribution losses that will be achieved by 2050. // </v>
      </c>
      <c r="P342" s="314" t="s">
        <v>1992</v>
      </c>
      <c r="Q342" s="314" t="s">
        <v>47</v>
      </c>
      <c r="R342" s="314" t="str">
        <f>H342&amp;" "&amp;I342</f>
        <v xml:space="preserve"> </v>
      </c>
      <c r="S342" s="314"/>
      <c r="T342" s="314" t="str">
        <f t="shared" si="27"/>
        <v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U342" s="310" t="str">
        <f>N342&amp;O342&amp;P342&amp;T342</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row>
    <row r="343" spans="1:21">
      <c r="A343" s="314" t="s">
        <v>1978</v>
      </c>
      <c r="B343" s="331"/>
      <c r="C343" s="314" t="s">
        <v>8</v>
      </c>
      <c r="D343" s="314" t="s">
        <v>1157</v>
      </c>
      <c r="E343" s="314" t="str">
        <f>E344</f>
        <v>Perc Subsidy for Elec Capacity Construction</v>
      </c>
      <c r="F343" s="314"/>
      <c r="G343" s="314"/>
      <c r="H343" s="314"/>
      <c r="I343" s="314"/>
      <c r="J343" s="314"/>
      <c r="K343" s="314"/>
      <c r="L343" s="314"/>
      <c r="M343" s="331"/>
      <c r="N343" s="346" t="s">
        <v>1976</v>
      </c>
      <c r="O343" s="346" t="str">
        <f>INDEX('Standard Descriptions'!$E:$E,MATCH(Guidance!E343,'Standard Descriptions'!$C:$C,0))</f>
        <v xml:space="preserve"> This policy is a subsidy paid by the government to electricity suppliers per unit of new capacity constructed.  This only applies to utilities, not distributed systems (such as rooftop solar). // </v>
      </c>
      <c r="P343" s="314" t="s">
        <v>1992</v>
      </c>
      <c r="Q343" s="314" t="s">
        <v>46</v>
      </c>
      <c r="R343" s="314"/>
      <c r="S343" s="314"/>
      <c r="T343" s="314" t="str">
        <f t="shared" si="27"/>
        <v/>
      </c>
      <c r="U343" s="310" t="str">
        <f>N343&amp;O343&amp;P343&amp;T344&amp;T345&amp;T346&amp;T347&amp;T348&amp;T349&amp;T350&amp;T351&amp;T352&amp;T353&amp;T354&amp;T355&amp;T356</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44" spans="1:21">
      <c r="A344" s="349" t="s">
        <v>1979</v>
      </c>
      <c r="B344" s="350"/>
      <c r="C344" s="313" t="s">
        <v>8</v>
      </c>
      <c r="D344" s="313" t="s">
        <v>1157</v>
      </c>
      <c r="E344" s="313" t="s">
        <v>1159</v>
      </c>
      <c r="F344" s="313" t="s">
        <v>471</v>
      </c>
      <c r="G344" s="313"/>
      <c r="H344" s="313" t="s">
        <v>470</v>
      </c>
      <c r="I344" s="313"/>
      <c r="J344" s="313">
        <v>691</v>
      </c>
      <c r="K344" s="313" t="s">
        <v>47</v>
      </c>
      <c r="L344" s="313"/>
      <c r="N344" s="341" t="s">
        <v>1976</v>
      </c>
      <c r="O344" s="341"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342" t="s">
        <v>1992</v>
      </c>
      <c r="Q344" s="342" t="s">
        <v>46</v>
      </c>
      <c r="R344" s="342" t="str">
        <f t="shared" ref="R344:R356" si="29">H344&amp;" "&amp;I344</f>
        <v xml:space="preserve">Hard Coal </v>
      </c>
      <c r="S344" s="342" t="str">
        <f t="shared" si="28"/>
        <v>//**Hard Coal : **</v>
      </c>
      <c r="T344" s="318" t="str">
        <f t="shared" si="27"/>
        <v/>
      </c>
    </row>
    <row r="345" spans="1:21">
      <c r="A345" s="349" t="s">
        <v>1979</v>
      </c>
      <c r="B345" s="350"/>
      <c r="C345" s="313" t="s">
        <v>8</v>
      </c>
      <c r="D345" s="313" t="s">
        <v>1157</v>
      </c>
      <c r="E345" s="313" t="s">
        <v>1159</v>
      </c>
      <c r="F345" s="313" t="s">
        <v>79</v>
      </c>
      <c r="G345" s="313"/>
      <c r="H345" s="313" t="s">
        <v>93</v>
      </c>
      <c r="I345" s="313"/>
      <c r="J345" s="313">
        <v>692</v>
      </c>
      <c r="K345" s="313" t="s">
        <v>47</v>
      </c>
      <c r="L345" s="313"/>
      <c r="N345" s="341" t="s">
        <v>1976</v>
      </c>
      <c r="O345" s="341"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342" t="s">
        <v>1992</v>
      </c>
      <c r="Q345" s="342" t="s">
        <v>46</v>
      </c>
      <c r="R345" s="342" t="str">
        <f t="shared" si="29"/>
        <v xml:space="preserve">Natural Gas </v>
      </c>
      <c r="S345" s="342" t="str">
        <f t="shared" si="28"/>
        <v>//**Natural Gas : **</v>
      </c>
      <c r="T345" s="318" t="str">
        <f t="shared" si="27"/>
        <v/>
      </c>
    </row>
    <row r="346" spans="1:21">
      <c r="A346" s="349" t="s">
        <v>1979</v>
      </c>
      <c r="B346" s="350"/>
      <c r="C346" s="313" t="s">
        <v>8</v>
      </c>
      <c r="D346" s="313" t="s">
        <v>1157</v>
      </c>
      <c r="E346" s="313" t="s">
        <v>1159</v>
      </c>
      <c r="F346" s="313" t="s">
        <v>80</v>
      </c>
      <c r="G346" s="313"/>
      <c r="H346" s="313" t="s">
        <v>94</v>
      </c>
      <c r="I346" s="313"/>
      <c r="J346" s="313">
        <v>517</v>
      </c>
      <c r="K346" s="313" t="s">
        <v>47</v>
      </c>
      <c r="L346" s="313" t="s">
        <v>1919</v>
      </c>
      <c r="N346" s="341" t="s">
        <v>1976</v>
      </c>
      <c r="O346" s="341"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342" t="s">
        <v>1992</v>
      </c>
      <c r="Q346" s="342" t="s">
        <v>46</v>
      </c>
      <c r="R346" s="342" t="str">
        <f t="shared" si="29"/>
        <v xml:space="preserve">Nuclear </v>
      </c>
      <c r="S346" s="342" t="str">
        <f t="shared" si="28"/>
        <v>//**Nuclear : **</v>
      </c>
      <c r="T346" s="318" t="str">
        <f t="shared" si="27"/>
        <v/>
      </c>
    </row>
    <row r="347" spans="1:21">
      <c r="A347" s="349" t="s">
        <v>1979</v>
      </c>
      <c r="B347" s="350"/>
      <c r="C347" s="313" t="s">
        <v>8</v>
      </c>
      <c r="D347" s="313" t="s">
        <v>1157</v>
      </c>
      <c r="E347" s="313" t="s">
        <v>1159</v>
      </c>
      <c r="F347" s="313" t="s">
        <v>81</v>
      </c>
      <c r="G347" s="313"/>
      <c r="H347" s="313" t="s">
        <v>95</v>
      </c>
      <c r="I347" s="313"/>
      <c r="J347" s="313">
        <v>693</v>
      </c>
      <c r="K347" s="313" t="s">
        <v>47</v>
      </c>
      <c r="L347" s="313"/>
      <c r="N347" s="341" t="s">
        <v>1976</v>
      </c>
      <c r="O347" s="341"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342" t="s">
        <v>1992</v>
      </c>
      <c r="Q347" s="342" t="s">
        <v>46</v>
      </c>
      <c r="R347" s="342" t="str">
        <f t="shared" si="29"/>
        <v xml:space="preserve">Hydro </v>
      </c>
      <c r="S347" s="342" t="str">
        <f t="shared" si="28"/>
        <v>//**Hydro : **</v>
      </c>
      <c r="T347" s="318" t="str">
        <f t="shared" si="27"/>
        <v/>
      </c>
    </row>
    <row r="348" spans="1:21">
      <c r="A348" s="349" t="s">
        <v>1979</v>
      </c>
      <c r="B348" s="350"/>
      <c r="C348" s="313" t="s">
        <v>8</v>
      </c>
      <c r="D348" s="313" t="s">
        <v>1157</v>
      </c>
      <c r="E348" s="313" t="s">
        <v>1159</v>
      </c>
      <c r="F348" s="313" t="s">
        <v>472</v>
      </c>
      <c r="G348" s="313"/>
      <c r="H348" s="313" t="s">
        <v>475</v>
      </c>
      <c r="I348" s="313"/>
      <c r="J348" s="313">
        <v>518</v>
      </c>
      <c r="K348" s="313" t="s">
        <v>46</v>
      </c>
      <c r="L348" s="313" t="s">
        <v>1920</v>
      </c>
      <c r="N348" s="341" t="s">
        <v>1976</v>
      </c>
      <c r="O348" s="341"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342" t="s">
        <v>1992</v>
      </c>
      <c r="Q348" s="342" t="s">
        <v>46</v>
      </c>
      <c r="R348" s="342" t="str">
        <f t="shared" si="29"/>
        <v xml:space="preserve">Onshore Wind </v>
      </c>
      <c r="S348" s="342" t="str">
        <f t="shared" si="28"/>
        <v>//**Onshore Wind : **</v>
      </c>
      <c r="T348" s="318" t="str">
        <f t="shared" si="27"/>
        <v xml:space="preserve">//**Onshore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v>
      </c>
    </row>
    <row r="349" spans="1:21">
      <c r="A349" s="349" t="s">
        <v>1979</v>
      </c>
      <c r="B349" s="350"/>
      <c r="C349" s="313" t="s">
        <v>8</v>
      </c>
      <c r="D349" s="313" t="s">
        <v>1157</v>
      </c>
      <c r="E349" s="313" t="s">
        <v>1159</v>
      </c>
      <c r="F349" s="313" t="s">
        <v>82</v>
      </c>
      <c r="G349" s="313"/>
      <c r="H349" s="313" t="s">
        <v>96</v>
      </c>
      <c r="I349" s="313"/>
      <c r="J349" s="313">
        <v>519</v>
      </c>
      <c r="K349" s="313" t="s">
        <v>46</v>
      </c>
      <c r="L349" s="313" t="s">
        <v>1921</v>
      </c>
      <c r="N349" s="341" t="s">
        <v>1976</v>
      </c>
      <c r="O349" s="341"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342" t="s">
        <v>1992</v>
      </c>
      <c r="Q349" s="342" t="s">
        <v>46</v>
      </c>
      <c r="R349" s="342" t="str">
        <f t="shared" si="29"/>
        <v xml:space="preserve">Solar PV </v>
      </c>
      <c r="S349" s="342" t="str">
        <f t="shared" si="28"/>
        <v>//**Solar PV : **</v>
      </c>
      <c r="T349" s="318" t="str">
        <f t="shared" si="27"/>
        <v xml:space="preserve">//**Solar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v>
      </c>
    </row>
    <row r="350" spans="1:21">
      <c r="A350" s="349" t="s">
        <v>1979</v>
      </c>
      <c r="B350" s="350"/>
      <c r="C350" s="313" t="s">
        <v>8</v>
      </c>
      <c r="D350" s="313" t="s">
        <v>1157</v>
      </c>
      <c r="E350" s="313" t="s">
        <v>1159</v>
      </c>
      <c r="F350" s="313" t="s">
        <v>83</v>
      </c>
      <c r="G350" s="313"/>
      <c r="H350" s="313" t="s">
        <v>97</v>
      </c>
      <c r="I350" s="313"/>
      <c r="J350" s="313">
        <v>520</v>
      </c>
      <c r="K350" s="313" t="s">
        <v>46</v>
      </c>
      <c r="L350" s="313" t="s">
        <v>1922</v>
      </c>
      <c r="N350" s="341" t="s">
        <v>1976</v>
      </c>
      <c r="O350" s="341"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342" t="s">
        <v>1992</v>
      </c>
      <c r="Q350" s="342" t="s">
        <v>46</v>
      </c>
      <c r="R350" s="342" t="str">
        <f t="shared" si="29"/>
        <v xml:space="preserve">Solar Thermal </v>
      </c>
      <c r="S350" s="342" t="str">
        <f t="shared" si="28"/>
        <v>//**Solar Thermal : **</v>
      </c>
      <c r="T350" s="318" t="str">
        <f t="shared" si="27"/>
        <v xml:space="preserve">//**Solar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v>
      </c>
    </row>
    <row r="351" spans="1:21">
      <c r="A351" s="349" t="s">
        <v>1979</v>
      </c>
      <c r="B351" s="350"/>
      <c r="C351" s="313" t="s">
        <v>8</v>
      </c>
      <c r="D351" s="313" t="s">
        <v>1157</v>
      </c>
      <c r="E351" s="313" t="s">
        <v>1159</v>
      </c>
      <c r="F351" s="313" t="s">
        <v>84</v>
      </c>
      <c r="G351" s="313"/>
      <c r="H351" s="313" t="s">
        <v>98</v>
      </c>
      <c r="I351" s="313"/>
      <c r="J351" s="313">
        <v>521</v>
      </c>
      <c r="K351" s="313" t="s">
        <v>46</v>
      </c>
      <c r="L351" s="313" t="s">
        <v>1923</v>
      </c>
      <c r="N351" s="341" t="s">
        <v>1976</v>
      </c>
      <c r="O351" s="341"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342" t="s">
        <v>1992</v>
      </c>
      <c r="Q351" s="342" t="s">
        <v>46</v>
      </c>
      <c r="R351" s="342" t="str">
        <f t="shared" si="29"/>
        <v xml:space="preserve">Biomass </v>
      </c>
      <c r="S351" s="342" t="str">
        <f t="shared" si="28"/>
        <v>//**Biomass : **</v>
      </c>
      <c r="T351" s="318" t="str">
        <f t="shared" si="27"/>
        <v>//**Biomass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v>
      </c>
    </row>
    <row r="352" spans="1:21">
      <c r="A352" s="349" t="s">
        <v>1979</v>
      </c>
      <c r="B352" s="350"/>
      <c r="C352" s="313" t="s">
        <v>8</v>
      </c>
      <c r="D352" s="313" t="s">
        <v>1157</v>
      </c>
      <c r="E352" s="313" t="s">
        <v>1159</v>
      </c>
      <c r="F352" s="313" t="s">
        <v>468</v>
      </c>
      <c r="G352" s="313"/>
      <c r="H352" s="313" t="s">
        <v>467</v>
      </c>
      <c r="I352" s="313"/>
      <c r="J352" s="313">
        <v>694</v>
      </c>
      <c r="K352" s="313" t="s">
        <v>47</v>
      </c>
      <c r="L352" s="313"/>
      <c r="N352" s="341" t="s">
        <v>1976</v>
      </c>
      <c r="O352" s="341"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342" t="s">
        <v>1992</v>
      </c>
      <c r="Q352" s="342" t="s">
        <v>46</v>
      </c>
      <c r="R352" s="342" t="str">
        <f t="shared" si="29"/>
        <v xml:space="preserve">Lignite </v>
      </c>
      <c r="S352" s="342" t="str">
        <f t="shared" si="28"/>
        <v>//**Lignite : **</v>
      </c>
      <c r="T352" s="318" t="str">
        <f t="shared" si="27"/>
        <v/>
      </c>
    </row>
    <row r="353" spans="1:21">
      <c r="A353" s="349" t="s">
        <v>1979</v>
      </c>
      <c r="B353" s="350"/>
      <c r="C353" s="313" t="s">
        <v>8</v>
      </c>
      <c r="D353" s="313" t="s">
        <v>1157</v>
      </c>
      <c r="E353" s="313" t="s">
        <v>1159</v>
      </c>
      <c r="F353" s="313" t="s">
        <v>477</v>
      </c>
      <c r="G353" s="313"/>
      <c r="H353" s="313" t="s">
        <v>478</v>
      </c>
      <c r="I353" s="313"/>
      <c r="J353" s="313">
        <v>522</v>
      </c>
      <c r="K353" s="313" t="s">
        <v>46</v>
      </c>
      <c r="L353" s="313" t="s">
        <v>1924</v>
      </c>
      <c r="N353" s="341" t="s">
        <v>1976</v>
      </c>
      <c r="O353" s="341"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342" t="s">
        <v>1992</v>
      </c>
      <c r="Q353" s="342" t="s">
        <v>46</v>
      </c>
      <c r="R353" s="342" t="str">
        <f t="shared" si="29"/>
        <v xml:space="preserve">Offshore Wind </v>
      </c>
      <c r="S353" s="342" t="str">
        <f t="shared" si="28"/>
        <v>//**Offshore Wind : **</v>
      </c>
      <c r="T353" s="318" t="str">
        <f t="shared" si="27"/>
        <v>//**Offshore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54" spans="1:21">
      <c r="A354" s="349" t="s">
        <v>1979</v>
      </c>
      <c r="B354" s="350"/>
      <c r="C354" s="313" t="s">
        <v>8</v>
      </c>
      <c r="D354" s="313" t="s">
        <v>1157</v>
      </c>
      <c r="E354" s="313" t="s">
        <v>1159</v>
      </c>
      <c r="F354" s="313" t="s">
        <v>1112</v>
      </c>
      <c r="G354" s="313"/>
      <c r="H354" s="313" t="s">
        <v>805</v>
      </c>
      <c r="I354" s="313"/>
      <c r="J354" s="313">
        <v>695</v>
      </c>
      <c r="K354" s="313" t="s">
        <v>47</v>
      </c>
      <c r="L354" s="313"/>
      <c r="N354" s="341" t="s">
        <v>1976</v>
      </c>
      <c r="O354" s="341"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342" t="s">
        <v>1992</v>
      </c>
      <c r="Q354" s="342" t="s">
        <v>46</v>
      </c>
      <c r="R354" s="342" t="str">
        <f t="shared" si="29"/>
        <v xml:space="preserve">Crude Oil </v>
      </c>
      <c r="S354" s="342" t="str">
        <f t="shared" si="28"/>
        <v>//**Crude Oil : **</v>
      </c>
      <c r="T354" s="318" t="str">
        <f t="shared" si="27"/>
        <v/>
      </c>
    </row>
    <row r="355" spans="1:21">
      <c r="A355" s="349" t="s">
        <v>1979</v>
      </c>
      <c r="B355" s="350"/>
      <c r="C355" s="313" t="s">
        <v>8</v>
      </c>
      <c r="D355" s="313" t="s">
        <v>1157</v>
      </c>
      <c r="E355" s="313" t="s">
        <v>1159</v>
      </c>
      <c r="F355" s="313" t="s">
        <v>1113</v>
      </c>
      <c r="G355" s="313"/>
      <c r="H355" s="313" t="s">
        <v>945</v>
      </c>
      <c r="I355" s="313"/>
      <c r="J355" s="313">
        <v>696</v>
      </c>
      <c r="K355" s="313" t="s">
        <v>47</v>
      </c>
      <c r="L355" s="313"/>
      <c r="N355" s="341" t="s">
        <v>1976</v>
      </c>
      <c r="O355" s="341"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342" t="s">
        <v>1992</v>
      </c>
      <c r="Q355" s="342" t="s">
        <v>46</v>
      </c>
      <c r="R355" s="342" t="str">
        <f t="shared" si="29"/>
        <v xml:space="preserve">Heavy or Residual Fuel Oil </v>
      </c>
      <c r="S355" s="342" t="str">
        <f t="shared" si="28"/>
        <v>//**Heavy or Residual Fuel Oil : **</v>
      </c>
      <c r="T355" s="318" t="str">
        <f t="shared" si="27"/>
        <v/>
      </c>
    </row>
    <row r="356" spans="1:21">
      <c r="A356" s="349" t="s">
        <v>1979</v>
      </c>
      <c r="B356" s="350"/>
      <c r="C356" s="313" t="s">
        <v>8</v>
      </c>
      <c r="D356" s="313" t="s">
        <v>1157</v>
      </c>
      <c r="E356" s="313" t="s">
        <v>1159</v>
      </c>
      <c r="F356" s="313" t="s">
        <v>1114</v>
      </c>
      <c r="G356" s="313"/>
      <c r="H356" s="313" t="s">
        <v>807</v>
      </c>
      <c r="I356" s="313"/>
      <c r="J356" s="313">
        <v>697</v>
      </c>
      <c r="K356" s="313" t="s">
        <v>47</v>
      </c>
      <c r="L356" s="313"/>
      <c r="N356" s="341" t="s">
        <v>1976</v>
      </c>
      <c r="O356" s="341"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342" t="s">
        <v>1992</v>
      </c>
      <c r="Q356" s="342" t="s">
        <v>46</v>
      </c>
      <c r="R356" s="342" t="str">
        <f t="shared" si="29"/>
        <v xml:space="preserve">Municipal Solid Waste </v>
      </c>
      <c r="S356" s="342" t="str">
        <f t="shared" si="28"/>
        <v>//**Municipal Solid Waste : **</v>
      </c>
      <c r="T356" s="318" t="str">
        <f t="shared" si="27"/>
        <v/>
      </c>
    </row>
    <row r="357" spans="1:21" s="315" customFormat="1">
      <c r="A357" s="315" t="s">
        <v>1978</v>
      </c>
      <c r="B357" s="311"/>
      <c r="C357" s="315" t="s">
        <v>8</v>
      </c>
      <c r="D357" s="315" t="s">
        <v>18</v>
      </c>
      <c r="E357" s="315" t="str">
        <f>E358</f>
        <v>Subsidy for Elec Production by Fuel</v>
      </c>
      <c r="M357" s="311"/>
      <c r="N357" s="344" t="s">
        <v>1976</v>
      </c>
      <c r="O357" s="344" t="str">
        <f>INDEX('Standard Descriptions'!$E:$E,MATCH(Guidance!E357,'Standard Descriptions'!$C:$C,0))</f>
        <v xml:space="preserve"> This policy is a subsidy paid by the government to suppliers of electricity per unit of electricity generated from the selected plant type(s). // </v>
      </c>
      <c r="P357" s="315" t="s">
        <v>1992</v>
      </c>
      <c r="Q357" s="315" t="s">
        <v>46</v>
      </c>
      <c r="S357" s="315" t="str">
        <f t="shared" si="28"/>
        <v/>
      </c>
      <c r="T357" s="315" t="str">
        <f t="shared" si="27"/>
        <v/>
      </c>
      <c r="U357" s="310" t="str">
        <f>N357&amp;O357&amp;P357&amp;T358&amp;T359&amp;T360&amp;T361&amp;T362&amp;T363&amp;T364&amp;T365&amp;T366&amp;T367&amp;T368&amp;T369&amp;T370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row>
    <row r="358" spans="1:21">
      <c r="A358" s="349" t="s">
        <v>1979</v>
      </c>
      <c r="B358" s="350"/>
      <c r="C358" s="313" t="s">
        <v>8</v>
      </c>
      <c r="D358" s="313" t="s">
        <v>18</v>
      </c>
      <c r="E358" s="313" t="s">
        <v>137</v>
      </c>
      <c r="F358" s="313" t="s">
        <v>471</v>
      </c>
      <c r="G358" s="313"/>
      <c r="H358" s="313" t="s">
        <v>470</v>
      </c>
      <c r="I358" s="313"/>
      <c r="J358" s="313">
        <v>698</v>
      </c>
      <c r="K358" s="313" t="s">
        <v>47</v>
      </c>
      <c r="L358" s="313"/>
      <c r="N358" s="341" t="s">
        <v>1976</v>
      </c>
      <c r="O358" s="341" t="str">
        <f>INDEX('Standard Descriptions'!$E:$E,MATCH(Guidance!E358,'Standard Descriptions'!$C:$C,0))</f>
        <v xml:space="preserve"> This policy is a subsidy paid by the government to suppliers of electricity per unit of electricity generated from the selected plant type(s). // </v>
      </c>
      <c r="P358" s="342" t="s">
        <v>1992</v>
      </c>
      <c r="Q358" s="342" t="s">
        <v>46</v>
      </c>
      <c r="R358" s="342" t="str">
        <f t="shared" ref="R358:R370" si="30">H358&amp;" "&amp;I358</f>
        <v xml:space="preserve">Hard Coal </v>
      </c>
      <c r="S358" s="342" t="str">
        <f t="shared" si="28"/>
        <v>//**Hard Coal : **</v>
      </c>
      <c r="T358" s="318" t="str">
        <f t="shared" si="27"/>
        <v/>
      </c>
    </row>
    <row r="359" spans="1:21">
      <c r="A359" s="349" t="s">
        <v>1979</v>
      </c>
      <c r="B359" s="350"/>
      <c r="C359" s="313" t="s">
        <v>8</v>
      </c>
      <c r="D359" s="313" t="s">
        <v>18</v>
      </c>
      <c r="E359" s="313" t="s">
        <v>137</v>
      </c>
      <c r="F359" s="313" t="s">
        <v>79</v>
      </c>
      <c r="G359" s="313"/>
      <c r="H359" s="313" t="s">
        <v>93</v>
      </c>
      <c r="I359" s="313"/>
      <c r="J359" s="313">
        <v>699</v>
      </c>
      <c r="K359" s="313" t="s">
        <v>47</v>
      </c>
      <c r="L359" s="313"/>
      <c r="N359" s="341" t="s">
        <v>1976</v>
      </c>
      <c r="O359" s="341" t="str">
        <f>INDEX('Standard Descriptions'!$E:$E,MATCH(Guidance!E359,'Standard Descriptions'!$C:$C,0))</f>
        <v xml:space="preserve"> This policy is a subsidy paid by the government to suppliers of electricity per unit of electricity generated from the selected plant type(s). // </v>
      </c>
      <c r="P359" s="342" t="s">
        <v>1992</v>
      </c>
      <c r="Q359" s="342" t="s">
        <v>46</v>
      </c>
      <c r="R359" s="342" t="str">
        <f t="shared" si="30"/>
        <v xml:space="preserve">Natural Gas </v>
      </c>
      <c r="S359" s="342" t="str">
        <f t="shared" si="28"/>
        <v>//**Natural Gas : **</v>
      </c>
      <c r="T359" s="318" t="str">
        <f t="shared" si="27"/>
        <v/>
      </c>
    </row>
    <row r="360" spans="1:21">
      <c r="A360" s="349" t="s">
        <v>1979</v>
      </c>
      <c r="B360" s="350"/>
      <c r="C360" s="313" t="s">
        <v>8</v>
      </c>
      <c r="D360" s="313" t="s">
        <v>18</v>
      </c>
      <c r="E360" s="313" t="s">
        <v>137</v>
      </c>
      <c r="F360" s="313" t="s">
        <v>80</v>
      </c>
      <c r="G360" s="313"/>
      <c r="H360" s="313" t="s">
        <v>94</v>
      </c>
      <c r="I360" s="313"/>
      <c r="J360" s="313">
        <v>37</v>
      </c>
      <c r="K360" s="313" t="s">
        <v>47</v>
      </c>
      <c r="L360" s="313" t="s">
        <v>1925</v>
      </c>
      <c r="N360" s="341" t="s">
        <v>1976</v>
      </c>
      <c r="O360" s="341" t="str">
        <f>INDEX('Standard Descriptions'!$E:$E,MATCH(Guidance!E360,'Standard Descriptions'!$C:$C,0))</f>
        <v xml:space="preserve"> This policy is a subsidy paid by the government to suppliers of electricity per unit of electricity generated from the selected plant type(s). // </v>
      </c>
      <c r="P360" s="342" t="s">
        <v>1992</v>
      </c>
      <c r="Q360" s="342" t="s">
        <v>46</v>
      </c>
      <c r="R360" s="342" t="str">
        <f t="shared" si="30"/>
        <v xml:space="preserve">Nuclear </v>
      </c>
      <c r="S360" s="342" t="str">
        <f t="shared" si="28"/>
        <v>//**Nuclear : **</v>
      </c>
      <c r="T360" s="318" t="str">
        <f t="shared" si="27"/>
        <v/>
      </c>
    </row>
    <row r="361" spans="1:21">
      <c r="A361" s="349" t="s">
        <v>1979</v>
      </c>
      <c r="B361" s="350"/>
      <c r="C361" s="313" t="s">
        <v>8</v>
      </c>
      <c r="D361" s="313" t="s">
        <v>18</v>
      </c>
      <c r="E361" s="313" t="s">
        <v>137</v>
      </c>
      <c r="F361" s="313" t="s">
        <v>81</v>
      </c>
      <c r="G361" s="313"/>
      <c r="H361" s="313" t="s">
        <v>95</v>
      </c>
      <c r="I361" s="313"/>
      <c r="J361" s="313">
        <v>700</v>
      </c>
      <c r="K361" s="313" t="s">
        <v>47</v>
      </c>
      <c r="L361" s="313"/>
      <c r="N361" s="341" t="s">
        <v>1976</v>
      </c>
      <c r="O361" s="341" t="str">
        <f>INDEX('Standard Descriptions'!$E:$E,MATCH(Guidance!E361,'Standard Descriptions'!$C:$C,0))</f>
        <v xml:space="preserve"> This policy is a subsidy paid by the government to suppliers of electricity per unit of electricity generated from the selected plant type(s). // </v>
      </c>
      <c r="P361" s="342" t="s">
        <v>1992</v>
      </c>
      <c r="Q361" s="342" t="s">
        <v>46</v>
      </c>
      <c r="R361" s="342" t="str">
        <f t="shared" si="30"/>
        <v xml:space="preserve">Hydro </v>
      </c>
      <c r="S361" s="342" t="str">
        <f t="shared" si="28"/>
        <v>//**Hydro : **</v>
      </c>
      <c r="T361" s="318" t="str">
        <f t="shared" si="27"/>
        <v/>
      </c>
    </row>
    <row r="362" spans="1:21">
      <c r="A362" s="349" t="s">
        <v>1979</v>
      </c>
      <c r="B362" s="350"/>
      <c r="C362" s="313" t="s">
        <v>8</v>
      </c>
      <c r="D362" s="313" t="s">
        <v>18</v>
      </c>
      <c r="E362" s="313" t="s">
        <v>137</v>
      </c>
      <c r="F362" s="313" t="s">
        <v>472</v>
      </c>
      <c r="G362" s="313"/>
      <c r="H362" s="313" t="s">
        <v>475</v>
      </c>
      <c r="I362" s="313"/>
      <c r="J362" s="313">
        <v>39</v>
      </c>
      <c r="K362" s="313" t="s">
        <v>46</v>
      </c>
      <c r="L362" s="363" t="s">
        <v>2044</v>
      </c>
      <c r="N362" s="341" t="s">
        <v>1976</v>
      </c>
      <c r="O362" s="341" t="str">
        <f>INDEX('Standard Descriptions'!$E:$E,MATCH(Guidance!E362,'Standard Descriptions'!$C:$C,0))</f>
        <v xml:space="preserve"> This policy is a subsidy paid by the government to suppliers of electricity per unit of electricity generated from the selected plant type(s). // </v>
      </c>
      <c r="P362" s="342" t="s">
        <v>1992</v>
      </c>
      <c r="Q362" s="342" t="s">
        <v>46</v>
      </c>
      <c r="R362" s="342" t="str">
        <f t="shared" si="30"/>
        <v xml:space="preserve">Onshore Wind </v>
      </c>
      <c r="S362" s="342" t="str">
        <f t="shared" si="28"/>
        <v>//**Onshore Wind : **</v>
      </c>
      <c r="T362" s="318" t="str">
        <f t="shared" si="27"/>
        <v xml:space="preserve">//**Onshore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v>
      </c>
    </row>
    <row r="363" spans="1:21">
      <c r="A363" s="349" t="s">
        <v>1979</v>
      </c>
      <c r="B363" s="350"/>
      <c r="C363" s="313" t="s">
        <v>8</v>
      </c>
      <c r="D363" s="313" t="s">
        <v>18</v>
      </c>
      <c r="E363" s="313" t="s">
        <v>137</v>
      </c>
      <c r="F363" s="313" t="s">
        <v>82</v>
      </c>
      <c r="G363" s="313"/>
      <c r="H363" s="313" t="s">
        <v>96</v>
      </c>
      <c r="I363" s="313"/>
      <c r="J363" s="313">
        <v>40</v>
      </c>
      <c r="K363" s="313" t="s">
        <v>46</v>
      </c>
      <c r="L363" s="363" t="s">
        <v>2045</v>
      </c>
      <c r="N363" s="341" t="s">
        <v>1976</v>
      </c>
      <c r="O363" s="341" t="str">
        <f>INDEX('Standard Descriptions'!$E:$E,MATCH(Guidance!E363,'Standard Descriptions'!$C:$C,0))</f>
        <v xml:space="preserve"> This policy is a subsidy paid by the government to suppliers of electricity per unit of electricity generated from the selected plant type(s). // </v>
      </c>
      <c r="P363" s="342" t="s">
        <v>1992</v>
      </c>
      <c r="Q363" s="342" t="s">
        <v>46</v>
      </c>
      <c r="R363" s="342" t="str">
        <f t="shared" si="30"/>
        <v xml:space="preserve">Solar PV </v>
      </c>
      <c r="S363" s="342" t="str">
        <f t="shared" si="28"/>
        <v>//**Solar PV : **</v>
      </c>
      <c r="T363" s="318" t="str">
        <f t="shared" si="27"/>
        <v>//**Solar PV : ** A feed-in tariff regime as determined by state electricity regulators was available to generators, which is now transitioning to mainly tariff-based competitive auctions.</v>
      </c>
    </row>
    <row r="364" spans="1:21">
      <c r="A364" s="349" t="s">
        <v>1979</v>
      </c>
      <c r="B364" s="350"/>
      <c r="C364" s="313" t="s">
        <v>8</v>
      </c>
      <c r="D364" s="313" t="s">
        <v>18</v>
      </c>
      <c r="E364" s="313" t="s">
        <v>137</v>
      </c>
      <c r="F364" s="313" t="s">
        <v>83</v>
      </c>
      <c r="G364" s="313"/>
      <c r="H364" s="313" t="s">
        <v>97</v>
      </c>
      <c r="I364" s="313"/>
      <c r="J364" s="313">
        <v>41</v>
      </c>
      <c r="K364" s="313" t="s">
        <v>46</v>
      </c>
      <c r="L364" s="363" t="s">
        <v>2046</v>
      </c>
      <c r="N364" s="341" t="s">
        <v>1976</v>
      </c>
      <c r="O364" s="341" t="str">
        <f>INDEX('Standard Descriptions'!$E:$E,MATCH(Guidance!E364,'Standard Descriptions'!$C:$C,0))</f>
        <v xml:space="preserve"> This policy is a subsidy paid by the government to suppliers of electricity per unit of electricity generated from the selected plant type(s). // </v>
      </c>
      <c r="P364" s="342" t="s">
        <v>1992</v>
      </c>
      <c r="Q364" s="342" t="s">
        <v>46</v>
      </c>
      <c r="R364" s="342" t="str">
        <f t="shared" si="30"/>
        <v xml:space="preserve">Solar Thermal </v>
      </c>
      <c r="S364" s="342" t="str">
        <f t="shared" si="28"/>
        <v>//**Solar Thermal : **</v>
      </c>
      <c r="T364" s="318" t="str">
        <f t="shared" si="27"/>
        <v xml:space="preserve">//**Solar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v>
      </c>
    </row>
    <row r="365" spans="1:21">
      <c r="A365" s="349" t="s">
        <v>1979</v>
      </c>
      <c r="B365" s="350"/>
      <c r="C365" s="313" t="s">
        <v>8</v>
      </c>
      <c r="D365" s="313" t="s">
        <v>18</v>
      </c>
      <c r="E365" s="313" t="s">
        <v>137</v>
      </c>
      <c r="F365" s="313" t="s">
        <v>84</v>
      </c>
      <c r="G365" s="313"/>
      <c r="H365" s="313" t="s">
        <v>98</v>
      </c>
      <c r="I365" s="313"/>
      <c r="J365" s="313">
        <v>42</v>
      </c>
      <c r="K365" s="313" t="s">
        <v>46</v>
      </c>
      <c r="L365" s="363" t="s">
        <v>2047</v>
      </c>
      <c r="N365" s="341" t="s">
        <v>1976</v>
      </c>
      <c r="O365" s="341" t="str">
        <f>INDEX('Standard Descriptions'!$E:$E,MATCH(Guidance!E365,'Standard Descriptions'!$C:$C,0))</f>
        <v xml:space="preserve"> This policy is a subsidy paid by the government to suppliers of electricity per unit of electricity generated from the selected plant type(s). // </v>
      </c>
      <c r="P365" s="342" t="s">
        <v>1992</v>
      </c>
      <c r="Q365" s="342" t="s">
        <v>46</v>
      </c>
      <c r="R365" s="342" t="str">
        <f t="shared" si="30"/>
        <v xml:space="preserve">Biomass </v>
      </c>
      <c r="S365" s="342" t="str">
        <f t="shared" si="28"/>
        <v>//**Biomass : **</v>
      </c>
      <c r="T365" s="318" t="str">
        <f t="shared" si="27"/>
        <v>//**Biomass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v>
      </c>
    </row>
    <row r="366" spans="1:21">
      <c r="A366" s="349" t="s">
        <v>1979</v>
      </c>
      <c r="B366" s="350"/>
      <c r="C366" s="313" t="s">
        <v>8</v>
      </c>
      <c r="D366" s="313" t="s">
        <v>18</v>
      </c>
      <c r="E366" s="313" t="s">
        <v>137</v>
      </c>
      <c r="F366" s="313" t="s">
        <v>468</v>
      </c>
      <c r="G366" s="313"/>
      <c r="H366" s="313" t="s">
        <v>467</v>
      </c>
      <c r="I366" s="313"/>
      <c r="J366" s="313">
        <v>701</v>
      </c>
      <c r="K366" s="313" t="s">
        <v>47</v>
      </c>
      <c r="L366" s="313"/>
      <c r="N366" s="341" t="s">
        <v>1976</v>
      </c>
      <c r="O366" s="341" t="str">
        <f>INDEX('Standard Descriptions'!$E:$E,MATCH(Guidance!E366,'Standard Descriptions'!$C:$C,0))</f>
        <v xml:space="preserve"> This policy is a subsidy paid by the government to suppliers of electricity per unit of electricity generated from the selected plant type(s). // </v>
      </c>
      <c r="P366" s="342" t="s">
        <v>1992</v>
      </c>
      <c r="Q366" s="342" t="s">
        <v>46</v>
      </c>
      <c r="R366" s="342" t="str">
        <f t="shared" si="30"/>
        <v xml:space="preserve">Lignite </v>
      </c>
      <c r="S366" s="342" t="str">
        <f t="shared" si="28"/>
        <v>//**Lignite : **</v>
      </c>
      <c r="T366" s="318" t="str">
        <f t="shared" si="27"/>
        <v/>
      </c>
    </row>
    <row r="367" spans="1:21">
      <c r="A367" s="349" t="s">
        <v>1979</v>
      </c>
      <c r="B367" s="350"/>
      <c r="C367" s="313" t="s">
        <v>8</v>
      </c>
      <c r="D367" s="313" t="s">
        <v>18</v>
      </c>
      <c r="E367" s="313" t="s">
        <v>137</v>
      </c>
      <c r="F367" s="313" t="s">
        <v>477</v>
      </c>
      <c r="G367" s="313"/>
      <c r="H367" s="313" t="s">
        <v>478</v>
      </c>
      <c r="I367" s="313"/>
      <c r="J367" s="313">
        <v>184</v>
      </c>
      <c r="K367" s="313" t="s">
        <v>46</v>
      </c>
      <c r="L367" s="363" t="s">
        <v>2048</v>
      </c>
      <c r="N367" s="341" t="s">
        <v>1976</v>
      </c>
      <c r="O367" s="341" t="str">
        <f>INDEX('Standard Descriptions'!$E:$E,MATCH(Guidance!E367,'Standard Descriptions'!$C:$C,0))</f>
        <v xml:space="preserve"> This policy is a subsidy paid by the government to suppliers of electricity per unit of electricity generated from the selected plant type(s). // </v>
      </c>
      <c r="P367" s="342" t="s">
        <v>1992</v>
      </c>
      <c r="Q367" s="342" t="s">
        <v>46</v>
      </c>
      <c r="R367" s="342" t="str">
        <f t="shared" si="30"/>
        <v xml:space="preserve">Offshore Wind </v>
      </c>
      <c r="S367" s="342" t="str">
        <f t="shared" si="28"/>
        <v>//**Offshore Wind : **</v>
      </c>
      <c r="T367" s="318" t="str">
        <f t="shared" si="27"/>
        <v xml:space="preserve">//**Offshore Wind : ** As of 2020, estimated offshore wind power generation costs in India are over three times higher than the lowest competitive bids for onshore wind at INR 240/MWh. There are currently no government guidelines for determining a feed-in-tariff for offshore wind. </v>
      </c>
    </row>
    <row r="368" spans="1:21">
      <c r="A368" s="349" t="s">
        <v>1979</v>
      </c>
      <c r="B368" s="350"/>
      <c r="C368" s="313" t="s">
        <v>8</v>
      </c>
      <c r="D368" s="313" t="s">
        <v>18</v>
      </c>
      <c r="E368" s="313" t="s">
        <v>137</v>
      </c>
      <c r="F368" s="313" t="s">
        <v>1112</v>
      </c>
      <c r="G368" s="313"/>
      <c r="H368" s="313" t="s">
        <v>805</v>
      </c>
      <c r="I368" s="313"/>
      <c r="J368" s="313">
        <v>702</v>
      </c>
      <c r="K368" s="313" t="s">
        <v>47</v>
      </c>
      <c r="L368" s="313"/>
      <c r="N368" s="341" t="s">
        <v>1976</v>
      </c>
      <c r="O368" s="341" t="str">
        <f>INDEX('Standard Descriptions'!$E:$E,MATCH(Guidance!E368,'Standard Descriptions'!$C:$C,0))</f>
        <v xml:space="preserve"> This policy is a subsidy paid by the government to suppliers of electricity per unit of electricity generated from the selected plant type(s). // </v>
      </c>
      <c r="P368" s="342" t="s">
        <v>1992</v>
      </c>
      <c r="Q368" s="342" t="s">
        <v>46</v>
      </c>
      <c r="R368" s="342" t="str">
        <f t="shared" si="30"/>
        <v xml:space="preserve">Crude Oil </v>
      </c>
      <c r="S368" s="342" t="str">
        <f t="shared" si="28"/>
        <v>//**Crude Oil : **</v>
      </c>
      <c r="T368" s="318" t="str">
        <f t="shared" si="27"/>
        <v/>
      </c>
    </row>
    <row r="369" spans="1:21">
      <c r="A369" s="349" t="s">
        <v>1979</v>
      </c>
      <c r="B369" s="350"/>
      <c r="C369" s="313" t="s">
        <v>8</v>
      </c>
      <c r="D369" s="313" t="s">
        <v>18</v>
      </c>
      <c r="E369" s="313" t="s">
        <v>137</v>
      </c>
      <c r="F369" s="313" t="s">
        <v>1113</v>
      </c>
      <c r="G369" s="313"/>
      <c r="H369" s="313" t="s">
        <v>945</v>
      </c>
      <c r="I369" s="313"/>
      <c r="J369" s="313">
        <v>703</v>
      </c>
      <c r="K369" s="313" t="s">
        <v>47</v>
      </c>
      <c r="L369" s="313"/>
      <c r="N369" s="341" t="s">
        <v>1976</v>
      </c>
      <c r="O369" s="341" t="str">
        <f>INDEX('Standard Descriptions'!$E:$E,MATCH(Guidance!E369,'Standard Descriptions'!$C:$C,0))</f>
        <v xml:space="preserve"> This policy is a subsidy paid by the government to suppliers of electricity per unit of electricity generated from the selected plant type(s). // </v>
      </c>
      <c r="P369" s="342" t="s">
        <v>1992</v>
      </c>
      <c r="Q369" s="342" t="s">
        <v>46</v>
      </c>
      <c r="R369" s="342" t="str">
        <f t="shared" si="30"/>
        <v xml:space="preserve">Heavy or Residual Fuel Oil </v>
      </c>
      <c r="S369" s="342" t="str">
        <f t="shared" si="28"/>
        <v>//**Heavy or Residual Fuel Oil : **</v>
      </c>
      <c r="T369" s="318" t="str">
        <f t="shared" si="27"/>
        <v/>
      </c>
    </row>
    <row r="370" spans="1:21">
      <c r="A370" s="349" t="s">
        <v>1979</v>
      </c>
      <c r="B370" s="350"/>
      <c r="C370" s="313" t="s">
        <v>8</v>
      </c>
      <c r="D370" s="313" t="s">
        <v>18</v>
      </c>
      <c r="E370" s="313" t="s">
        <v>137</v>
      </c>
      <c r="F370" s="313" t="s">
        <v>1114</v>
      </c>
      <c r="G370" s="313"/>
      <c r="H370" s="313" t="s">
        <v>807</v>
      </c>
      <c r="I370" s="313"/>
      <c r="J370" s="313">
        <v>704</v>
      </c>
      <c r="K370" s="313" t="s">
        <v>47</v>
      </c>
      <c r="L370" s="313"/>
      <c r="N370" s="341" t="s">
        <v>1976</v>
      </c>
      <c r="O370" s="341" t="str">
        <f>INDEX('Standard Descriptions'!$E:$E,MATCH(Guidance!E370,'Standard Descriptions'!$C:$C,0))</f>
        <v xml:space="preserve"> This policy is a subsidy paid by the government to suppliers of electricity per unit of electricity generated from the selected plant type(s). // </v>
      </c>
      <c r="P370" s="342" t="s">
        <v>1992</v>
      </c>
      <c r="Q370" s="342" t="s">
        <v>46</v>
      </c>
      <c r="R370" s="342" t="str">
        <f t="shared" si="30"/>
        <v xml:space="preserve">Municipal Solid Waste </v>
      </c>
      <c r="S370" s="342" t="str">
        <f t="shared" si="28"/>
        <v>//**Municipal Solid Waste : **</v>
      </c>
      <c r="T370" s="318" t="str">
        <f t="shared" si="27"/>
        <v/>
      </c>
    </row>
    <row r="371" spans="1:21" s="310" customFormat="1">
      <c r="A371" s="310" t="s">
        <v>1978</v>
      </c>
      <c r="B371" s="337"/>
      <c r="C371" s="310" t="s">
        <v>9</v>
      </c>
      <c r="D371" s="310" t="s">
        <v>29</v>
      </c>
      <c r="E371" s="310" t="str">
        <f>E372</f>
        <v>Industry Sector Fraction of Potential Additional CCS Achieved</v>
      </c>
      <c r="M371" s="337"/>
      <c r="N371" s="310" t="s">
        <v>1976</v>
      </c>
      <c r="O371" s="352" t="str">
        <f>INDEX('Standard Descriptions'!$E:$E,MATCH(Guidance!E371,'Standard Descriptions'!$C:$C,0))</f>
        <v>This policy specifies the fraction of CO2 emissions from industry that is captured and stored, above the amount predicted in the business-as-usual scenario.//</v>
      </c>
      <c r="P371" s="310" t="s">
        <v>1992</v>
      </c>
      <c r="Q371" s="310" t="s">
        <v>46</v>
      </c>
      <c r="S371" s="310" t="str">
        <f t="shared" si="28"/>
        <v/>
      </c>
      <c r="T371" s="310" t="str">
        <f t="shared" si="27"/>
        <v/>
      </c>
      <c r="U371" s="310" t="str">
        <f>N371&amp;O371&amp;P371&amp;T372&amp;T373&amp;T374&amp;T375&amp;T376&amp;T377&amp;T378&amp;T379&amp;T380&amp;T381&amp;T382&amp;T383&amp;T384&amp;T385&amp;T386&amp;T387</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72" spans="1:21">
      <c r="A372" s="349" t="s">
        <v>1979</v>
      </c>
      <c r="B372" s="350"/>
      <c r="C372" s="313" t="s">
        <v>9</v>
      </c>
      <c r="D372" s="313" t="s">
        <v>29</v>
      </c>
      <c r="E372" s="313" t="s">
        <v>1712</v>
      </c>
      <c r="F372" s="313" t="s">
        <v>140</v>
      </c>
      <c r="G372" s="313" t="s">
        <v>1713</v>
      </c>
      <c r="H372" s="313" t="s">
        <v>732</v>
      </c>
      <c r="I372" s="313" t="s">
        <v>1714</v>
      </c>
      <c r="J372" s="313">
        <v>892</v>
      </c>
      <c r="K372" s="313" t="s">
        <v>46</v>
      </c>
      <c r="L372" s="313" t="s">
        <v>1926</v>
      </c>
      <c r="N372" s="341" t="s">
        <v>1976</v>
      </c>
      <c r="O372" s="341" t="str">
        <f>INDEX('Standard Descriptions'!$E:$E,MATCH(Guidance!E372,'Standard Descriptions'!$C:$C,0))</f>
        <v>This policy specifies the fraction of CO2 emissions from industry that is captured and stored, above the amount predicted in the business-as-usual scenario.//</v>
      </c>
      <c r="P372" s="342" t="s">
        <v>1992</v>
      </c>
      <c r="Q372" s="342" t="s">
        <v>46</v>
      </c>
      <c r="R372" s="342" t="str">
        <f t="shared" ref="R372:R390" si="31">H372&amp;" "&amp;I372</f>
        <v>Cement Industry Energy Related Emissions</v>
      </c>
      <c r="S372" s="342" t="str">
        <f t="shared" si="28"/>
        <v>//**Cement Industry Energy Related Emissions: **</v>
      </c>
      <c r="T372" s="318" t="str">
        <f t="shared" si="27"/>
        <v xml:space="preserve">//**Cement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3" spans="1:21">
      <c r="A373" s="349" t="s">
        <v>1979</v>
      </c>
      <c r="B373" s="350"/>
      <c r="C373" s="313" t="s">
        <v>9</v>
      </c>
      <c r="D373" s="313" t="s">
        <v>29</v>
      </c>
      <c r="E373" s="313" t="s">
        <v>1712</v>
      </c>
      <c r="F373" s="313" t="s">
        <v>140</v>
      </c>
      <c r="G373" s="313" t="s">
        <v>884</v>
      </c>
      <c r="H373" s="313" t="s">
        <v>732</v>
      </c>
      <c r="I373" s="313" t="s">
        <v>1717</v>
      </c>
      <c r="J373" s="313">
        <v>893</v>
      </c>
      <c r="K373" s="313" t="s">
        <v>46</v>
      </c>
      <c r="L373" s="313" t="s">
        <v>1926</v>
      </c>
      <c r="N373" s="341" t="s">
        <v>1976</v>
      </c>
      <c r="O373" s="341" t="str">
        <f>INDEX('Standard Descriptions'!$E:$E,MATCH(Guidance!E373,'Standard Descriptions'!$C:$C,0))</f>
        <v>This policy specifies the fraction of CO2 emissions from industry that is captured and stored, above the amount predicted in the business-as-usual scenario.//</v>
      </c>
      <c r="P373" s="342" t="s">
        <v>1992</v>
      </c>
      <c r="Q373" s="342" t="s">
        <v>46</v>
      </c>
      <c r="R373" s="342" t="str">
        <f t="shared" si="31"/>
        <v>Cement Industry Process Emissions</v>
      </c>
      <c r="S373" s="342" t="str">
        <f t="shared" si="28"/>
        <v>//**Cement Industry Process Emissions: **</v>
      </c>
      <c r="T373" s="318" t="str">
        <f t="shared" si="27"/>
        <v xml:space="preserv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4" spans="1:21">
      <c r="A374" s="349" t="s">
        <v>1979</v>
      </c>
      <c r="B374" s="350"/>
      <c r="C374" s="313" t="s">
        <v>9</v>
      </c>
      <c r="D374" s="313" t="s">
        <v>29</v>
      </c>
      <c r="E374" s="313" t="s">
        <v>1712</v>
      </c>
      <c r="F374" s="313" t="s">
        <v>141</v>
      </c>
      <c r="G374" s="313" t="s">
        <v>1713</v>
      </c>
      <c r="H374" s="313" t="s">
        <v>733</v>
      </c>
      <c r="I374" s="313" t="s">
        <v>1714</v>
      </c>
      <c r="J374" s="313">
        <v>894</v>
      </c>
      <c r="K374" s="313" t="s">
        <v>46</v>
      </c>
      <c r="L374" s="313" t="s">
        <v>1927</v>
      </c>
      <c r="N374" s="341" t="s">
        <v>1976</v>
      </c>
      <c r="O374" s="341" t="str">
        <f>INDEX('Standard Descriptions'!$E:$E,MATCH(Guidance!E374,'Standard Descriptions'!$C:$C,0))</f>
        <v>This policy specifies the fraction of CO2 emissions from industry that is captured and stored, above the amount predicted in the business-as-usual scenario.//</v>
      </c>
      <c r="P374" s="342" t="s">
        <v>1992</v>
      </c>
      <c r="Q374" s="342" t="s">
        <v>46</v>
      </c>
      <c r="R374" s="342" t="str">
        <f t="shared" si="31"/>
        <v>Natural Gas and Petroleum Industry Energy Related Emissions</v>
      </c>
      <c r="S374" s="342" t="str">
        <f t="shared" si="28"/>
        <v>//**Natural Gas and Petroleum Industry Energy Related Emissions: **</v>
      </c>
      <c r="T374" s="318" t="str">
        <f t="shared" si="27"/>
        <v xml:space="preserv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5" spans="1:21">
      <c r="A375" s="349" t="s">
        <v>1979</v>
      </c>
      <c r="B375" s="350"/>
      <c r="C375" s="313" t="s">
        <v>9</v>
      </c>
      <c r="D375" s="313" t="s">
        <v>29</v>
      </c>
      <c r="E375" s="313" t="s">
        <v>1712</v>
      </c>
      <c r="F375" s="313" t="s">
        <v>141</v>
      </c>
      <c r="G375" s="313" t="s">
        <v>884</v>
      </c>
      <c r="H375" s="313" t="s">
        <v>733</v>
      </c>
      <c r="I375" s="313" t="s">
        <v>1717</v>
      </c>
      <c r="J375" s="313">
        <v>895</v>
      </c>
      <c r="K375" s="313" t="s">
        <v>46</v>
      </c>
      <c r="L375" s="313" t="s">
        <v>1927</v>
      </c>
      <c r="N375" s="341" t="s">
        <v>1976</v>
      </c>
      <c r="O375" s="341" t="str">
        <f>INDEX('Standard Descriptions'!$E:$E,MATCH(Guidance!E375,'Standard Descriptions'!$C:$C,0))</f>
        <v>This policy specifies the fraction of CO2 emissions from industry that is captured and stored, above the amount predicted in the business-as-usual scenario.//</v>
      </c>
      <c r="P375" s="342" t="s">
        <v>1992</v>
      </c>
      <c r="Q375" s="342" t="s">
        <v>46</v>
      </c>
      <c r="R375" s="342" t="str">
        <f t="shared" si="31"/>
        <v>Natural Gas and Petroleum Industry Process Emissions</v>
      </c>
      <c r="S375" s="342" t="str">
        <f t="shared" si="28"/>
        <v>//**Natural Gas and Petroleum Industry Process Emissions: **</v>
      </c>
      <c r="T375" s="318" t="str">
        <f t="shared" si="27"/>
        <v xml:space="preserv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6" spans="1:21">
      <c r="A376" s="349" t="s">
        <v>1979</v>
      </c>
      <c r="B376" s="350"/>
      <c r="C376" s="313" t="s">
        <v>9</v>
      </c>
      <c r="D376" s="313" t="s">
        <v>29</v>
      </c>
      <c r="E376" s="313" t="s">
        <v>1712</v>
      </c>
      <c r="F376" s="313" t="s">
        <v>142</v>
      </c>
      <c r="G376" s="313" t="s">
        <v>1713</v>
      </c>
      <c r="H376" s="313" t="s">
        <v>734</v>
      </c>
      <c r="I376" s="313" t="s">
        <v>1714</v>
      </c>
      <c r="J376" s="313">
        <v>896</v>
      </c>
      <c r="K376" s="313" t="s">
        <v>46</v>
      </c>
      <c r="L376" s="313" t="s">
        <v>1928</v>
      </c>
      <c r="N376" s="341" t="s">
        <v>1976</v>
      </c>
      <c r="O376" s="341" t="str">
        <f>INDEX('Standard Descriptions'!$E:$E,MATCH(Guidance!E376,'Standard Descriptions'!$C:$C,0))</f>
        <v>This policy specifies the fraction of CO2 emissions from industry that is captured and stored, above the amount predicted in the business-as-usual scenario.//</v>
      </c>
      <c r="P376" s="342" t="s">
        <v>1992</v>
      </c>
      <c r="Q376" s="342" t="s">
        <v>46</v>
      </c>
      <c r="R376" s="342" t="str">
        <f t="shared" si="31"/>
        <v>Iron and Steel Industry Energy Related Emissions</v>
      </c>
      <c r="S376" s="342" t="str">
        <f t="shared" si="28"/>
        <v>//**Iron and Steel Industry Energy Related Emissions: **</v>
      </c>
      <c r="T376" s="318" t="str">
        <f t="shared" si="27"/>
        <v xml:space="preserv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7" spans="1:21">
      <c r="A377" s="349" t="s">
        <v>1979</v>
      </c>
      <c r="B377" s="350"/>
      <c r="C377" s="313" t="s">
        <v>9</v>
      </c>
      <c r="D377" s="313" t="s">
        <v>29</v>
      </c>
      <c r="E377" s="313" t="s">
        <v>1712</v>
      </c>
      <c r="F377" s="313" t="s">
        <v>142</v>
      </c>
      <c r="G377" s="313" t="s">
        <v>884</v>
      </c>
      <c r="H377" s="313" t="s">
        <v>734</v>
      </c>
      <c r="I377" s="313" t="s">
        <v>1717</v>
      </c>
      <c r="J377" s="313">
        <v>897</v>
      </c>
      <c r="K377" s="313" t="s">
        <v>46</v>
      </c>
      <c r="L377" s="313" t="s">
        <v>1928</v>
      </c>
      <c r="N377" s="341" t="s">
        <v>1976</v>
      </c>
      <c r="O377" s="341" t="str">
        <f>INDEX('Standard Descriptions'!$E:$E,MATCH(Guidance!E377,'Standard Descriptions'!$C:$C,0))</f>
        <v>This policy specifies the fraction of CO2 emissions from industry that is captured and stored, above the amount predicted in the business-as-usual scenario.//</v>
      </c>
      <c r="P377" s="342" t="s">
        <v>1992</v>
      </c>
      <c r="Q377" s="342" t="s">
        <v>46</v>
      </c>
      <c r="R377" s="342" t="str">
        <f t="shared" si="31"/>
        <v>Iron and Steel Industry Process Emissions</v>
      </c>
      <c r="S377" s="342" t="str">
        <f t="shared" si="28"/>
        <v>//**Iron and Steel Industry Process Emissions: **</v>
      </c>
      <c r="T377" s="318" t="str">
        <f t="shared" si="27"/>
        <v xml:space="preserv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8" spans="1:21">
      <c r="A378" s="349" t="s">
        <v>1979</v>
      </c>
      <c r="B378" s="350"/>
      <c r="C378" s="313" t="s">
        <v>9</v>
      </c>
      <c r="D378" s="313" t="s">
        <v>29</v>
      </c>
      <c r="E378" s="313" t="s">
        <v>1712</v>
      </c>
      <c r="F378" s="313" t="s">
        <v>143</v>
      </c>
      <c r="G378" s="313" t="s">
        <v>1713</v>
      </c>
      <c r="H378" s="313" t="s">
        <v>735</v>
      </c>
      <c r="I378" s="313" t="s">
        <v>1714</v>
      </c>
      <c r="J378" s="313">
        <v>898</v>
      </c>
      <c r="K378" s="313" t="s">
        <v>46</v>
      </c>
      <c r="L378" s="313" t="s">
        <v>1929</v>
      </c>
      <c r="N378" s="341" t="s">
        <v>1976</v>
      </c>
      <c r="O378" s="341" t="str">
        <f>INDEX('Standard Descriptions'!$E:$E,MATCH(Guidance!E378,'Standard Descriptions'!$C:$C,0))</f>
        <v>This policy specifies the fraction of CO2 emissions from industry that is captured and stored, above the amount predicted in the business-as-usual scenario.//</v>
      </c>
      <c r="P378" s="342" t="s">
        <v>1992</v>
      </c>
      <c r="Q378" s="342" t="s">
        <v>46</v>
      </c>
      <c r="R378" s="342" t="str">
        <f t="shared" si="31"/>
        <v>Chemicals Industry Energy Related Emissions</v>
      </c>
      <c r="S378" s="342" t="str">
        <f t="shared" si="28"/>
        <v>//**Chemicals Industry Energy Related Emissions: **</v>
      </c>
      <c r="T378" s="318" t="str">
        <f t="shared" si="27"/>
        <v xml:space="preserv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79" spans="1:21">
      <c r="A379" s="349" t="s">
        <v>1979</v>
      </c>
      <c r="B379" s="350"/>
      <c r="C379" s="313" t="s">
        <v>9</v>
      </c>
      <c r="D379" s="313" t="s">
        <v>29</v>
      </c>
      <c r="E379" s="313" t="s">
        <v>1712</v>
      </c>
      <c r="F379" s="313" t="s">
        <v>143</v>
      </c>
      <c r="G379" s="313" t="s">
        <v>884</v>
      </c>
      <c r="H379" s="313" t="s">
        <v>735</v>
      </c>
      <c r="I379" s="313" t="s">
        <v>1717</v>
      </c>
      <c r="J379" s="313">
        <v>899</v>
      </c>
      <c r="K379" s="313" t="s">
        <v>46</v>
      </c>
      <c r="L379" s="313" t="s">
        <v>1929</v>
      </c>
      <c r="N379" s="341" t="s">
        <v>1976</v>
      </c>
      <c r="O379" s="341" t="str">
        <f>INDEX('Standard Descriptions'!$E:$E,MATCH(Guidance!E379,'Standard Descriptions'!$C:$C,0))</f>
        <v>This policy specifies the fraction of CO2 emissions from industry that is captured and stored, above the amount predicted in the business-as-usual scenario.//</v>
      </c>
      <c r="P379" s="342" t="s">
        <v>1992</v>
      </c>
      <c r="Q379" s="342" t="s">
        <v>46</v>
      </c>
      <c r="R379" s="342" t="str">
        <f t="shared" si="31"/>
        <v>Chemicals Industry Process Emissions</v>
      </c>
      <c r="S379" s="342" t="str">
        <f t="shared" si="28"/>
        <v>//**Chemicals Industry Process Emissions: **</v>
      </c>
      <c r="T379" s="318" t="str">
        <f t="shared" si="27"/>
        <v xml:space="preserv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80" spans="1:21">
      <c r="A380" s="349" t="s">
        <v>1979</v>
      </c>
      <c r="B380" s="350"/>
      <c r="C380" s="313" t="s">
        <v>9</v>
      </c>
      <c r="D380" s="313" t="s">
        <v>29</v>
      </c>
      <c r="E380" s="313" t="s">
        <v>1712</v>
      </c>
      <c r="F380" s="313" t="s">
        <v>765</v>
      </c>
      <c r="G380" s="313" t="s">
        <v>1713</v>
      </c>
      <c r="H380" s="313" t="s">
        <v>1133</v>
      </c>
      <c r="I380" s="313" t="s">
        <v>1714</v>
      </c>
      <c r="J380" s="313">
        <v>900</v>
      </c>
      <c r="K380" s="313" t="s">
        <v>47</v>
      </c>
      <c r="L380" s="313"/>
      <c r="N380" s="341" t="s">
        <v>1976</v>
      </c>
      <c r="O380" s="341" t="str">
        <f>INDEX('Standard Descriptions'!$E:$E,MATCH(Guidance!E380,'Standard Descriptions'!$C:$C,0))</f>
        <v>This policy specifies the fraction of CO2 emissions from industry that is captured and stored, above the amount predicted in the business-as-usual scenario.//</v>
      </c>
      <c r="P380" s="342" t="s">
        <v>1992</v>
      </c>
      <c r="Q380" s="342" t="s">
        <v>46</v>
      </c>
      <c r="R380" s="342" t="str">
        <f t="shared" si="31"/>
        <v>Coal Mining Industry Energy Related Emissions</v>
      </c>
      <c r="S380" s="342" t="str">
        <f t="shared" si="28"/>
        <v>//**Coal Mining Industry Energy Related Emissions: **</v>
      </c>
      <c r="T380" s="318" t="str">
        <f t="shared" si="27"/>
        <v/>
      </c>
    </row>
    <row r="381" spans="1:21">
      <c r="A381" s="349" t="s">
        <v>1979</v>
      </c>
      <c r="B381" s="350"/>
      <c r="C381" s="313" t="s">
        <v>9</v>
      </c>
      <c r="D381" s="313" t="s">
        <v>29</v>
      </c>
      <c r="E381" s="313" t="s">
        <v>1712</v>
      </c>
      <c r="F381" s="313" t="s">
        <v>765</v>
      </c>
      <c r="G381" s="313" t="s">
        <v>884</v>
      </c>
      <c r="H381" s="313" t="s">
        <v>1133</v>
      </c>
      <c r="I381" s="313" t="s">
        <v>1717</v>
      </c>
      <c r="J381" s="313">
        <v>901</v>
      </c>
      <c r="K381" s="313" t="s">
        <v>47</v>
      </c>
      <c r="L381" s="313"/>
      <c r="N381" s="341" t="s">
        <v>1976</v>
      </c>
      <c r="O381" s="341" t="str">
        <f>INDEX('Standard Descriptions'!$E:$E,MATCH(Guidance!E381,'Standard Descriptions'!$C:$C,0))</f>
        <v>This policy specifies the fraction of CO2 emissions from industry that is captured and stored, above the amount predicted in the business-as-usual scenario.//</v>
      </c>
      <c r="P381" s="342" t="s">
        <v>1992</v>
      </c>
      <c r="Q381" s="342" t="s">
        <v>46</v>
      </c>
      <c r="R381" s="342" t="str">
        <f t="shared" si="31"/>
        <v>Coal Mining Industry Process Emissions</v>
      </c>
      <c r="S381" s="342" t="str">
        <f t="shared" si="28"/>
        <v>//**Coal Mining Industry Process Emissions: **</v>
      </c>
      <c r="T381" s="318" t="str">
        <f t="shared" si="27"/>
        <v/>
      </c>
    </row>
    <row r="382" spans="1:21">
      <c r="A382" s="349" t="s">
        <v>1979</v>
      </c>
      <c r="B382" s="350"/>
      <c r="C382" s="313" t="s">
        <v>9</v>
      </c>
      <c r="D382" s="313" t="s">
        <v>29</v>
      </c>
      <c r="E382" s="313" t="s">
        <v>1712</v>
      </c>
      <c r="F382" s="313" t="s">
        <v>144</v>
      </c>
      <c r="G382" s="313" t="s">
        <v>1713</v>
      </c>
      <c r="H382" s="313" t="s">
        <v>764</v>
      </c>
      <c r="I382" s="313" t="s">
        <v>1714</v>
      </c>
      <c r="J382" s="313">
        <v>902</v>
      </c>
      <c r="K382" s="313" t="s">
        <v>47</v>
      </c>
      <c r="L382" s="313"/>
      <c r="N382" s="341" t="s">
        <v>1976</v>
      </c>
      <c r="O382" s="341" t="str">
        <f>INDEX('Standard Descriptions'!$E:$E,MATCH(Guidance!E382,'Standard Descriptions'!$C:$C,0))</f>
        <v>This policy specifies the fraction of CO2 emissions from industry that is captured and stored, above the amount predicted in the business-as-usual scenario.//</v>
      </c>
      <c r="P382" s="342" t="s">
        <v>1992</v>
      </c>
      <c r="Q382" s="342" t="s">
        <v>46</v>
      </c>
      <c r="R382" s="342" t="str">
        <f t="shared" si="31"/>
        <v>Water &amp; Waste Energy Related Emissions</v>
      </c>
      <c r="S382" s="342" t="str">
        <f t="shared" si="28"/>
        <v>//**Water &amp; Waste Energy Related Emissions: **</v>
      </c>
      <c r="T382" s="318" t="str">
        <f t="shared" si="27"/>
        <v/>
      </c>
    </row>
    <row r="383" spans="1:21">
      <c r="A383" s="349" t="s">
        <v>1979</v>
      </c>
      <c r="B383" s="350"/>
      <c r="C383" s="313" t="s">
        <v>9</v>
      </c>
      <c r="D383" s="313" t="s">
        <v>29</v>
      </c>
      <c r="E383" s="313" t="s">
        <v>1712</v>
      </c>
      <c r="F383" s="313" t="s">
        <v>144</v>
      </c>
      <c r="G383" s="313" t="s">
        <v>884</v>
      </c>
      <c r="H383" s="313" t="s">
        <v>764</v>
      </c>
      <c r="I383" s="313" t="s">
        <v>1717</v>
      </c>
      <c r="J383" s="313">
        <v>903</v>
      </c>
      <c r="K383" s="313" t="s">
        <v>47</v>
      </c>
      <c r="L383" s="313"/>
      <c r="N383" s="341" t="s">
        <v>1976</v>
      </c>
      <c r="O383" s="341" t="str">
        <f>INDEX('Standard Descriptions'!$E:$E,MATCH(Guidance!E383,'Standard Descriptions'!$C:$C,0))</f>
        <v>This policy specifies the fraction of CO2 emissions from industry that is captured and stored, above the amount predicted in the business-as-usual scenario.//</v>
      </c>
      <c r="P383" s="342" t="s">
        <v>1992</v>
      </c>
      <c r="Q383" s="342" t="s">
        <v>46</v>
      </c>
      <c r="R383" s="342" t="str">
        <f t="shared" si="31"/>
        <v>Water &amp; Waste Process Emissions</v>
      </c>
      <c r="S383" s="342" t="str">
        <f t="shared" si="28"/>
        <v>//**Water &amp; Waste Process Emissions: **</v>
      </c>
      <c r="T383" s="318" t="str">
        <f t="shared" si="27"/>
        <v/>
      </c>
    </row>
    <row r="384" spans="1:21">
      <c r="A384" s="349" t="s">
        <v>1979</v>
      </c>
      <c r="B384" s="350"/>
      <c r="C384" s="313" t="s">
        <v>9</v>
      </c>
      <c r="D384" s="313" t="s">
        <v>29</v>
      </c>
      <c r="E384" s="313" t="s">
        <v>1712</v>
      </c>
      <c r="F384" s="313" t="s">
        <v>145</v>
      </c>
      <c r="G384" s="313" t="s">
        <v>1713</v>
      </c>
      <c r="H384" s="313" t="s">
        <v>147</v>
      </c>
      <c r="I384" s="313" t="s">
        <v>1714</v>
      </c>
      <c r="J384" s="313">
        <v>904</v>
      </c>
      <c r="K384" s="313" t="s">
        <v>47</v>
      </c>
      <c r="L384" s="313"/>
      <c r="N384" s="341" t="s">
        <v>1976</v>
      </c>
      <c r="O384" s="341" t="str">
        <f>INDEX('Standard Descriptions'!$E:$E,MATCH(Guidance!E384,'Standard Descriptions'!$C:$C,0))</f>
        <v>This policy specifies the fraction of CO2 emissions from industry that is captured and stored, above the amount predicted in the business-as-usual scenario.//</v>
      </c>
      <c r="P384" s="342" t="s">
        <v>1992</v>
      </c>
      <c r="Q384" s="342" t="s">
        <v>46</v>
      </c>
      <c r="R384" s="342" t="str">
        <f t="shared" si="31"/>
        <v>Agriculture Energy Related Emissions</v>
      </c>
      <c r="S384" s="342" t="str">
        <f t="shared" si="28"/>
        <v>//**Agriculture Energy Related Emissions: **</v>
      </c>
      <c r="T384" s="318" t="str">
        <f t="shared" si="27"/>
        <v/>
      </c>
    </row>
    <row r="385" spans="1:21">
      <c r="A385" s="349" t="s">
        <v>1979</v>
      </c>
      <c r="B385" s="350"/>
      <c r="C385" s="313" t="s">
        <v>9</v>
      </c>
      <c r="D385" s="313" t="s">
        <v>29</v>
      </c>
      <c r="E385" s="313" t="s">
        <v>1712</v>
      </c>
      <c r="F385" s="313" t="s">
        <v>145</v>
      </c>
      <c r="G385" s="313" t="s">
        <v>884</v>
      </c>
      <c r="H385" s="313" t="s">
        <v>147</v>
      </c>
      <c r="I385" s="313" t="s">
        <v>1717</v>
      </c>
      <c r="J385" s="313">
        <v>905</v>
      </c>
      <c r="K385" s="313" t="s">
        <v>47</v>
      </c>
      <c r="L385" s="313"/>
      <c r="N385" s="341" t="s">
        <v>1976</v>
      </c>
      <c r="O385" s="341" t="str">
        <f>INDEX('Standard Descriptions'!$E:$E,MATCH(Guidance!E385,'Standard Descriptions'!$C:$C,0))</f>
        <v>This policy specifies the fraction of CO2 emissions from industry that is captured and stored, above the amount predicted in the business-as-usual scenario.//</v>
      </c>
      <c r="P385" s="342" t="s">
        <v>1992</v>
      </c>
      <c r="Q385" s="342" t="s">
        <v>46</v>
      </c>
      <c r="R385" s="342" t="str">
        <f t="shared" si="31"/>
        <v>Agriculture Process Emissions</v>
      </c>
      <c r="S385" s="342" t="str">
        <f t="shared" si="28"/>
        <v>//**Agriculture Process Emissions: **</v>
      </c>
      <c r="T385" s="318" t="str">
        <f t="shared" si="27"/>
        <v/>
      </c>
    </row>
    <row r="386" spans="1:21">
      <c r="A386" s="349" t="s">
        <v>1979</v>
      </c>
      <c r="B386" s="350"/>
      <c r="C386" s="313" t="s">
        <v>9</v>
      </c>
      <c r="D386" s="313" t="s">
        <v>29</v>
      </c>
      <c r="E386" s="313" t="s">
        <v>1712</v>
      </c>
      <c r="F386" s="313" t="s">
        <v>146</v>
      </c>
      <c r="G386" s="313" t="s">
        <v>1713</v>
      </c>
      <c r="H386" s="313" t="s">
        <v>148</v>
      </c>
      <c r="I386" s="313" t="s">
        <v>1714</v>
      </c>
      <c r="J386" s="313">
        <v>906</v>
      </c>
      <c r="K386" s="313" t="s">
        <v>46</v>
      </c>
      <c r="L386" s="313" t="s">
        <v>1930</v>
      </c>
      <c r="N386" s="341" t="s">
        <v>1976</v>
      </c>
      <c r="O386" s="341" t="str">
        <f>INDEX('Standard Descriptions'!$E:$E,MATCH(Guidance!E386,'Standard Descriptions'!$C:$C,0))</f>
        <v>This policy specifies the fraction of CO2 emissions from industry that is captured and stored, above the amount predicted in the business-as-usual scenario.//</v>
      </c>
      <c r="P386" s="342" t="s">
        <v>1992</v>
      </c>
      <c r="Q386" s="342" t="s">
        <v>46</v>
      </c>
      <c r="R386" s="342" t="str">
        <f t="shared" si="31"/>
        <v>Other Industries Energy Related Emissions</v>
      </c>
      <c r="S386" s="342" t="str">
        <f t="shared" si="28"/>
        <v>//**Other Industries Energy Related Emissions: **</v>
      </c>
      <c r="T386" s="318" t="str">
        <f t="shared" si="27"/>
        <v xml:space="preserv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7" spans="1:21">
      <c r="A387" s="349" t="s">
        <v>1979</v>
      </c>
      <c r="B387" s="350"/>
      <c r="C387" s="313" t="s">
        <v>9</v>
      </c>
      <c r="D387" s="313" t="s">
        <v>29</v>
      </c>
      <c r="E387" s="313" t="s">
        <v>1712</v>
      </c>
      <c r="F387" s="313" t="s">
        <v>146</v>
      </c>
      <c r="G387" s="313" t="s">
        <v>884</v>
      </c>
      <c r="H387" s="313" t="s">
        <v>148</v>
      </c>
      <c r="I387" s="313" t="s">
        <v>1717</v>
      </c>
      <c r="J387" s="313">
        <v>907</v>
      </c>
      <c r="K387" s="313" t="s">
        <v>46</v>
      </c>
      <c r="L387" s="313" t="s">
        <v>1930</v>
      </c>
      <c r="N387" s="341" t="s">
        <v>1976</v>
      </c>
      <c r="O387" s="341" t="str">
        <f>INDEX('Standard Descriptions'!$E:$E,MATCH(Guidance!E387,'Standard Descriptions'!$C:$C,0))</f>
        <v>This policy specifies the fraction of CO2 emissions from industry that is captured and stored, above the amount predicted in the business-as-usual scenario.//</v>
      </c>
      <c r="P387" s="342" t="s">
        <v>1992</v>
      </c>
      <c r="Q387" s="342" t="s">
        <v>46</v>
      </c>
      <c r="R387" s="342" t="str">
        <f t="shared" si="31"/>
        <v>Other Industries Process Emissions</v>
      </c>
      <c r="S387" s="342" t="str">
        <f t="shared" si="28"/>
        <v>//**Other Industries Process Emissions: **</v>
      </c>
      <c r="T387" s="318" t="str">
        <f t="shared" si="27"/>
        <v xml:space="preserv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8" spans="1:21" s="314" customFormat="1">
      <c r="A388" s="314" t="s">
        <v>1978</v>
      </c>
      <c r="B388" s="331"/>
      <c r="C388" s="314" t="s">
        <v>9</v>
      </c>
      <c r="D388" s="314" t="s">
        <v>21</v>
      </c>
      <c r="E388" s="314" t="s">
        <v>1139</v>
      </c>
      <c r="J388" s="314">
        <v>43</v>
      </c>
      <c r="K388" s="314" t="s">
        <v>46</v>
      </c>
      <c r="L388" s="314" t="s">
        <v>2050</v>
      </c>
      <c r="M388" s="331"/>
      <c r="N388" s="346" t="s">
        <v>1976</v>
      </c>
      <c r="O388" s="346" t="str">
        <f>INDEX('Standard Descriptions'!$E:$E,MATCH(Guidance!E388,'Standard Descriptions'!$C:$C,0))</f>
        <v xml:space="preserve"> This policy reduces CO2 emissions from the cement industry by substituting other inputs, such as fly ash, for a portion of the clinker in cement. // </v>
      </c>
      <c r="P388" s="314" t="s">
        <v>1992</v>
      </c>
      <c r="Q388" s="314" t="s">
        <v>47</v>
      </c>
      <c r="R388" s="314" t="str">
        <f t="shared" si="31"/>
        <v xml:space="preserve"> </v>
      </c>
      <c r="T388" s="314" t="str">
        <f t="shared" ref="T388:T451" si="32">IF(K388="Yes",S388&amp;L388,"")</f>
        <v>If this policy is fully implemented, the share of clinker in cement is reduced to 60% by 2050 (a 19% reduction from current levels), resulting in a 20% reduction in CO2 emissions by 2050.</v>
      </c>
      <c r="U388" s="310" t="str">
        <f>N388&amp;O388&amp;P388&amp;T388</f>
        <v>**Description:**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v>
      </c>
    </row>
    <row r="389" spans="1:21" s="314" customFormat="1">
      <c r="A389" s="314" t="s">
        <v>1978</v>
      </c>
      <c r="B389" s="331"/>
      <c r="C389" s="314" t="s">
        <v>9</v>
      </c>
      <c r="D389" s="314" t="s">
        <v>25</v>
      </c>
      <c r="E389" s="314" t="s">
        <v>298</v>
      </c>
      <c r="J389" s="314">
        <v>44</v>
      </c>
      <c r="K389" s="314" t="s">
        <v>46</v>
      </c>
      <c r="L389" s="365" t="s">
        <v>2049</v>
      </c>
      <c r="M389" s="331"/>
      <c r="N389" s="346" t="s">
        <v>1976</v>
      </c>
      <c r="O389" s="346" t="str">
        <f>INDEX('Standard Descriptions'!$E:$E,MATCH(Guidance!E389,'Standard Descriptions'!$C:$C,0))</f>
        <v xml:space="preserve"> This policy reduces fuel consumption in the industry sector by increasing the use of cogeneration (also known as combined heat and power) and recovery of waste heat (to perform useful work). // </v>
      </c>
      <c r="P389" s="314" t="s">
        <v>1992</v>
      </c>
      <c r="Q389" s="314" t="s">
        <v>47</v>
      </c>
      <c r="R389" s="314" t="str">
        <f t="shared" si="31"/>
        <v xml:space="preserve"> </v>
      </c>
      <c r="T389" s="314" t="str">
        <f t="shared" si="32"/>
        <v xml:space="preserve"> If this policy is fully implemented, in 2050, energy-use in the iron and steel, chemicals, and cement industries are reduced by about 5.5%, and energy-use in mining, natural gas and petroleum systems, waste management and other industries are reduced by about 4%.</v>
      </c>
      <c r="U389" s="310" t="str">
        <f>N389&amp;O389&amp;P389&amp;T389</f>
        <v>**Description:** This policy reduces fuel consumption in the industry sector by increasing the use of cogeneration (also known as combined heat and power) and recovery of waste heat (to perform useful work). // **Guidance for setting values: ** If this policy is fully implemented, in 2050, energy-use in the iron and steel, chemicals, and cement industries are reduced by about 5.5%, and energy-use in mining, natural gas and petroleum systems, waste management and other industries are reduced by about 4%.</v>
      </c>
    </row>
    <row r="390" spans="1:21" s="314" customFormat="1">
      <c r="A390" s="314" t="s">
        <v>1978</v>
      </c>
      <c r="B390" s="331"/>
      <c r="C390" s="314" t="s">
        <v>9</v>
      </c>
      <c r="D390" s="314" t="s">
        <v>23</v>
      </c>
      <c r="E390" s="314" t="s">
        <v>61</v>
      </c>
      <c r="J390" s="314">
        <v>45</v>
      </c>
      <c r="K390" s="314" t="s">
        <v>46</v>
      </c>
      <c r="L390" s="314" t="s">
        <v>1802</v>
      </c>
      <c r="M390" s="331"/>
      <c r="N390" s="346" t="s">
        <v>1976</v>
      </c>
      <c r="O390" s="346" t="str">
        <f>INDEX('Standard Descriptions'!$E:$E,MATCH(Guidance!E390,'Standard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0" s="314" t="s">
        <v>1992</v>
      </c>
      <c r="Q390" s="314" t="s">
        <v>47</v>
      </c>
      <c r="R390" s="314" t="str">
        <f t="shared" si="31"/>
        <v xml:space="preserve"> </v>
      </c>
      <c r="T390" s="314" t="str">
        <f t="shared" si="32"/>
        <v xml:space="preserve"> If this policy is fully implemented, fuel use is reduced for most industries between 2% and 9% in 2050.</v>
      </c>
      <c r="U390" s="310" t="str">
        <f>N390&amp;O390&amp;P390&amp;T390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1" spans="1:21" s="314" customFormat="1">
      <c r="A391" s="314" t="s">
        <v>1978</v>
      </c>
      <c r="B391" s="331"/>
      <c r="C391" s="314" t="s">
        <v>9</v>
      </c>
      <c r="D391" s="314" t="s">
        <v>107</v>
      </c>
      <c r="E391" s="314" t="str">
        <f>E392</f>
        <v>Percentage Improvement in Eqpt Efficiency Standards above BAU</v>
      </c>
      <c r="M391" s="331"/>
      <c r="N391" s="346" t="s">
        <v>1976</v>
      </c>
      <c r="O391" s="346" t="str">
        <f>INDEX('Standard Descriptions'!$E:$E,MATCH(Guidance!E391,'Standard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1" s="314" t="s">
        <v>1992</v>
      </c>
      <c r="Q391" s="314" t="s">
        <v>46</v>
      </c>
      <c r="T391" s="314" t="str">
        <f t="shared" si="32"/>
        <v/>
      </c>
      <c r="U391" s="310" t="str">
        <f>N391&amp;O391&amp;P391&amp;T392&amp;T402&amp;T412&amp;T422&amp;T432&amp;T442&amp;T452&amp;T462</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392" spans="1:21">
      <c r="A392" s="318" t="s">
        <v>1979</v>
      </c>
      <c r="C392" s="313" t="s">
        <v>9</v>
      </c>
      <c r="D392" s="313" t="s">
        <v>107</v>
      </c>
      <c r="E392" s="313" t="s">
        <v>299</v>
      </c>
      <c r="F392" s="313" t="s">
        <v>140</v>
      </c>
      <c r="G392" s="313" t="s">
        <v>718</v>
      </c>
      <c r="H392" s="313" t="s">
        <v>732</v>
      </c>
      <c r="I392" s="313" t="s">
        <v>724</v>
      </c>
      <c r="J392" s="313">
        <v>756</v>
      </c>
      <c r="K392" s="313" t="s">
        <v>46</v>
      </c>
      <c r="L392" s="313" t="s">
        <v>1849</v>
      </c>
      <c r="N392" s="341" t="s">
        <v>1976</v>
      </c>
      <c r="O392" s="341"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342" t="s">
        <v>1992</v>
      </c>
      <c r="Q392" s="342" t="s">
        <v>46</v>
      </c>
      <c r="R392" s="363" t="str">
        <f>H392&amp;" "</f>
        <v xml:space="preserve">Cement Industry </v>
      </c>
      <c r="S392" s="342" t="str">
        <f t="shared" ref="S392:S452" si="33">IF(R392="","","//**"&amp;R392&amp;": **")</f>
        <v>//**Cement Industry : **</v>
      </c>
      <c r="T392"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3" spans="1:21">
      <c r="A393" s="318" t="s">
        <v>1979</v>
      </c>
      <c r="C393" s="313" t="s">
        <v>9</v>
      </c>
      <c r="D393" s="313" t="s">
        <v>107</v>
      </c>
      <c r="E393" s="313" t="s">
        <v>299</v>
      </c>
      <c r="F393" s="313" t="s">
        <v>140</v>
      </c>
      <c r="G393" s="313" t="s">
        <v>719</v>
      </c>
      <c r="H393" s="313" t="s">
        <v>732</v>
      </c>
      <c r="I393" s="313" t="s">
        <v>727</v>
      </c>
      <c r="J393" s="313">
        <v>757</v>
      </c>
      <c r="K393" s="313" t="s">
        <v>46</v>
      </c>
      <c r="L393" s="313" t="s">
        <v>1849</v>
      </c>
      <c r="N393" s="341" t="s">
        <v>1976</v>
      </c>
      <c r="O393" s="341"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342" t="s">
        <v>1992</v>
      </c>
      <c r="Q393" s="342" t="s">
        <v>46</v>
      </c>
      <c r="R393" s="363" t="str">
        <f t="shared" ref="R393:R456" si="34">H393&amp;" "</f>
        <v xml:space="preserve">Cement Industry </v>
      </c>
      <c r="S393" s="342" t="str">
        <f t="shared" si="33"/>
        <v>//**Cement Industry : **</v>
      </c>
      <c r="T393"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4" spans="1:21">
      <c r="A394" s="318" t="s">
        <v>1979</v>
      </c>
      <c r="C394" s="313" t="s">
        <v>9</v>
      </c>
      <c r="D394" s="313" t="s">
        <v>107</v>
      </c>
      <c r="E394" s="313" t="s">
        <v>299</v>
      </c>
      <c r="F394" s="313" t="s">
        <v>140</v>
      </c>
      <c r="G394" s="313" t="s">
        <v>720</v>
      </c>
      <c r="H394" s="313" t="s">
        <v>732</v>
      </c>
      <c r="I394" s="313" t="s">
        <v>728</v>
      </c>
      <c r="J394" s="313">
        <v>758</v>
      </c>
      <c r="K394" s="313" t="s">
        <v>47</v>
      </c>
      <c r="L394" s="313" t="s">
        <v>1849</v>
      </c>
      <c r="N394" s="341" t="s">
        <v>1976</v>
      </c>
      <c r="O394" s="341"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342" t="s">
        <v>1992</v>
      </c>
      <c r="Q394" s="342" t="s">
        <v>46</v>
      </c>
      <c r="R394" s="363" t="str">
        <f t="shared" si="34"/>
        <v xml:space="preserve">Cement Industry </v>
      </c>
      <c r="S394" s="342" t="str">
        <f t="shared" si="33"/>
        <v>//**Cement Industry : **</v>
      </c>
      <c r="T394" s="318" t="str">
        <f t="shared" si="32"/>
        <v/>
      </c>
    </row>
    <row r="395" spans="1:21">
      <c r="A395" s="318" t="s">
        <v>1979</v>
      </c>
      <c r="C395" s="313" t="s">
        <v>9</v>
      </c>
      <c r="D395" s="313" t="s">
        <v>107</v>
      </c>
      <c r="E395" s="313" t="s">
        <v>299</v>
      </c>
      <c r="F395" s="313" t="s">
        <v>140</v>
      </c>
      <c r="G395" s="313" t="s">
        <v>721</v>
      </c>
      <c r="H395" s="313" t="s">
        <v>732</v>
      </c>
      <c r="I395" s="313" t="s">
        <v>725</v>
      </c>
      <c r="J395" s="313">
        <v>759</v>
      </c>
      <c r="K395" s="313" t="s">
        <v>46</v>
      </c>
      <c r="L395" s="313" t="s">
        <v>1849</v>
      </c>
      <c r="N395" s="341" t="s">
        <v>1976</v>
      </c>
      <c r="O395" s="341"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342" t="s">
        <v>1992</v>
      </c>
      <c r="Q395" s="342" t="s">
        <v>46</v>
      </c>
      <c r="R395" s="363" t="str">
        <f t="shared" si="34"/>
        <v xml:space="preserve">Cement Industry </v>
      </c>
      <c r="S395" s="342" t="str">
        <f t="shared" si="33"/>
        <v>//**Cement Industry : **</v>
      </c>
      <c r="T395"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6" spans="1:21">
      <c r="A396" s="318" t="s">
        <v>1979</v>
      </c>
      <c r="C396" s="313" t="s">
        <v>9</v>
      </c>
      <c r="D396" s="313" t="s">
        <v>107</v>
      </c>
      <c r="E396" s="313" t="s">
        <v>299</v>
      </c>
      <c r="F396" s="313" t="s">
        <v>140</v>
      </c>
      <c r="G396" s="313" t="s">
        <v>722</v>
      </c>
      <c r="H396" s="313" t="s">
        <v>732</v>
      </c>
      <c r="I396" s="313" t="s">
        <v>726</v>
      </c>
      <c r="J396" s="313">
        <v>760</v>
      </c>
      <c r="K396" s="313" t="s">
        <v>46</v>
      </c>
      <c r="L396" s="313" t="s">
        <v>1849</v>
      </c>
      <c r="N396" s="341" t="s">
        <v>1976</v>
      </c>
      <c r="O396" s="341"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342" t="s">
        <v>1992</v>
      </c>
      <c r="Q396" s="342" t="s">
        <v>46</v>
      </c>
      <c r="R396" s="363" t="str">
        <f t="shared" si="34"/>
        <v xml:space="preserve">Cement Industry </v>
      </c>
      <c r="S396" s="342" t="str">
        <f t="shared" si="33"/>
        <v>//**Cement Industry : **</v>
      </c>
      <c r="T396"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7" spans="1:21">
      <c r="A397" s="318" t="s">
        <v>1979</v>
      </c>
      <c r="C397" s="313" t="s">
        <v>9</v>
      </c>
      <c r="D397" s="313" t="s">
        <v>107</v>
      </c>
      <c r="E397" s="313" t="s">
        <v>299</v>
      </c>
      <c r="F397" s="313" t="s">
        <v>140</v>
      </c>
      <c r="G397" s="313" t="s">
        <v>723</v>
      </c>
      <c r="H397" s="313" t="s">
        <v>732</v>
      </c>
      <c r="I397" s="313" t="s">
        <v>729</v>
      </c>
      <c r="J397" s="313">
        <v>761</v>
      </c>
      <c r="K397" s="313" t="s">
        <v>47</v>
      </c>
      <c r="L397" s="313" t="s">
        <v>1849</v>
      </c>
      <c r="N397" s="341" t="s">
        <v>1976</v>
      </c>
      <c r="O397" s="341"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342" t="s">
        <v>1992</v>
      </c>
      <c r="Q397" s="342" t="s">
        <v>46</v>
      </c>
      <c r="R397" s="363" t="str">
        <f t="shared" si="34"/>
        <v xml:space="preserve">Cement Industry </v>
      </c>
      <c r="S397" s="342" t="str">
        <f t="shared" si="33"/>
        <v>//**Cement Industry : **</v>
      </c>
      <c r="T397" s="318" t="str">
        <f t="shared" si="32"/>
        <v/>
      </c>
    </row>
    <row r="398" spans="1:21">
      <c r="A398" s="318" t="s">
        <v>1979</v>
      </c>
      <c r="C398" s="313" t="s">
        <v>9</v>
      </c>
      <c r="D398" s="313" t="s">
        <v>107</v>
      </c>
      <c r="E398" s="313" t="s">
        <v>299</v>
      </c>
      <c r="F398" s="313" t="s">
        <v>140</v>
      </c>
      <c r="G398" s="313" t="s">
        <v>1065</v>
      </c>
      <c r="H398" s="313" t="s">
        <v>732</v>
      </c>
      <c r="I398" s="313" t="s">
        <v>1068</v>
      </c>
      <c r="J398" s="313">
        <v>762</v>
      </c>
      <c r="K398" s="313" t="s">
        <v>47</v>
      </c>
      <c r="L398" s="313" t="s">
        <v>1849</v>
      </c>
      <c r="N398" s="341" t="s">
        <v>1976</v>
      </c>
      <c r="O398" s="341"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342" t="s">
        <v>1992</v>
      </c>
      <c r="Q398" s="342" t="s">
        <v>46</v>
      </c>
      <c r="R398" s="363" t="str">
        <f t="shared" si="34"/>
        <v xml:space="preserve">Cement Industry </v>
      </c>
      <c r="S398" s="342" t="str">
        <f t="shared" si="33"/>
        <v>//**Cement Industry : **</v>
      </c>
      <c r="T398" s="318" t="str">
        <f t="shared" si="32"/>
        <v/>
      </c>
    </row>
    <row r="399" spans="1:21">
      <c r="A399" s="318" t="s">
        <v>1979</v>
      </c>
      <c r="C399" s="313" t="s">
        <v>9</v>
      </c>
      <c r="D399" s="313" t="s">
        <v>107</v>
      </c>
      <c r="E399" s="313" t="s">
        <v>299</v>
      </c>
      <c r="F399" s="313" t="s">
        <v>140</v>
      </c>
      <c r="G399" s="313" t="s">
        <v>1066</v>
      </c>
      <c r="H399" s="313" t="s">
        <v>732</v>
      </c>
      <c r="I399" s="313" t="s">
        <v>1070</v>
      </c>
      <c r="J399" s="313">
        <v>763</v>
      </c>
      <c r="K399" s="313" t="s">
        <v>46</v>
      </c>
      <c r="L399" s="313" t="s">
        <v>1849</v>
      </c>
      <c r="N399" s="341" t="s">
        <v>1976</v>
      </c>
      <c r="O399" s="341"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342" t="s">
        <v>1992</v>
      </c>
      <c r="Q399" s="342" t="s">
        <v>46</v>
      </c>
      <c r="R399" s="363" t="str">
        <f t="shared" si="34"/>
        <v xml:space="preserve">Cement Industry </v>
      </c>
      <c r="S399" s="342" t="str">
        <f t="shared" si="33"/>
        <v>//**Cement Industry : **</v>
      </c>
      <c r="T399"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400" spans="1:21">
      <c r="A400" s="318" t="s">
        <v>1979</v>
      </c>
      <c r="C400" s="313" t="s">
        <v>9</v>
      </c>
      <c r="D400" s="313" t="s">
        <v>107</v>
      </c>
      <c r="E400" s="313" t="s">
        <v>299</v>
      </c>
      <c r="F400" s="313" t="s">
        <v>140</v>
      </c>
      <c r="G400" s="313" t="s">
        <v>1067</v>
      </c>
      <c r="H400" s="313" t="s">
        <v>732</v>
      </c>
      <c r="I400" s="313" t="s">
        <v>1071</v>
      </c>
      <c r="J400" s="313">
        <v>764</v>
      </c>
      <c r="K400" s="313" t="s">
        <v>46</v>
      </c>
      <c r="L400" s="313" t="s">
        <v>1849</v>
      </c>
      <c r="N400" s="341" t="s">
        <v>1976</v>
      </c>
      <c r="O400" s="341"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342" t="s">
        <v>1992</v>
      </c>
      <c r="Q400" s="342" t="s">
        <v>46</v>
      </c>
      <c r="R400" s="363" t="str">
        <f t="shared" si="34"/>
        <v xml:space="preserve">Cement Industry </v>
      </c>
      <c r="S400" s="342" t="str">
        <f t="shared" si="33"/>
        <v>//**Cement Industry : **</v>
      </c>
      <c r="T400"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401" spans="1:20">
      <c r="A401" s="318" t="s">
        <v>1979</v>
      </c>
      <c r="C401" s="313" t="s">
        <v>9</v>
      </c>
      <c r="D401" s="313" t="s">
        <v>107</v>
      </c>
      <c r="E401" s="313" t="s">
        <v>299</v>
      </c>
      <c r="F401" s="313" t="s">
        <v>140</v>
      </c>
      <c r="G401" s="313" t="s">
        <v>1064</v>
      </c>
      <c r="H401" s="313" t="s">
        <v>732</v>
      </c>
      <c r="I401" s="313" t="s">
        <v>1069</v>
      </c>
      <c r="J401" s="313">
        <v>765</v>
      </c>
      <c r="K401" s="313" t="s">
        <v>47</v>
      </c>
      <c r="L401" s="313" t="s">
        <v>1849</v>
      </c>
      <c r="N401" s="341" t="s">
        <v>1976</v>
      </c>
      <c r="O401" s="341"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342" t="s">
        <v>1992</v>
      </c>
      <c r="Q401" s="342" t="s">
        <v>46</v>
      </c>
      <c r="R401" s="363" t="str">
        <f t="shared" si="34"/>
        <v xml:space="preserve">Cement Industry </v>
      </c>
      <c r="S401" s="342" t="str">
        <f t="shared" si="33"/>
        <v>//**Cement Industry : **</v>
      </c>
      <c r="T401" s="318" t="str">
        <f t="shared" si="32"/>
        <v/>
      </c>
    </row>
    <row r="402" spans="1:20">
      <c r="A402" s="318" t="s">
        <v>1979</v>
      </c>
      <c r="C402" s="313" t="s">
        <v>9</v>
      </c>
      <c r="D402" s="313" t="s">
        <v>107</v>
      </c>
      <c r="E402" s="313" t="s">
        <v>299</v>
      </c>
      <c r="F402" s="313" t="s">
        <v>141</v>
      </c>
      <c r="G402" s="313" t="s">
        <v>718</v>
      </c>
      <c r="H402" s="313" t="s">
        <v>733</v>
      </c>
      <c r="I402" s="313" t="s">
        <v>724</v>
      </c>
      <c r="J402" s="313">
        <v>766</v>
      </c>
      <c r="K402" s="313" t="s">
        <v>46</v>
      </c>
      <c r="L402" s="313" t="s">
        <v>1931</v>
      </c>
      <c r="N402" s="341" t="s">
        <v>1976</v>
      </c>
      <c r="O402" s="341"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342" t="s">
        <v>1992</v>
      </c>
      <c r="Q402" s="342" t="s">
        <v>46</v>
      </c>
      <c r="R402" s="363" t="str">
        <f t="shared" si="34"/>
        <v xml:space="preserve">Natural Gas and Petroleum Industry </v>
      </c>
      <c r="S402" s="342" t="str">
        <f t="shared" si="33"/>
        <v>//**Natural Gas and Petroleum Industry : **</v>
      </c>
      <c r="T402" s="318"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3" spans="1:20">
      <c r="A403" s="318" t="s">
        <v>1979</v>
      </c>
      <c r="C403" s="313" t="s">
        <v>9</v>
      </c>
      <c r="D403" s="313" t="s">
        <v>107</v>
      </c>
      <c r="E403" s="313" t="s">
        <v>299</v>
      </c>
      <c r="F403" s="313" t="s">
        <v>141</v>
      </c>
      <c r="G403" s="313" t="s">
        <v>719</v>
      </c>
      <c r="H403" s="313" t="s">
        <v>733</v>
      </c>
      <c r="I403" s="313" t="s">
        <v>727</v>
      </c>
      <c r="J403" s="313">
        <v>767</v>
      </c>
      <c r="K403" s="313" t="s">
        <v>47</v>
      </c>
      <c r="L403" s="313" t="s">
        <v>1931</v>
      </c>
      <c r="N403" s="341" t="s">
        <v>1976</v>
      </c>
      <c r="O403" s="341"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342" t="s">
        <v>1992</v>
      </c>
      <c r="Q403" s="342" t="s">
        <v>46</v>
      </c>
      <c r="R403" s="363" t="str">
        <f t="shared" si="34"/>
        <v xml:space="preserve">Natural Gas and Petroleum Industry </v>
      </c>
      <c r="S403" s="342" t="str">
        <f t="shared" si="33"/>
        <v>//**Natural Gas and Petroleum Industry : **</v>
      </c>
      <c r="T403" s="318" t="str">
        <f t="shared" si="32"/>
        <v/>
      </c>
    </row>
    <row r="404" spans="1:20">
      <c r="A404" s="318" t="s">
        <v>1979</v>
      </c>
      <c r="C404" s="313" t="s">
        <v>9</v>
      </c>
      <c r="D404" s="313" t="s">
        <v>107</v>
      </c>
      <c r="E404" s="313" t="s">
        <v>299</v>
      </c>
      <c r="F404" s="313" t="s">
        <v>141</v>
      </c>
      <c r="G404" s="313" t="s">
        <v>720</v>
      </c>
      <c r="H404" s="313" t="s">
        <v>733</v>
      </c>
      <c r="I404" s="313" t="s">
        <v>728</v>
      </c>
      <c r="J404" s="313">
        <v>768</v>
      </c>
      <c r="K404" s="313" t="s">
        <v>46</v>
      </c>
      <c r="L404" s="313" t="s">
        <v>1931</v>
      </c>
      <c r="N404" s="341" t="s">
        <v>1976</v>
      </c>
      <c r="O404" s="341"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342" t="s">
        <v>1992</v>
      </c>
      <c r="Q404" s="342" t="s">
        <v>46</v>
      </c>
      <c r="R404" s="363" t="str">
        <f t="shared" si="34"/>
        <v xml:space="preserve">Natural Gas and Petroleum Industry </v>
      </c>
      <c r="S404" s="342" t="str">
        <f t="shared" si="33"/>
        <v>//**Natural Gas and Petroleum Industry : **</v>
      </c>
      <c r="T404" s="318"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5" spans="1:20">
      <c r="A405" s="318" t="s">
        <v>1979</v>
      </c>
      <c r="C405" s="313" t="s">
        <v>9</v>
      </c>
      <c r="D405" s="313" t="s">
        <v>107</v>
      </c>
      <c r="E405" s="313" t="s">
        <v>299</v>
      </c>
      <c r="F405" s="313" t="s">
        <v>141</v>
      </c>
      <c r="G405" s="313" t="s">
        <v>721</v>
      </c>
      <c r="H405" s="313" t="s">
        <v>733</v>
      </c>
      <c r="I405" s="313" t="s">
        <v>725</v>
      </c>
      <c r="J405" s="313">
        <v>769</v>
      </c>
      <c r="K405" s="313" t="s">
        <v>46</v>
      </c>
      <c r="L405" s="313" t="s">
        <v>1931</v>
      </c>
      <c r="N405" s="341" t="s">
        <v>1976</v>
      </c>
      <c r="O405" s="341"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342" t="s">
        <v>1992</v>
      </c>
      <c r="Q405" s="342" t="s">
        <v>46</v>
      </c>
      <c r="R405" s="363" t="str">
        <f t="shared" si="34"/>
        <v xml:space="preserve">Natural Gas and Petroleum Industry </v>
      </c>
      <c r="S405" s="342" t="str">
        <f t="shared" si="33"/>
        <v>//**Natural Gas and Petroleum Industry : **</v>
      </c>
      <c r="T405" s="318"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6" spans="1:20">
      <c r="A406" s="318" t="s">
        <v>1979</v>
      </c>
      <c r="C406" s="313" t="s">
        <v>9</v>
      </c>
      <c r="D406" s="313" t="s">
        <v>107</v>
      </c>
      <c r="E406" s="313" t="s">
        <v>299</v>
      </c>
      <c r="F406" s="313" t="s">
        <v>141</v>
      </c>
      <c r="G406" s="313" t="s">
        <v>722</v>
      </c>
      <c r="H406" s="313" t="s">
        <v>733</v>
      </c>
      <c r="I406" s="313" t="s">
        <v>726</v>
      </c>
      <c r="J406" s="313">
        <v>770</v>
      </c>
      <c r="K406" s="313" t="s">
        <v>47</v>
      </c>
      <c r="L406" s="313" t="s">
        <v>1931</v>
      </c>
      <c r="N406" s="341" t="s">
        <v>1976</v>
      </c>
      <c r="O406" s="341"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342" t="s">
        <v>1992</v>
      </c>
      <c r="Q406" s="342" t="s">
        <v>46</v>
      </c>
      <c r="R406" s="363" t="str">
        <f t="shared" si="34"/>
        <v xml:space="preserve">Natural Gas and Petroleum Industry </v>
      </c>
      <c r="S406" s="342" t="str">
        <f t="shared" si="33"/>
        <v>//**Natural Gas and Petroleum Industry : **</v>
      </c>
      <c r="T406" s="318" t="str">
        <f t="shared" si="32"/>
        <v/>
      </c>
    </row>
    <row r="407" spans="1:20">
      <c r="A407" s="318" t="s">
        <v>1979</v>
      </c>
      <c r="C407" s="313" t="s">
        <v>9</v>
      </c>
      <c r="D407" s="313" t="s">
        <v>107</v>
      </c>
      <c r="E407" s="313" t="s">
        <v>299</v>
      </c>
      <c r="F407" s="313" t="s">
        <v>141</v>
      </c>
      <c r="G407" s="313" t="s">
        <v>723</v>
      </c>
      <c r="H407" s="313" t="s">
        <v>733</v>
      </c>
      <c r="I407" s="313" t="s">
        <v>729</v>
      </c>
      <c r="J407" s="313">
        <v>771</v>
      </c>
      <c r="K407" s="313" t="s">
        <v>47</v>
      </c>
      <c r="L407" s="313" t="s">
        <v>1931</v>
      </c>
      <c r="N407" s="341" t="s">
        <v>1976</v>
      </c>
      <c r="O407" s="341"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342" t="s">
        <v>1992</v>
      </c>
      <c r="Q407" s="342" t="s">
        <v>46</v>
      </c>
      <c r="R407" s="363" t="str">
        <f t="shared" si="34"/>
        <v xml:space="preserve">Natural Gas and Petroleum Industry </v>
      </c>
      <c r="S407" s="342" t="str">
        <f t="shared" si="33"/>
        <v>//**Natural Gas and Petroleum Industry : **</v>
      </c>
      <c r="T407" s="318" t="str">
        <f t="shared" si="32"/>
        <v/>
      </c>
    </row>
    <row r="408" spans="1:20">
      <c r="A408" s="318" t="s">
        <v>1979</v>
      </c>
      <c r="C408" s="313" t="s">
        <v>9</v>
      </c>
      <c r="D408" s="313" t="s">
        <v>107</v>
      </c>
      <c r="E408" s="313" t="s">
        <v>299</v>
      </c>
      <c r="F408" s="313" t="s">
        <v>141</v>
      </c>
      <c r="G408" s="313" t="s">
        <v>1065</v>
      </c>
      <c r="H408" s="313" t="s">
        <v>733</v>
      </c>
      <c r="I408" s="313" t="s">
        <v>1068</v>
      </c>
      <c r="J408" s="313">
        <v>772</v>
      </c>
      <c r="K408" s="313" t="s">
        <v>46</v>
      </c>
      <c r="L408" s="313" t="s">
        <v>1931</v>
      </c>
      <c r="N408" s="341" t="s">
        <v>1976</v>
      </c>
      <c r="O408" s="341"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342" t="s">
        <v>1992</v>
      </c>
      <c r="Q408" s="342" t="s">
        <v>46</v>
      </c>
      <c r="R408" s="363" t="str">
        <f t="shared" si="34"/>
        <v xml:space="preserve">Natural Gas and Petroleum Industry </v>
      </c>
      <c r="S408" s="342" t="str">
        <f t="shared" si="33"/>
        <v>//**Natural Gas and Petroleum Industry : **</v>
      </c>
      <c r="T408" s="318"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9" spans="1:20">
      <c r="A409" s="318" t="s">
        <v>1979</v>
      </c>
      <c r="C409" s="313" t="s">
        <v>9</v>
      </c>
      <c r="D409" s="313" t="s">
        <v>107</v>
      </c>
      <c r="E409" s="313" t="s">
        <v>299</v>
      </c>
      <c r="F409" s="313" t="s">
        <v>141</v>
      </c>
      <c r="G409" s="313" t="s">
        <v>1066</v>
      </c>
      <c r="H409" s="313" t="s">
        <v>733</v>
      </c>
      <c r="I409" s="313" t="s">
        <v>1070</v>
      </c>
      <c r="J409" s="313">
        <v>773</v>
      </c>
      <c r="K409" s="313" t="s">
        <v>47</v>
      </c>
      <c r="L409" s="313" t="s">
        <v>1931</v>
      </c>
      <c r="N409" s="341" t="s">
        <v>1976</v>
      </c>
      <c r="O409" s="341"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342" t="s">
        <v>1992</v>
      </c>
      <c r="Q409" s="342" t="s">
        <v>46</v>
      </c>
      <c r="R409" s="363" t="str">
        <f t="shared" si="34"/>
        <v xml:space="preserve">Natural Gas and Petroleum Industry </v>
      </c>
      <c r="S409" s="342" t="str">
        <f t="shared" si="33"/>
        <v>//**Natural Gas and Petroleum Industry : **</v>
      </c>
      <c r="T409" s="318" t="str">
        <f t="shared" si="32"/>
        <v/>
      </c>
    </row>
    <row r="410" spans="1:20">
      <c r="A410" s="318" t="s">
        <v>1979</v>
      </c>
      <c r="C410" s="313" t="s">
        <v>9</v>
      </c>
      <c r="D410" s="313" t="s">
        <v>107</v>
      </c>
      <c r="E410" s="313" t="s">
        <v>299</v>
      </c>
      <c r="F410" s="313" t="s">
        <v>141</v>
      </c>
      <c r="G410" s="313" t="s">
        <v>1067</v>
      </c>
      <c r="H410" s="313" t="s">
        <v>733</v>
      </c>
      <c r="I410" s="313" t="s">
        <v>1071</v>
      </c>
      <c r="J410" s="313">
        <v>774</v>
      </c>
      <c r="K410" s="313" t="s">
        <v>47</v>
      </c>
      <c r="L410" s="313" t="s">
        <v>1931</v>
      </c>
      <c r="N410" s="341" t="s">
        <v>1976</v>
      </c>
      <c r="O410" s="341"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342" t="s">
        <v>1992</v>
      </c>
      <c r="Q410" s="342" t="s">
        <v>46</v>
      </c>
      <c r="R410" s="363" t="str">
        <f t="shared" si="34"/>
        <v xml:space="preserve">Natural Gas and Petroleum Industry </v>
      </c>
      <c r="S410" s="342" t="str">
        <f t="shared" si="33"/>
        <v>//**Natural Gas and Petroleum Industry : **</v>
      </c>
      <c r="T410" s="318" t="str">
        <f t="shared" si="32"/>
        <v/>
      </c>
    </row>
    <row r="411" spans="1:20">
      <c r="A411" s="318" t="s">
        <v>1979</v>
      </c>
      <c r="C411" s="313" t="s">
        <v>9</v>
      </c>
      <c r="D411" s="313" t="s">
        <v>107</v>
      </c>
      <c r="E411" s="313" t="s">
        <v>299</v>
      </c>
      <c r="F411" s="313" t="s">
        <v>141</v>
      </c>
      <c r="G411" s="313" t="s">
        <v>1064</v>
      </c>
      <c r="H411" s="313" t="s">
        <v>733</v>
      </c>
      <c r="I411" s="313" t="s">
        <v>1069</v>
      </c>
      <c r="J411" s="313">
        <v>775</v>
      </c>
      <c r="K411" s="313" t="s">
        <v>47</v>
      </c>
      <c r="L411" s="313" t="s">
        <v>1931</v>
      </c>
      <c r="N411" s="341" t="s">
        <v>1976</v>
      </c>
      <c r="O411" s="341"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342" t="s">
        <v>1992</v>
      </c>
      <c r="Q411" s="342" t="s">
        <v>46</v>
      </c>
      <c r="R411" s="363" t="str">
        <f t="shared" si="34"/>
        <v xml:space="preserve">Natural Gas and Petroleum Industry </v>
      </c>
      <c r="S411" s="342" t="str">
        <f t="shared" si="33"/>
        <v>//**Natural Gas and Petroleum Industry : **</v>
      </c>
      <c r="T411" s="318" t="str">
        <f t="shared" si="32"/>
        <v/>
      </c>
    </row>
    <row r="412" spans="1:20">
      <c r="A412" s="318" t="s">
        <v>1979</v>
      </c>
      <c r="C412" s="313" t="s">
        <v>9</v>
      </c>
      <c r="D412" s="313" t="s">
        <v>107</v>
      </c>
      <c r="E412" s="313" t="s">
        <v>299</v>
      </c>
      <c r="F412" s="313" t="s">
        <v>142</v>
      </c>
      <c r="G412" s="313" t="s">
        <v>718</v>
      </c>
      <c r="H412" s="313" t="s">
        <v>734</v>
      </c>
      <c r="I412" s="313" t="s">
        <v>724</v>
      </c>
      <c r="J412" s="313">
        <v>776</v>
      </c>
      <c r="K412" s="313" t="s">
        <v>46</v>
      </c>
      <c r="L412" s="313" t="s">
        <v>1932</v>
      </c>
      <c r="N412" s="341" t="s">
        <v>1976</v>
      </c>
      <c r="O412" s="341"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342" t="s">
        <v>1992</v>
      </c>
      <c r="Q412" s="342" t="s">
        <v>46</v>
      </c>
      <c r="R412" s="363" t="str">
        <f t="shared" si="34"/>
        <v xml:space="preserve">Iron and Steel Industry </v>
      </c>
      <c r="S412" s="342" t="str">
        <f t="shared" si="33"/>
        <v>//**Iron and Steel Industry : **</v>
      </c>
      <c r="T412"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3" spans="1:20">
      <c r="A413" s="318" t="s">
        <v>1979</v>
      </c>
      <c r="C413" s="313" t="s">
        <v>9</v>
      </c>
      <c r="D413" s="313" t="s">
        <v>107</v>
      </c>
      <c r="E413" s="313" t="s">
        <v>299</v>
      </c>
      <c r="F413" s="313" t="s">
        <v>142</v>
      </c>
      <c r="G413" s="313" t="s">
        <v>719</v>
      </c>
      <c r="H413" s="313" t="s">
        <v>734</v>
      </c>
      <c r="I413" s="313" t="s">
        <v>727</v>
      </c>
      <c r="J413" s="313">
        <v>777</v>
      </c>
      <c r="K413" s="313" t="s">
        <v>46</v>
      </c>
      <c r="L413" s="313" t="s">
        <v>1932</v>
      </c>
      <c r="N413" s="341" t="s">
        <v>1976</v>
      </c>
      <c r="O413" s="341"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342" t="s">
        <v>1992</v>
      </c>
      <c r="Q413" s="342" t="s">
        <v>46</v>
      </c>
      <c r="R413" s="363" t="str">
        <f t="shared" si="34"/>
        <v xml:space="preserve">Iron and Steel Industry </v>
      </c>
      <c r="S413" s="342" t="str">
        <f t="shared" si="33"/>
        <v>//**Iron and Steel Industry : **</v>
      </c>
      <c r="T413"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4" spans="1:20">
      <c r="A414" s="318" t="s">
        <v>1979</v>
      </c>
      <c r="C414" s="313" t="s">
        <v>9</v>
      </c>
      <c r="D414" s="313" t="s">
        <v>107</v>
      </c>
      <c r="E414" s="313" t="s">
        <v>299</v>
      </c>
      <c r="F414" s="313" t="s">
        <v>142</v>
      </c>
      <c r="G414" s="313" t="s">
        <v>720</v>
      </c>
      <c r="H414" s="313" t="s">
        <v>734</v>
      </c>
      <c r="I414" s="313" t="s">
        <v>728</v>
      </c>
      <c r="J414" s="313">
        <v>778</v>
      </c>
      <c r="K414" s="313" t="s">
        <v>46</v>
      </c>
      <c r="L414" s="313" t="s">
        <v>1932</v>
      </c>
      <c r="N414" s="341" t="s">
        <v>1976</v>
      </c>
      <c r="O414" s="341"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342" t="s">
        <v>1992</v>
      </c>
      <c r="Q414" s="342" t="s">
        <v>46</v>
      </c>
      <c r="R414" s="363" t="str">
        <f t="shared" si="34"/>
        <v xml:space="preserve">Iron and Steel Industry </v>
      </c>
      <c r="S414" s="342" t="str">
        <f t="shared" si="33"/>
        <v>//**Iron and Steel Industry : **</v>
      </c>
      <c r="T414"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5" spans="1:20">
      <c r="A415" s="318" t="s">
        <v>1979</v>
      </c>
      <c r="C415" s="313" t="s">
        <v>9</v>
      </c>
      <c r="D415" s="313" t="s">
        <v>107</v>
      </c>
      <c r="E415" s="313" t="s">
        <v>299</v>
      </c>
      <c r="F415" s="313" t="s">
        <v>142</v>
      </c>
      <c r="G415" s="313" t="s">
        <v>721</v>
      </c>
      <c r="H415" s="313" t="s">
        <v>734</v>
      </c>
      <c r="I415" s="313" t="s">
        <v>725</v>
      </c>
      <c r="J415" s="313">
        <v>779</v>
      </c>
      <c r="K415" s="313" t="s">
        <v>47</v>
      </c>
      <c r="L415" s="313" t="s">
        <v>1932</v>
      </c>
      <c r="N415" s="341" t="s">
        <v>1976</v>
      </c>
      <c r="O415" s="341"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342" t="s">
        <v>1992</v>
      </c>
      <c r="Q415" s="342" t="s">
        <v>46</v>
      </c>
      <c r="R415" s="363" t="str">
        <f t="shared" si="34"/>
        <v xml:space="preserve">Iron and Steel Industry </v>
      </c>
      <c r="S415" s="342" t="str">
        <f t="shared" si="33"/>
        <v>//**Iron and Steel Industry : **</v>
      </c>
      <c r="T415" s="318" t="str">
        <f t="shared" si="32"/>
        <v/>
      </c>
    </row>
    <row r="416" spans="1:20">
      <c r="A416" s="318" t="s">
        <v>1979</v>
      </c>
      <c r="C416" s="313" t="s">
        <v>9</v>
      </c>
      <c r="D416" s="313" t="s">
        <v>107</v>
      </c>
      <c r="E416" s="313" t="s">
        <v>299</v>
      </c>
      <c r="F416" s="313" t="s">
        <v>142</v>
      </c>
      <c r="G416" s="313" t="s">
        <v>722</v>
      </c>
      <c r="H416" s="313" t="s">
        <v>734</v>
      </c>
      <c r="I416" s="313" t="s">
        <v>726</v>
      </c>
      <c r="J416" s="313">
        <v>780</v>
      </c>
      <c r="K416" s="313" t="s">
        <v>46</v>
      </c>
      <c r="L416" s="313" t="s">
        <v>1932</v>
      </c>
      <c r="N416" s="341" t="s">
        <v>1976</v>
      </c>
      <c r="O416" s="341"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342" t="s">
        <v>1992</v>
      </c>
      <c r="Q416" s="342" t="s">
        <v>46</v>
      </c>
      <c r="R416" s="363" t="str">
        <f t="shared" si="34"/>
        <v xml:space="preserve">Iron and Steel Industry </v>
      </c>
      <c r="S416" s="342" t="str">
        <f t="shared" si="33"/>
        <v>//**Iron and Steel Industry : **</v>
      </c>
      <c r="T416"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7" spans="1:20">
      <c r="A417" s="318" t="s">
        <v>1979</v>
      </c>
      <c r="C417" s="313" t="s">
        <v>9</v>
      </c>
      <c r="D417" s="313" t="s">
        <v>107</v>
      </c>
      <c r="E417" s="313" t="s">
        <v>299</v>
      </c>
      <c r="F417" s="313" t="s">
        <v>142</v>
      </c>
      <c r="G417" s="313" t="s">
        <v>723</v>
      </c>
      <c r="H417" s="313" t="s">
        <v>734</v>
      </c>
      <c r="I417" s="313" t="s">
        <v>729</v>
      </c>
      <c r="J417" s="313">
        <v>781</v>
      </c>
      <c r="K417" s="313" t="s">
        <v>47</v>
      </c>
      <c r="L417" s="313" t="s">
        <v>1932</v>
      </c>
      <c r="N417" s="341" t="s">
        <v>1976</v>
      </c>
      <c r="O417" s="341"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342" t="s">
        <v>1992</v>
      </c>
      <c r="Q417" s="342" t="s">
        <v>46</v>
      </c>
      <c r="R417" s="363" t="str">
        <f t="shared" si="34"/>
        <v xml:space="preserve">Iron and Steel Industry </v>
      </c>
      <c r="S417" s="342" t="str">
        <f t="shared" si="33"/>
        <v>//**Iron and Steel Industry : **</v>
      </c>
      <c r="T417" s="318" t="str">
        <f t="shared" si="32"/>
        <v/>
      </c>
    </row>
    <row r="418" spans="1:20">
      <c r="A418" s="318" t="s">
        <v>1979</v>
      </c>
      <c r="C418" s="313" t="s">
        <v>9</v>
      </c>
      <c r="D418" s="313" t="s">
        <v>107</v>
      </c>
      <c r="E418" s="313" t="s">
        <v>299</v>
      </c>
      <c r="F418" s="313" t="s">
        <v>142</v>
      </c>
      <c r="G418" s="313" t="s">
        <v>1065</v>
      </c>
      <c r="H418" s="313" t="s">
        <v>734</v>
      </c>
      <c r="I418" s="313" t="s">
        <v>1068</v>
      </c>
      <c r="J418" s="313">
        <v>782</v>
      </c>
      <c r="K418" s="313" t="s">
        <v>47</v>
      </c>
      <c r="L418" s="313" t="s">
        <v>1932</v>
      </c>
      <c r="N418" s="341" t="s">
        <v>1976</v>
      </c>
      <c r="O418" s="341"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342" t="s">
        <v>1992</v>
      </c>
      <c r="Q418" s="342" t="s">
        <v>46</v>
      </c>
      <c r="R418" s="363" t="str">
        <f t="shared" si="34"/>
        <v xml:space="preserve">Iron and Steel Industry </v>
      </c>
      <c r="S418" s="342" t="str">
        <f t="shared" si="33"/>
        <v>//**Iron and Steel Industry : **</v>
      </c>
      <c r="T418" s="318" t="str">
        <f t="shared" si="32"/>
        <v/>
      </c>
    </row>
    <row r="419" spans="1:20">
      <c r="A419" s="318" t="s">
        <v>1979</v>
      </c>
      <c r="C419" s="313" t="s">
        <v>9</v>
      </c>
      <c r="D419" s="313" t="s">
        <v>107</v>
      </c>
      <c r="E419" s="313" t="s">
        <v>299</v>
      </c>
      <c r="F419" s="313" t="s">
        <v>142</v>
      </c>
      <c r="G419" s="313" t="s">
        <v>1066</v>
      </c>
      <c r="H419" s="313" t="s">
        <v>734</v>
      </c>
      <c r="I419" s="313" t="s">
        <v>1070</v>
      </c>
      <c r="J419" s="313">
        <v>783</v>
      </c>
      <c r="K419" s="313" t="s">
        <v>46</v>
      </c>
      <c r="L419" s="313" t="s">
        <v>1932</v>
      </c>
      <c r="N419" s="341" t="s">
        <v>1976</v>
      </c>
      <c r="O419" s="341"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342" t="s">
        <v>1992</v>
      </c>
      <c r="Q419" s="342" t="s">
        <v>46</v>
      </c>
      <c r="R419" s="363" t="str">
        <f t="shared" si="34"/>
        <v xml:space="preserve">Iron and Steel Industry </v>
      </c>
      <c r="S419" s="342" t="str">
        <f t="shared" si="33"/>
        <v>//**Iron and Steel Industry : **</v>
      </c>
      <c r="T419"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20" spans="1:20">
      <c r="A420" s="318" t="s">
        <v>1979</v>
      </c>
      <c r="C420" s="313" t="s">
        <v>9</v>
      </c>
      <c r="D420" s="313" t="s">
        <v>107</v>
      </c>
      <c r="E420" s="313" t="s">
        <v>299</v>
      </c>
      <c r="F420" s="313" t="s">
        <v>142</v>
      </c>
      <c r="G420" s="313" t="s">
        <v>1067</v>
      </c>
      <c r="H420" s="313" t="s">
        <v>734</v>
      </c>
      <c r="I420" s="313" t="s">
        <v>1071</v>
      </c>
      <c r="J420" s="313">
        <v>784</v>
      </c>
      <c r="K420" s="313" t="s">
        <v>46</v>
      </c>
      <c r="L420" s="313" t="s">
        <v>1932</v>
      </c>
      <c r="N420" s="341" t="s">
        <v>1976</v>
      </c>
      <c r="O420" s="341"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342" t="s">
        <v>1992</v>
      </c>
      <c r="Q420" s="342" t="s">
        <v>46</v>
      </c>
      <c r="R420" s="363" t="str">
        <f t="shared" si="34"/>
        <v xml:space="preserve">Iron and Steel Industry </v>
      </c>
      <c r="S420" s="342" t="str">
        <f t="shared" si="33"/>
        <v>//**Iron and Steel Industry : **</v>
      </c>
      <c r="T420"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21" spans="1:20">
      <c r="A421" s="318" t="s">
        <v>1979</v>
      </c>
      <c r="C421" s="313" t="s">
        <v>9</v>
      </c>
      <c r="D421" s="313" t="s">
        <v>107</v>
      </c>
      <c r="E421" s="313" t="s">
        <v>299</v>
      </c>
      <c r="F421" s="313" t="s">
        <v>142</v>
      </c>
      <c r="G421" s="313" t="s">
        <v>1064</v>
      </c>
      <c r="H421" s="313" t="s">
        <v>734</v>
      </c>
      <c r="I421" s="313" t="s">
        <v>1069</v>
      </c>
      <c r="J421" s="313">
        <v>785</v>
      </c>
      <c r="K421" s="313" t="s">
        <v>47</v>
      </c>
      <c r="L421" s="313" t="s">
        <v>1932</v>
      </c>
      <c r="N421" s="341" t="s">
        <v>1976</v>
      </c>
      <c r="O421" s="341"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342" t="s">
        <v>1992</v>
      </c>
      <c r="Q421" s="342" t="s">
        <v>46</v>
      </c>
      <c r="R421" s="363" t="str">
        <f t="shared" si="34"/>
        <v xml:space="preserve">Iron and Steel Industry </v>
      </c>
      <c r="S421" s="342" t="str">
        <f t="shared" si="33"/>
        <v>//**Iron and Steel Industry : **</v>
      </c>
      <c r="T421" s="318" t="str">
        <f t="shared" si="32"/>
        <v/>
      </c>
    </row>
    <row r="422" spans="1:20">
      <c r="A422" s="318" t="s">
        <v>1979</v>
      </c>
      <c r="C422" s="313" t="s">
        <v>9</v>
      </c>
      <c r="D422" s="313" t="s">
        <v>107</v>
      </c>
      <c r="E422" s="313" t="s">
        <v>299</v>
      </c>
      <c r="F422" s="313" t="s">
        <v>143</v>
      </c>
      <c r="G422" s="313" t="s">
        <v>718</v>
      </c>
      <c r="H422" s="313" t="s">
        <v>735</v>
      </c>
      <c r="I422" s="313" t="s">
        <v>724</v>
      </c>
      <c r="J422" s="313">
        <v>786</v>
      </c>
      <c r="K422" s="313" t="s">
        <v>46</v>
      </c>
      <c r="L422" s="313" t="s">
        <v>1933</v>
      </c>
      <c r="N422" s="341" t="s">
        <v>1976</v>
      </c>
      <c r="O422" s="341"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342" t="s">
        <v>1992</v>
      </c>
      <c r="Q422" s="342" t="s">
        <v>46</v>
      </c>
      <c r="R422" s="363" t="str">
        <f t="shared" si="34"/>
        <v xml:space="preserve">Chemicals Industry </v>
      </c>
      <c r="S422" s="342" t="str">
        <f t="shared" si="33"/>
        <v>//**Chemicals Industry : **</v>
      </c>
      <c r="T422"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3" spans="1:20">
      <c r="A423" s="318" t="s">
        <v>1979</v>
      </c>
      <c r="C423" s="313" t="s">
        <v>9</v>
      </c>
      <c r="D423" s="313" t="s">
        <v>107</v>
      </c>
      <c r="E423" s="313" t="s">
        <v>299</v>
      </c>
      <c r="F423" s="313" t="s">
        <v>143</v>
      </c>
      <c r="G423" s="313" t="s">
        <v>719</v>
      </c>
      <c r="H423" s="313" t="s">
        <v>735</v>
      </c>
      <c r="I423" s="313" t="s">
        <v>727</v>
      </c>
      <c r="J423" s="313">
        <v>787</v>
      </c>
      <c r="K423" s="313" t="s">
        <v>46</v>
      </c>
      <c r="L423" s="313" t="s">
        <v>1933</v>
      </c>
      <c r="N423" s="341" t="s">
        <v>1976</v>
      </c>
      <c r="O423" s="341"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342" t="s">
        <v>1992</v>
      </c>
      <c r="Q423" s="342" t="s">
        <v>46</v>
      </c>
      <c r="R423" s="363" t="str">
        <f t="shared" si="34"/>
        <v xml:space="preserve">Chemicals Industry </v>
      </c>
      <c r="S423" s="342" t="str">
        <f t="shared" si="33"/>
        <v>//**Chemicals Industry : **</v>
      </c>
      <c r="T423"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4" spans="1:20">
      <c r="A424" s="318" t="s">
        <v>1979</v>
      </c>
      <c r="C424" s="313" t="s">
        <v>9</v>
      </c>
      <c r="D424" s="313" t="s">
        <v>107</v>
      </c>
      <c r="E424" s="313" t="s">
        <v>299</v>
      </c>
      <c r="F424" s="313" t="s">
        <v>143</v>
      </c>
      <c r="G424" s="313" t="s">
        <v>720</v>
      </c>
      <c r="H424" s="313" t="s">
        <v>735</v>
      </c>
      <c r="I424" s="313" t="s">
        <v>728</v>
      </c>
      <c r="J424" s="313">
        <v>788</v>
      </c>
      <c r="K424" s="313" t="s">
        <v>46</v>
      </c>
      <c r="L424" s="313" t="s">
        <v>1933</v>
      </c>
      <c r="N424" s="341" t="s">
        <v>1976</v>
      </c>
      <c r="O424" s="341"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342" t="s">
        <v>1992</v>
      </c>
      <c r="Q424" s="342" t="s">
        <v>46</v>
      </c>
      <c r="R424" s="363" t="str">
        <f t="shared" si="34"/>
        <v xml:space="preserve">Chemicals Industry </v>
      </c>
      <c r="S424" s="342" t="str">
        <f t="shared" si="33"/>
        <v>//**Chemicals Industry : **</v>
      </c>
      <c r="T424"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5" spans="1:20">
      <c r="A425" s="318" t="s">
        <v>1979</v>
      </c>
      <c r="C425" s="313" t="s">
        <v>9</v>
      </c>
      <c r="D425" s="313" t="s">
        <v>107</v>
      </c>
      <c r="E425" s="313" t="s">
        <v>299</v>
      </c>
      <c r="F425" s="313" t="s">
        <v>143</v>
      </c>
      <c r="G425" s="313" t="s">
        <v>721</v>
      </c>
      <c r="H425" s="313" t="s">
        <v>735</v>
      </c>
      <c r="I425" s="313" t="s">
        <v>725</v>
      </c>
      <c r="J425" s="313">
        <v>789</v>
      </c>
      <c r="K425" s="313" t="s">
        <v>47</v>
      </c>
      <c r="L425" s="313" t="s">
        <v>1933</v>
      </c>
      <c r="N425" s="341" t="s">
        <v>1976</v>
      </c>
      <c r="O425" s="341"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342" t="s">
        <v>1992</v>
      </c>
      <c r="Q425" s="342" t="s">
        <v>46</v>
      </c>
      <c r="R425" s="363" t="str">
        <f t="shared" si="34"/>
        <v xml:space="preserve">Chemicals Industry </v>
      </c>
      <c r="S425" s="342" t="str">
        <f t="shared" si="33"/>
        <v>//**Chemicals Industry : **</v>
      </c>
      <c r="T425" s="318" t="str">
        <f t="shared" si="32"/>
        <v/>
      </c>
    </row>
    <row r="426" spans="1:20">
      <c r="A426" s="318" t="s">
        <v>1979</v>
      </c>
      <c r="C426" s="313" t="s">
        <v>9</v>
      </c>
      <c r="D426" s="313" t="s">
        <v>107</v>
      </c>
      <c r="E426" s="313" t="s">
        <v>299</v>
      </c>
      <c r="F426" s="313" t="s">
        <v>143</v>
      </c>
      <c r="G426" s="313" t="s">
        <v>722</v>
      </c>
      <c r="H426" s="313" t="s">
        <v>735</v>
      </c>
      <c r="I426" s="313" t="s">
        <v>726</v>
      </c>
      <c r="J426" s="313">
        <v>790</v>
      </c>
      <c r="K426" s="313" t="s">
        <v>46</v>
      </c>
      <c r="L426" s="313" t="s">
        <v>1933</v>
      </c>
      <c r="N426" s="341" t="s">
        <v>1976</v>
      </c>
      <c r="O426" s="341"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342" t="s">
        <v>1992</v>
      </c>
      <c r="Q426" s="342" t="s">
        <v>46</v>
      </c>
      <c r="R426" s="363" t="str">
        <f t="shared" si="34"/>
        <v xml:space="preserve">Chemicals Industry </v>
      </c>
      <c r="S426" s="342" t="str">
        <f t="shared" si="33"/>
        <v>//**Chemicals Industry : **</v>
      </c>
      <c r="T426"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7" spans="1:20">
      <c r="A427" s="318" t="s">
        <v>1979</v>
      </c>
      <c r="C427" s="313" t="s">
        <v>9</v>
      </c>
      <c r="D427" s="313" t="s">
        <v>107</v>
      </c>
      <c r="E427" s="313" t="s">
        <v>299</v>
      </c>
      <c r="F427" s="313" t="s">
        <v>143</v>
      </c>
      <c r="G427" s="313" t="s">
        <v>723</v>
      </c>
      <c r="H427" s="313" t="s">
        <v>735</v>
      </c>
      <c r="I427" s="313" t="s">
        <v>729</v>
      </c>
      <c r="J427" s="313">
        <v>791</v>
      </c>
      <c r="K427" s="313" t="s">
        <v>47</v>
      </c>
      <c r="L427" s="313" t="s">
        <v>1933</v>
      </c>
      <c r="N427" s="341" t="s">
        <v>1976</v>
      </c>
      <c r="O427" s="341"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342" t="s">
        <v>1992</v>
      </c>
      <c r="Q427" s="342" t="s">
        <v>46</v>
      </c>
      <c r="R427" s="363" t="str">
        <f t="shared" si="34"/>
        <v xml:space="preserve">Chemicals Industry </v>
      </c>
      <c r="S427" s="342" t="str">
        <f t="shared" si="33"/>
        <v>//**Chemicals Industry : **</v>
      </c>
      <c r="T427" s="318" t="str">
        <f t="shared" si="32"/>
        <v/>
      </c>
    </row>
    <row r="428" spans="1:20">
      <c r="A428" s="318" t="s">
        <v>1979</v>
      </c>
      <c r="C428" s="313" t="s">
        <v>9</v>
      </c>
      <c r="D428" s="313" t="s">
        <v>107</v>
      </c>
      <c r="E428" s="313" t="s">
        <v>299</v>
      </c>
      <c r="F428" s="313" t="s">
        <v>143</v>
      </c>
      <c r="G428" s="313" t="s">
        <v>1065</v>
      </c>
      <c r="H428" s="313" t="s">
        <v>735</v>
      </c>
      <c r="I428" s="313" t="s">
        <v>1068</v>
      </c>
      <c r="J428" s="313">
        <v>792</v>
      </c>
      <c r="K428" s="313" t="s">
        <v>47</v>
      </c>
      <c r="L428" s="313" t="s">
        <v>1933</v>
      </c>
      <c r="N428" s="341" t="s">
        <v>1976</v>
      </c>
      <c r="O428" s="341"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342" t="s">
        <v>1992</v>
      </c>
      <c r="Q428" s="342" t="s">
        <v>46</v>
      </c>
      <c r="R428" s="363" t="str">
        <f t="shared" si="34"/>
        <v xml:space="preserve">Chemicals Industry </v>
      </c>
      <c r="S428" s="342" t="str">
        <f t="shared" si="33"/>
        <v>//**Chemicals Industry : **</v>
      </c>
      <c r="T428" s="318" t="str">
        <f t="shared" si="32"/>
        <v/>
      </c>
    </row>
    <row r="429" spans="1:20">
      <c r="A429" s="318" t="s">
        <v>1979</v>
      </c>
      <c r="C429" s="313" t="s">
        <v>9</v>
      </c>
      <c r="D429" s="313" t="s">
        <v>107</v>
      </c>
      <c r="E429" s="313" t="s">
        <v>299</v>
      </c>
      <c r="F429" s="313" t="s">
        <v>143</v>
      </c>
      <c r="G429" s="313" t="s">
        <v>1066</v>
      </c>
      <c r="H429" s="313" t="s">
        <v>735</v>
      </c>
      <c r="I429" s="313" t="s">
        <v>1070</v>
      </c>
      <c r="J429" s="313">
        <v>793</v>
      </c>
      <c r="K429" s="313" t="s">
        <v>46</v>
      </c>
      <c r="L429" s="313" t="s">
        <v>1933</v>
      </c>
      <c r="N429" s="341" t="s">
        <v>1976</v>
      </c>
      <c r="O429" s="341"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342" t="s">
        <v>1992</v>
      </c>
      <c r="Q429" s="342" t="s">
        <v>46</v>
      </c>
      <c r="R429" s="363" t="str">
        <f t="shared" si="34"/>
        <v xml:space="preserve">Chemicals Industry </v>
      </c>
      <c r="S429" s="342" t="str">
        <f t="shared" si="33"/>
        <v>//**Chemicals Industry : **</v>
      </c>
      <c r="T429"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30" spans="1:20">
      <c r="A430" s="318" t="s">
        <v>1979</v>
      </c>
      <c r="C430" s="313" t="s">
        <v>9</v>
      </c>
      <c r="D430" s="313" t="s">
        <v>107</v>
      </c>
      <c r="E430" s="313" t="s">
        <v>299</v>
      </c>
      <c r="F430" s="313" t="s">
        <v>143</v>
      </c>
      <c r="G430" s="313" t="s">
        <v>1067</v>
      </c>
      <c r="H430" s="313" t="s">
        <v>735</v>
      </c>
      <c r="I430" s="313" t="s">
        <v>1071</v>
      </c>
      <c r="J430" s="313">
        <v>794</v>
      </c>
      <c r="K430" s="313" t="s">
        <v>46</v>
      </c>
      <c r="L430" s="313" t="s">
        <v>1933</v>
      </c>
      <c r="N430" s="341" t="s">
        <v>1976</v>
      </c>
      <c r="O430" s="341"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342" t="s">
        <v>1992</v>
      </c>
      <c r="Q430" s="342" t="s">
        <v>46</v>
      </c>
      <c r="R430" s="363" t="str">
        <f t="shared" si="34"/>
        <v xml:space="preserve">Chemicals Industry </v>
      </c>
      <c r="S430" s="342" t="str">
        <f t="shared" si="33"/>
        <v>//**Chemicals Industry : **</v>
      </c>
      <c r="T430"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31" spans="1:20">
      <c r="A431" s="318" t="s">
        <v>1979</v>
      </c>
      <c r="C431" s="313" t="s">
        <v>9</v>
      </c>
      <c r="D431" s="313" t="s">
        <v>107</v>
      </c>
      <c r="E431" s="313" t="s">
        <v>299</v>
      </c>
      <c r="F431" s="313" t="s">
        <v>143</v>
      </c>
      <c r="G431" s="313" t="s">
        <v>1064</v>
      </c>
      <c r="H431" s="313" t="s">
        <v>735</v>
      </c>
      <c r="I431" s="313" t="s">
        <v>1069</v>
      </c>
      <c r="J431" s="313">
        <v>795</v>
      </c>
      <c r="K431" s="313" t="s">
        <v>47</v>
      </c>
      <c r="L431" s="313" t="s">
        <v>1933</v>
      </c>
      <c r="N431" s="341" t="s">
        <v>1976</v>
      </c>
      <c r="O431" s="341"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342" t="s">
        <v>1992</v>
      </c>
      <c r="Q431" s="342" t="s">
        <v>46</v>
      </c>
      <c r="R431" s="363" t="str">
        <f t="shared" si="34"/>
        <v xml:space="preserve">Chemicals Industry </v>
      </c>
      <c r="S431" s="342" t="str">
        <f t="shared" si="33"/>
        <v>//**Chemicals Industry : **</v>
      </c>
      <c r="T431" s="318" t="str">
        <f t="shared" si="32"/>
        <v/>
      </c>
    </row>
    <row r="432" spans="1:20">
      <c r="A432" s="318" t="s">
        <v>1979</v>
      </c>
      <c r="C432" s="313" t="s">
        <v>9</v>
      </c>
      <c r="D432" s="313" t="s">
        <v>107</v>
      </c>
      <c r="E432" s="313" t="s">
        <v>299</v>
      </c>
      <c r="F432" s="313" t="s">
        <v>765</v>
      </c>
      <c r="G432" s="313" t="s">
        <v>718</v>
      </c>
      <c r="H432" s="313" t="s">
        <v>1133</v>
      </c>
      <c r="I432" s="313" t="s">
        <v>724</v>
      </c>
      <c r="J432" s="313">
        <v>796</v>
      </c>
      <c r="K432" s="313" t="s">
        <v>46</v>
      </c>
      <c r="L432" s="313" t="s">
        <v>1934</v>
      </c>
      <c r="N432" s="341" t="s">
        <v>1976</v>
      </c>
      <c r="O432" s="341"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342" t="s">
        <v>1992</v>
      </c>
      <c r="Q432" s="342" t="s">
        <v>46</v>
      </c>
      <c r="R432" s="363" t="str">
        <f t="shared" si="34"/>
        <v xml:space="preserve">Coal Mining Industry </v>
      </c>
      <c r="S432" s="342" t="str">
        <f t="shared" si="33"/>
        <v>//**Coal Mining Industry : **</v>
      </c>
      <c r="T432" s="318" t="str">
        <f t="shared" si="32"/>
        <v xml:space="preserve">//**Coal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33" spans="1:20">
      <c r="A433" s="318" t="s">
        <v>1979</v>
      </c>
      <c r="C433" s="313" t="s">
        <v>9</v>
      </c>
      <c r="D433" s="313" t="s">
        <v>107</v>
      </c>
      <c r="E433" s="313" t="s">
        <v>299</v>
      </c>
      <c r="F433" s="313" t="s">
        <v>765</v>
      </c>
      <c r="G433" s="313" t="s">
        <v>719</v>
      </c>
      <c r="H433" s="313" t="s">
        <v>1133</v>
      </c>
      <c r="I433" s="313" t="s">
        <v>727</v>
      </c>
      <c r="J433" s="313">
        <v>797</v>
      </c>
      <c r="K433" s="313" t="s">
        <v>47</v>
      </c>
      <c r="L433" s="313" t="s">
        <v>1934</v>
      </c>
      <c r="N433" s="341" t="s">
        <v>1976</v>
      </c>
      <c r="O433" s="341"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342" t="s">
        <v>1992</v>
      </c>
      <c r="Q433" s="342" t="s">
        <v>46</v>
      </c>
      <c r="R433" s="363" t="str">
        <f t="shared" si="34"/>
        <v xml:space="preserve">Coal Mining Industry </v>
      </c>
      <c r="S433" s="342" t="str">
        <f t="shared" si="33"/>
        <v>//**Coal Mining Industry : **</v>
      </c>
      <c r="T433" s="318" t="str">
        <f t="shared" si="32"/>
        <v/>
      </c>
    </row>
    <row r="434" spans="1:20">
      <c r="A434" s="318" t="s">
        <v>1979</v>
      </c>
      <c r="C434" s="313" t="s">
        <v>9</v>
      </c>
      <c r="D434" s="313" t="s">
        <v>107</v>
      </c>
      <c r="E434" s="313" t="s">
        <v>299</v>
      </c>
      <c r="F434" s="313" t="s">
        <v>765</v>
      </c>
      <c r="G434" s="313" t="s">
        <v>720</v>
      </c>
      <c r="H434" s="313" t="s">
        <v>1133</v>
      </c>
      <c r="I434" s="313" t="s">
        <v>728</v>
      </c>
      <c r="J434" s="313">
        <v>798</v>
      </c>
      <c r="K434" s="313" t="s">
        <v>47</v>
      </c>
      <c r="L434" s="313" t="s">
        <v>1934</v>
      </c>
      <c r="N434" s="341" t="s">
        <v>1976</v>
      </c>
      <c r="O434" s="341"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342" t="s">
        <v>1992</v>
      </c>
      <c r="Q434" s="342" t="s">
        <v>46</v>
      </c>
      <c r="R434" s="363" t="str">
        <f t="shared" si="34"/>
        <v xml:space="preserve">Coal Mining Industry </v>
      </c>
      <c r="S434" s="342" t="str">
        <f t="shared" si="33"/>
        <v>//**Coal Mining Industry : **</v>
      </c>
      <c r="T434" s="318" t="str">
        <f t="shared" si="32"/>
        <v/>
      </c>
    </row>
    <row r="435" spans="1:20">
      <c r="A435" s="318" t="s">
        <v>1979</v>
      </c>
      <c r="C435" s="313" t="s">
        <v>9</v>
      </c>
      <c r="D435" s="313" t="s">
        <v>107</v>
      </c>
      <c r="E435" s="313" t="s">
        <v>299</v>
      </c>
      <c r="F435" s="313" t="s">
        <v>765</v>
      </c>
      <c r="G435" s="313" t="s">
        <v>721</v>
      </c>
      <c r="H435" s="313" t="s">
        <v>1133</v>
      </c>
      <c r="I435" s="313" t="s">
        <v>725</v>
      </c>
      <c r="J435" s="313">
        <v>799</v>
      </c>
      <c r="K435" s="313" t="s">
        <v>47</v>
      </c>
      <c r="L435" s="313" t="s">
        <v>1934</v>
      </c>
      <c r="N435" s="341" t="s">
        <v>1976</v>
      </c>
      <c r="O435" s="341"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342" t="s">
        <v>1992</v>
      </c>
      <c r="Q435" s="342" t="s">
        <v>46</v>
      </c>
      <c r="R435" s="363" t="str">
        <f t="shared" si="34"/>
        <v xml:space="preserve">Coal Mining Industry </v>
      </c>
      <c r="S435" s="342" t="str">
        <f t="shared" si="33"/>
        <v>//**Coal Mining Industry : **</v>
      </c>
      <c r="T435" s="318" t="str">
        <f t="shared" si="32"/>
        <v/>
      </c>
    </row>
    <row r="436" spans="1:20">
      <c r="A436" s="318" t="s">
        <v>1979</v>
      </c>
      <c r="C436" s="313" t="s">
        <v>9</v>
      </c>
      <c r="D436" s="313" t="s">
        <v>107</v>
      </c>
      <c r="E436" s="313" t="s">
        <v>299</v>
      </c>
      <c r="F436" s="313" t="s">
        <v>765</v>
      </c>
      <c r="G436" s="313" t="s">
        <v>722</v>
      </c>
      <c r="H436" s="313" t="s">
        <v>1133</v>
      </c>
      <c r="I436" s="313" t="s">
        <v>726</v>
      </c>
      <c r="J436" s="313">
        <v>800</v>
      </c>
      <c r="K436" s="313" t="s">
        <v>47</v>
      </c>
      <c r="L436" s="313" t="s">
        <v>1934</v>
      </c>
      <c r="N436" s="341" t="s">
        <v>1976</v>
      </c>
      <c r="O436" s="341"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342" t="s">
        <v>1992</v>
      </c>
      <c r="Q436" s="342" t="s">
        <v>46</v>
      </c>
      <c r="R436" s="363" t="str">
        <f t="shared" si="34"/>
        <v xml:space="preserve">Coal Mining Industry </v>
      </c>
      <c r="S436" s="342" t="str">
        <f t="shared" si="33"/>
        <v>//**Coal Mining Industry : **</v>
      </c>
      <c r="T436" s="318" t="str">
        <f t="shared" si="32"/>
        <v/>
      </c>
    </row>
    <row r="437" spans="1:20">
      <c r="A437" s="318" t="s">
        <v>1979</v>
      </c>
      <c r="C437" s="313" t="s">
        <v>9</v>
      </c>
      <c r="D437" s="313" t="s">
        <v>107</v>
      </c>
      <c r="E437" s="313" t="s">
        <v>299</v>
      </c>
      <c r="F437" s="313" t="s">
        <v>765</v>
      </c>
      <c r="G437" s="313" t="s">
        <v>723</v>
      </c>
      <c r="H437" s="313" t="s">
        <v>1133</v>
      </c>
      <c r="I437" s="313" t="s">
        <v>729</v>
      </c>
      <c r="J437" s="313">
        <v>801</v>
      </c>
      <c r="K437" s="313" t="s">
        <v>47</v>
      </c>
      <c r="L437" s="313" t="s">
        <v>1934</v>
      </c>
      <c r="N437" s="341" t="s">
        <v>1976</v>
      </c>
      <c r="O437" s="341"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342" t="s">
        <v>1992</v>
      </c>
      <c r="Q437" s="342" t="s">
        <v>46</v>
      </c>
      <c r="R437" s="363" t="str">
        <f t="shared" si="34"/>
        <v xml:space="preserve">Coal Mining Industry </v>
      </c>
      <c r="S437" s="342" t="str">
        <f t="shared" si="33"/>
        <v>//**Coal Mining Industry : **</v>
      </c>
      <c r="T437" s="318" t="str">
        <f t="shared" si="32"/>
        <v/>
      </c>
    </row>
    <row r="438" spans="1:20">
      <c r="A438" s="318" t="s">
        <v>1979</v>
      </c>
      <c r="C438" s="313" t="s">
        <v>9</v>
      </c>
      <c r="D438" s="313" t="s">
        <v>107</v>
      </c>
      <c r="E438" s="313" t="s">
        <v>299</v>
      </c>
      <c r="F438" s="313" t="s">
        <v>765</v>
      </c>
      <c r="G438" s="313" t="s">
        <v>1065</v>
      </c>
      <c r="H438" s="313" t="s">
        <v>1133</v>
      </c>
      <c r="I438" s="313" t="s">
        <v>1068</v>
      </c>
      <c r="J438" s="313">
        <v>802</v>
      </c>
      <c r="K438" s="313" t="s">
        <v>47</v>
      </c>
      <c r="L438" s="313" t="s">
        <v>1934</v>
      </c>
      <c r="N438" s="341" t="s">
        <v>1976</v>
      </c>
      <c r="O438" s="341"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342" t="s">
        <v>1992</v>
      </c>
      <c r="Q438" s="342" t="s">
        <v>46</v>
      </c>
      <c r="R438" s="363" t="str">
        <f t="shared" si="34"/>
        <v xml:space="preserve">Coal Mining Industry </v>
      </c>
      <c r="S438" s="342" t="str">
        <f t="shared" si="33"/>
        <v>//**Coal Mining Industry : **</v>
      </c>
      <c r="T438" s="318" t="str">
        <f t="shared" si="32"/>
        <v/>
      </c>
    </row>
    <row r="439" spans="1:20">
      <c r="A439" s="318" t="s">
        <v>1979</v>
      </c>
      <c r="C439" s="313" t="s">
        <v>9</v>
      </c>
      <c r="D439" s="313" t="s">
        <v>107</v>
      </c>
      <c r="E439" s="313" t="s">
        <v>299</v>
      </c>
      <c r="F439" s="313" t="s">
        <v>765</v>
      </c>
      <c r="G439" s="313" t="s">
        <v>1066</v>
      </c>
      <c r="H439" s="313" t="s">
        <v>1133</v>
      </c>
      <c r="I439" s="313" t="s">
        <v>1070</v>
      </c>
      <c r="J439" s="313">
        <v>803</v>
      </c>
      <c r="K439" s="313" t="s">
        <v>46</v>
      </c>
      <c r="L439" s="313" t="s">
        <v>1934</v>
      </c>
      <c r="N439" s="341" t="s">
        <v>1976</v>
      </c>
      <c r="O439" s="341"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342" t="s">
        <v>1992</v>
      </c>
      <c r="Q439" s="342" t="s">
        <v>46</v>
      </c>
      <c r="R439" s="363" t="str">
        <f t="shared" si="34"/>
        <v xml:space="preserve">Coal Mining Industry </v>
      </c>
      <c r="S439" s="342" t="str">
        <f t="shared" si="33"/>
        <v>//**Coal Mining Industry : **</v>
      </c>
      <c r="T439" s="318" t="str">
        <f t="shared" si="32"/>
        <v xml:space="preserve">//**Coal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0" spans="1:20">
      <c r="A440" s="318" t="s">
        <v>1979</v>
      </c>
      <c r="C440" s="313" t="s">
        <v>9</v>
      </c>
      <c r="D440" s="313" t="s">
        <v>107</v>
      </c>
      <c r="E440" s="313" t="s">
        <v>299</v>
      </c>
      <c r="F440" s="313" t="s">
        <v>765</v>
      </c>
      <c r="G440" s="313" t="s">
        <v>1067</v>
      </c>
      <c r="H440" s="313" t="s">
        <v>1133</v>
      </c>
      <c r="I440" s="313" t="s">
        <v>1071</v>
      </c>
      <c r="J440" s="313">
        <v>804</v>
      </c>
      <c r="K440" s="313" t="s">
        <v>46</v>
      </c>
      <c r="L440" s="313" t="s">
        <v>1934</v>
      </c>
      <c r="N440" s="341" t="s">
        <v>1976</v>
      </c>
      <c r="O440" s="341"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342" t="s">
        <v>1992</v>
      </c>
      <c r="Q440" s="342" t="s">
        <v>46</v>
      </c>
      <c r="R440" s="363" t="str">
        <f t="shared" si="34"/>
        <v xml:space="preserve">Coal Mining Industry </v>
      </c>
      <c r="S440" s="342" t="str">
        <f t="shared" si="33"/>
        <v>//**Coal Mining Industry : **</v>
      </c>
      <c r="T440" s="318" t="str">
        <f t="shared" si="32"/>
        <v xml:space="preserve">//**Coal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1" spans="1:20">
      <c r="A441" s="318" t="s">
        <v>1979</v>
      </c>
      <c r="C441" s="313" t="s">
        <v>9</v>
      </c>
      <c r="D441" s="313" t="s">
        <v>107</v>
      </c>
      <c r="E441" s="313" t="s">
        <v>299</v>
      </c>
      <c r="F441" s="313" t="s">
        <v>765</v>
      </c>
      <c r="G441" s="313" t="s">
        <v>1064</v>
      </c>
      <c r="H441" s="313" t="s">
        <v>1133</v>
      </c>
      <c r="I441" s="313" t="s">
        <v>1069</v>
      </c>
      <c r="J441" s="313">
        <v>805</v>
      </c>
      <c r="K441" s="313" t="s">
        <v>47</v>
      </c>
      <c r="L441" s="313" t="s">
        <v>1934</v>
      </c>
      <c r="N441" s="341" t="s">
        <v>1976</v>
      </c>
      <c r="O441" s="341"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342" t="s">
        <v>1992</v>
      </c>
      <c r="Q441" s="342" t="s">
        <v>46</v>
      </c>
      <c r="R441" s="363" t="str">
        <f t="shared" si="34"/>
        <v xml:space="preserve">Coal Mining Industry </v>
      </c>
      <c r="S441" s="342" t="str">
        <f t="shared" si="33"/>
        <v>//**Coal Mining Industry : **</v>
      </c>
      <c r="T441" s="318" t="str">
        <f t="shared" si="32"/>
        <v/>
      </c>
    </row>
    <row r="442" spans="1:20">
      <c r="A442" s="318" t="s">
        <v>1979</v>
      </c>
      <c r="C442" s="313" t="s">
        <v>9</v>
      </c>
      <c r="D442" s="313" t="s">
        <v>107</v>
      </c>
      <c r="E442" s="313" t="s">
        <v>299</v>
      </c>
      <c r="F442" s="313" t="s">
        <v>144</v>
      </c>
      <c r="G442" s="313" t="s">
        <v>718</v>
      </c>
      <c r="H442" s="313" t="s">
        <v>764</v>
      </c>
      <c r="I442" s="313" t="s">
        <v>724</v>
      </c>
      <c r="J442" s="313">
        <v>806</v>
      </c>
      <c r="K442" s="313" t="s">
        <v>46</v>
      </c>
      <c r="L442" s="313" t="s">
        <v>1935</v>
      </c>
      <c r="N442" s="341" t="s">
        <v>1976</v>
      </c>
      <c r="O442" s="341"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342" t="s">
        <v>1992</v>
      </c>
      <c r="Q442" s="342" t="s">
        <v>46</v>
      </c>
      <c r="R442" s="363" t="str">
        <f t="shared" si="34"/>
        <v xml:space="preserve">Water &amp; Waste </v>
      </c>
      <c r="S442" s="342" t="str">
        <f t="shared" si="33"/>
        <v>//**Water &amp; Waste : **</v>
      </c>
      <c r="T442" s="318" t="str">
        <f t="shared" si="32"/>
        <v>//**Water &amp; Waste : ** In "Towards a better water-energy-carbon nexus in cities", Dhakal et al. estimate potential energy savings of 35% by implementing decentralized sewage treatement plants for a case study of waste water management in New Delhi, India.</v>
      </c>
    </row>
    <row r="443" spans="1:20">
      <c r="A443" s="318" t="s">
        <v>1979</v>
      </c>
      <c r="C443" s="313" t="s">
        <v>9</v>
      </c>
      <c r="D443" s="313" t="s">
        <v>107</v>
      </c>
      <c r="E443" s="313" t="s">
        <v>299</v>
      </c>
      <c r="F443" s="313" t="s">
        <v>144</v>
      </c>
      <c r="G443" s="313" t="s">
        <v>719</v>
      </c>
      <c r="H443" s="313" t="s">
        <v>764</v>
      </c>
      <c r="I443" s="313" t="s">
        <v>727</v>
      </c>
      <c r="J443" s="313">
        <v>807</v>
      </c>
      <c r="K443" s="313" t="s">
        <v>46</v>
      </c>
      <c r="L443" s="313" t="s">
        <v>1935</v>
      </c>
      <c r="N443" s="341" t="s">
        <v>1976</v>
      </c>
      <c r="O443" s="341"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342" t="s">
        <v>1992</v>
      </c>
      <c r="Q443" s="342" t="s">
        <v>46</v>
      </c>
      <c r="R443" s="363" t="str">
        <f t="shared" si="34"/>
        <v xml:space="preserve">Water &amp; Waste </v>
      </c>
      <c r="S443" s="342" t="str">
        <f t="shared" si="33"/>
        <v>//**Water &amp; Waste : **</v>
      </c>
      <c r="T443" s="318" t="str">
        <f t="shared" si="32"/>
        <v>//**Water &amp; Waste : ** In "Towards a better water-energy-carbon nexus in cities", Dhakal et al. estimate potential energy savings of 35% by implementing decentralized sewage treatement plants for a case study of waste water management in New Delhi, India.</v>
      </c>
    </row>
    <row r="444" spans="1:20">
      <c r="A444" s="318" t="s">
        <v>1979</v>
      </c>
      <c r="C444" s="313" t="s">
        <v>9</v>
      </c>
      <c r="D444" s="313" t="s">
        <v>107</v>
      </c>
      <c r="E444" s="313" t="s">
        <v>299</v>
      </c>
      <c r="F444" s="313" t="s">
        <v>144</v>
      </c>
      <c r="G444" s="313" t="s">
        <v>720</v>
      </c>
      <c r="H444" s="313" t="s">
        <v>764</v>
      </c>
      <c r="I444" s="313" t="s">
        <v>728</v>
      </c>
      <c r="J444" s="313">
        <v>808</v>
      </c>
      <c r="K444" s="313" t="s">
        <v>47</v>
      </c>
      <c r="L444" s="313" t="s">
        <v>1935</v>
      </c>
      <c r="N444" s="341" t="s">
        <v>1976</v>
      </c>
      <c r="O444" s="341"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342" t="s">
        <v>1992</v>
      </c>
      <c r="Q444" s="342" t="s">
        <v>46</v>
      </c>
      <c r="R444" s="363" t="str">
        <f t="shared" si="34"/>
        <v xml:space="preserve">Water &amp; Waste </v>
      </c>
      <c r="S444" s="342" t="str">
        <f t="shared" si="33"/>
        <v>//**Water &amp; Waste : **</v>
      </c>
      <c r="T444" s="318" t="str">
        <f t="shared" si="32"/>
        <v/>
      </c>
    </row>
    <row r="445" spans="1:20">
      <c r="A445" s="318" t="s">
        <v>1979</v>
      </c>
      <c r="C445" s="313" t="s">
        <v>9</v>
      </c>
      <c r="D445" s="313" t="s">
        <v>107</v>
      </c>
      <c r="E445" s="313" t="s">
        <v>299</v>
      </c>
      <c r="F445" s="313" t="s">
        <v>144</v>
      </c>
      <c r="G445" s="313" t="s">
        <v>721</v>
      </c>
      <c r="H445" s="313" t="s">
        <v>764</v>
      </c>
      <c r="I445" s="313" t="s">
        <v>725</v>
      </c>
      <c r="J445" s="313">
        <v>809</v>
      </c>
      <c r="K445" s="313" t="s">
        <v>47</v>
      </c>
      <c r="L445" s="313" t="s">
        <v>1935</v>
      </c>
      <c r="N445" s="341" t="s">
        <v>1976</v>
      </c>
      <c r="O445" s="341"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342" t="s">
        <v>1992</v>
      </c>
      <c r="Q445" s="342" t="s">
        <v>46</v>
      </c>
      <c r="R445" s="363" t="str">
        <f t="shared" si="34"/>
        <v xml:space="preserve">Water &amp; Waste </v>
      </c>
      <c r="S445" s="342" t="str">
        <f t="shared" si="33"/>
        <v>//**Water &amp; Waste : **</v>
      </c>
      <c r="T445" s="318" t="str">
        <f t="shared" si="32"/>
        <v/>
      </c>
    </row>
    <row r="446" spans="1:20">
      <c r="A446" s="318" t="s">
        <v>1979</v>
      </c>
      <c r="C446" s="313" t="s">
        <v>9</v>
      </c>
      <c r="D446" s="313" t="s">
        <v>107</v>
      </c>
      <c r="E446" s="313" t="s">
        <v>299</v>
      </c>
      <c r="F446" s="313" t="s">
        <v>144</v>
      </c>
      <c r="G446" s="313" t="s">
        <v>722</v>
      </c>
      <c r="H446" s="313" t="s">
        <v>764</v>
      </c>
      <c r="I446" s="313" t="s">
        <v>726</v>
      </c>
      <c r="J446" s="313">
        <v>810</v>
      </c>
      <c r="K446" s="313" t="s">
        <v>47</v>
      </c>
      <c r="L446" s="313" t="s">
        <v>1935</v>
      </c>
      <c r="N446" s="341" t="s">
        <v>1976</v>
      </c>
      <c r="O446" s="341"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342" t="s">
        <v>1992</v>
      </c>
      <c r="Q446" s="342" t="s">
        <v>46</v>
      </c>
      <c r="R446" s="363" t="str">
        <f t="shared" si="34"/>
        <v xml:space="preserve">Water &amp; Waste </v>
      </c>
      <c r="S446" s="342" t="str">
        <f t="shared" si="33"/>
        <v>//**Water &amp; Waste : **</v>
      </c>
      <c r="T446" s="318" t="str">
        <f t="shared" si="32"/>
        <v/>
      </c>
    </row>
    <row r="447" spans="1:20">
      <c r="A447" s="318" t="s">
        <v>1979</v>
      </c>
      <c r="C447" s="313" t="s">
        <v>9</v>
      </c>
      <c r="D447" s="313" t="s">
        <v>107</v>
      </c>
      <c r="E447" s="313" t="s">
        <v>299</v>
      </c>
      <c r="F447" s="313" t="s">
        <v>144</v>
      </c>
      <c r="G447" s="313" t="s">
        <v>723</v>
      </c>
      <c r="H447" s="313" t="s">
        <v>764</v>
      </c>
      <c r="I447" s="313" t="s">
        <v>729</v>
      </c>
      <c r="J447" s="313">
        <v>811</v>
      </c>
      <c r="K447" s="313" t="s">
        <v>47</v>
      </c>
      <c r="L447" s="313" t="s">
        <v>1935</v>
      </c>
      <c r="N447" s="341" t="s">
        <v>1976</v>
      </c>
      <c r="O447" s="341"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342" t="s">
        <v>1992</v>
      </c>
      <c r="Q447" s="342" t="s">
        <v>46</v>
      </c>
      <c r="R447" s="363" t="str">
        <f t="shared" si="34"/>
        <v xml:space="preserve">Water &amp; Waste </v>
      </c>
      <c r="S447" s="342" t="str">
        <f t="shared" si="33"/>
        <v>//**Water &amp; Waste : **</v>
      </c>
      <c r="T447" s="318" t="str">
        <f t="shared" si="32"/>
        <v/>
      </c>
    </row>
    <row r="448" spans="1:20">
      <c r="A448" s="318" t="s">
        <v>1979</v>
      </c>
      <c r="C448" s="313" t="s">
        <v>9</v>
      </c>
      <c r="D448" s="313" t="s">
        <v>107</v>
      </c>
      <c r="E448" s="313" t="s">
        <v>299</v>
      </c>
      <c r="F448" s="313" t="s">
        <v>144</v>
      </c>
      <c r="G448" s="313" t="s">
        <v>1065</v>
      </c>
      <c r="H448" s="313" t="s">
        <v>764</v>
      </c>
      <c r="I448" s="313" t="s">
        <v>1068</v>
      </c>
      <c r="J448" s="313">
        <v>812</v>
      </c>
      <c r="K448" s="313" t="s">
        <v>47</v>
      </c>
      <c r="L448" s="313" t="s">
        <v>1935</v>
      </c>
      <c r="N448" s="341" t="s">
        <v>1976</v>
      </c>
      <c r="O448" s="341"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342" t="s">
        <v>1992</v>
      </c>
      <c r="Q448" s="342" t="s">
        <v>46</v>
      </c>
      <c r="R448" s="363" t="str">
        <f t="shared" si="34"/>
        <v xml:space="preserve">Water &amp; Waste </v>
      </c>
      <c r="S448" s="342" t="str">
        <f t="shared" si="33"/>
        <v>//**Water &amp; Waste : **</v>
      </c>
      <c r="T448" s="318" t="str">
        <f t="shared" si="32"/>
        <v/>
      </c>
    </row>
    <row r="449" spans="1:20">
      <c r="A449" s="318" t="s">
        <v>1979</v>
      </c>
      <c r="C449" s="313" t="s">
        <v>9</v>
      </c>
      <c r="D449" s="313" t="s">
        <v>107</v>
      </c>
      <c r="E449" s="313" t="s">
        <v>299</v>
      </c>
      <c r="F449" s="313" t="s">
        <v>144</v>
      </c>
      <c r="G449" s="313" t="s">
        <v>1066</v>
      </c>
      <c r="H449" s="313" t="s">
        <v>764</v>
      </c>
      <c r="I449" s="313" t="s">
        <v>1070</v>
      </c>
      <c r="J449" s="313">
        <v>813</v>
      </c>
      <c r="K449" s="313" t="s">
        <v>47</v>
      </c>
      <c r="L449" s="313" t="s">
        <v>1935</v>
      </c>
      <c r="N449" s="341" t="s">
        <v>1976</v>
      </c>
      <c r="O449" s="341"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342" t="s">
        <v>1992</v>
      </c>
      <c r="Q449" s="342" t="s">
        <v>46</v>
      </c>
      <c r="R449" s="363" t="str">
        <f t="shared" si="34"/>
        <v xml:space="preserve">Water &amp; Waste </v>
      </c>
      <c r="S449" s="342" t="str">
        <f t="shared" si="33"/>
        <v>//**Water &amp; Waste : **</v>
      </c>
      <c r="T449" s="318" t="str">
        <f t="shared" si="32"/>
        <v/>
      </c>
    </row>
    <row r="450" spans="1:20">
      <c r="A450" s="318" t="s">
        <v>1979</v>
      </c>
      <c r="C450" s="313" t="s">
        <v>9</v>
      </c>
      <c r="D450" s="313" t="s">
        <v>107</v>
      </c>
      <c r="E450" s="313" t="s">
        <v>299</v>
      </c>
      <c r="F450" s="313" t="s">
        <v>144</v>
      </c>
      <c r="G450" s="313" t="s">
        <v>1067</v>
      </c>
      <c r="H450" s="313" t="s">
        <v>764</v>
      </c>
      <c r="I450" s="313" t="s">
        <v>1071</v>
      </c>
      <c r="J450" s="313">
        <v>814</v>
      </c>
      <c r="K450" s="313" t="s">
        <v>47</v>
      </c>
      <c r="L450" s="313" t="s">
        <v>1935</v>
      </c>
      <c r="N450" s="341" t="s">
        <v>1976</v>
      </c>
      <c r="O450" s="341"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342" t="s">
        <v>1992</v>
      </c>
      <c r="Q450" s="342" t="s">
        <v>46</v>
      </c>
      <c r="R450" s="363" t="str">
        <f t="shared" si="34"/>
        <v xml:space="preserve">Water &amp; Waste </v>
      </c>
      <c r="S450" s="342" t="str">
        <f t="shared" si="33"/>
        <v>//**Water &amp; Waste : **</v>
      </c>
      <c r="T450" s="318" t="str">
        <f t="shared" si="32"/>
        <v/>
      </c>
    </row>
    <row r="451" spans="1:20">
      <c r="A451" s="318" t="s">
        <v>1979</v>
      </c>
      <c r="C451" s="313" t="s">
        <v>9</v>
      </c>
      <c r="D451" s="313" t="s">
        <v>107</v>
      </c>
      <c r="E451" s="313" t="s">
        <v>299</v>
      </c>
      <c r="F451" s="313" t="s">
        <v>144</v>
      </c>
      <c r="G451" s="313" t="s">
        <v>1064</v>
      </c>
      <c r="H451" s="313" t="s">
        <v>764</v>
      </c>
      <c r="I451" s="313" t="s">
        <v>1069</v>
      </c>
      <c r="J451" s="313">
        <v>815</v>
      </c>
      <c r="K451" s="313" t="s">
        <v>47</v>
      </c>
      <c r="L451" s="313" t="s">
        <v>1935</v>
      </c>
      <c r="N451" s="341" t="s">
        <v>1976</v>
      </c>
      <c r="O451" s="341"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342" t="s">
        <v>1992</v>
      </c>
      <c r="Q451" s="342" t="s">
        <v>46</v>
      </c>
      <c r="R451" s="363" t="str">
        <f t="shared" si="34"/>
        <v xml:space="preserve">Water &amp; Waste </v>
      </c>
      <c r="S451" s="342" t="str">
        <f t="shared" si="33"/>
        <v>//**Water &amp; Waste : **</v>
      </c>
      <c r="T451" s="318" t="str">
        <f t="shared" si="32"/>
        <v/>
      </c>
    </row>
    <row r="452" spans="1:20">
      <c r="A452" s="318" t="s">
        <v>1979</v>
      </c>
      <c r="C452" s="313" t="s">
        <v>9</v>
      </c>
      <c r="D452" s="313" t="s">
        <v>107</v>
      </c>
      <c r="E452" s="313" t="s">
        <v>299</v>
      </c>
      <c r="F452" s="313" t="s">
        <v>145</v>
      </c>
      <c r="G452" s="313" t="s">
        <v>718</v>
      </c>
      <c r="H452" s="313" t="s">
        <v>147</v>
      </c>
      <c r="I452" s="313" t="s">
        <v>724</v>
      </c>
      <c r="J452" s="313">
        <v>816</v>
      </c>
      <c r="K452" s="313" t="s">
        <v>46</v>
      </c>
      <c r="L452" s="313" t="s">
        <v>1936</v>
      </c>
      <c r="N452" s="341" t="s">
        <v>1976</v>
      </c>
      <c r="O452" s="341"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342" t="s">
        <v>1992</v>
      </c>
      <c r="Q452" s="342" t="s">
        <v>46</v>
      </c>
      <c r="R452" s="363" t="str">
        <f t="shared" si="34"/>
        <v xml:space="preserve">Agriculture </v>
      </c>
      <c r="S452" s="342" t="str">
        <f t="shared" si="33"/>
        <v>//**Agriculture : **</v>
      </c>
      <c r="T452" s="318" t="str">
        <f t="shared" ref="T452:T515" si="35">IF(K452="Yes",S452&amp;L452,"")</f>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3" spans="1:20">
      <c r="A453" s="318" t="s">
        <v>1979</v>
      </c>
      <c r="C453" s="313" t="s">
        <v>9</v>
      </c>
      <c r="D453" s="313" t="s">
        <v>107</v>
      </c>
      <c r="E453" s="313" t="s">
        <v>299</v>
      </c>
      <c r="F453" s="313" t="s">
        <v>145</v>
      </c>
      <c r="G453" s="313" t="s">
        <v>719</v>
      </c>
      <c r="H453" s="313" t="s">
        <v>147</v>
      </c>
      <c r="I453" s="313" t="s">
        <v>727</v>
      </c>
      <c r="J453" s="313">
        <v>817</v>
      </c>
      <c r="K453" s="313" t="s">
        <v>47</v>
      </c>
      <c r="L453" s="313" t="s">
        <v>1936</v>
      </c>
      <c r="N453" s="341" t="s">
        <v>1976</v>
      </c>
      <c r="O453" s="341"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342" t="s">
        <v>1992</v>
      </c>
      <c r="Q453" s="342" t="s">
        <v>46</v>
      </c>
      <c r="R453" s="363" t="str">
        <f t="shared" si="34"/>
        <v xml:space="preserve">Agriculture </v>
      </c>
      <c r="S453" s="342" t="str">
        <f t="shared" ref="S453:S516" si="36">IF(R453="","","//**"&amp;R453&amp;": **")</f>
        <v>//**Agriculture : **</v>
      </c>
      <c r="T453" s="318" t="str">
        <f t="shared" si="35"/>
        <v/>
      </c>
    </row>
    <row r="454" spans="1:20">
      <c r="A454" s="318" t="s">
        <v>1979</v>
      </c>
      <c r="C454" s="313" t="s">
        <v>9</v>
      </c>
      <c r="D454" s="313" t="s">
        <v>107</v>
      </c>
      <c r="E454" s="313" t="s">
        <v>299</v>
      </c>
      <c r="F454" s="313" t="s">
        <v>145</v>
      </c>
      <c r="G454" s="313" t="s">
        <v>720</v>
      </c>
      <c r="H454" s="313" t="s">
        <v>147</v>
      </c>
      <c r="I454" s="313" t="s">
        <v>728</v>
      </c>
      <c r="J454" s="313">
        <v>818</v>
      </c>
      <c r="K454" s="313" t="s">
        <v>47</v>
      </c>
      <c r="L454" s="313" t="s">
        <v>1936</v>
      </c>
      <c r="N454" s="341" t="s">
        <v>1976</v>
      </c>
      <c r="O454" s="341"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342" t="s">
        <v>1992</v>
      </c>
      <c r="Q454" s="342" t="s">
        <v>46</v>
      </c>
      <c r="R454" s="363" t="str">
        <f t="shared" si="34"/>
        <v xml:space="preserve">Agriculture </v>
      </c>
      <c r="S454" s="342" t="str">
        <f t="shared" si="36"/>
        <v>//**Agriculture : **</v>
      </c>
      <c r="T454" s="318" t="str">
        <f t="shared" si="35"/>
        <v/>
      </c>
    </row>
    <row r="455" spans="1:20">
      <c r="A455" s="318" t="s">
        <v>1979</v>
      </c>
      <c r="C455" s="313" t="s">
        <v>9</v>
      </c>
      <c r="D455" s="313" t="s">
        <v>107</v>
      </c>
      <c r="E455" s="313" t="s">
        <v>299</v>
      </c>
      <c r="F455" s="313" t="s">
        <v>145</v>
      </c>
      <c r="G455" s="313" t="s">
        <v>721</v>
      </c>
      <c r="H455" s="313" t="s">
        <v>147</v>
      </c>
      <c r="I455" s="313" t="s">
        <v>725</v>
      </c>
      <c r="J455" s="313">
        <v>819</v>
      </c>
      <c r="K455" s="313" t="s">
        <v>47</v>
      </c>
      <c r="L455" s="313" t="s">
        <v>1936</v>
      </c>
      <c r="N455" s="341" t="s">
        <v>1976</v>
      </c>
      <c r="O455" s="341"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342" t="s">
        <v>1992</v>
      </c>
      <c r="Q455" s="342" t="s">
        <v>46</v>
      </c>
      <c r="R455" s="363" t="str">
        <f t="shared" si="34"/>
        <v xml:space="preserve">Agriculture </v>
      </c>
      <c r="S455" s="342" t="str">
        <f t="shared" si="36"/>
        <v>//**Agriculture : **</v>
      </c>
      <c r="T455" s="318" t="str">
        <f t="shared" si="35"/>
        <v/>
      </c>
    </row>
    <row r="456" spans="1:20">
      <c r="A456" s="318" t="s">
        <v>1979</v>
      </c>
      <c r="C456" s="313" t="s">
        <v>9</v>
      </c>
      <c r="D456" s="313" t="s">
        <v>107</v>
      </c>
      <c r="E456" s="313" t="s">
        <v>299</v>
      </c>
      <c r="F456" s="313" t="s">
        <v>145</v>
      </c>
      <c r="G456" s="313" t="s">
        <v>722</v>
      </c>
      <c r="H456" s="313" t="s">
        <v>147</v>
      </c>
      <c r="I456" s="313" t="s">
        <v>726</v>
      </c>
      <c r="J456" s="313">
        <v>820</v>
      </c>
      <c r="K456" s="313" t="s">
        <v>46</v>
      </c>
      <c r="L456" s="313" t="s">
        <v>1936</v>
      </c>
      <c r="N456" s="341" t="s">
        <v>1976</v>
      </c>
      <c r="O456" s="341"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342" t="s">
        <v>1992</v>
      </c>
      <c r="Q456" s="342" t="s">
        <v>46</v>
      </c>
      <c r="R456" s="363" t="str">
        <f t="shared" si="34"/>
        <v xml:space="preserve">Agriculture </v>
      </c>
      <c r="S456" s="342" t="str">
        <f t="shared" si="36"/>
        <v>//**Agriculture : **</v>
      </c>
      <c r="T456" s="318" t="str">
        <f t="shared" si="35"/>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7" spans="1:20">
      <c r="A457" s="318" t="s">
        <v>1979</v>
      </c>
      <c r="C457" s="313" t="s">
        <v>9</v>
      </c>
      <c r="D457" s="313" t="s">
        <v>107</v>
      </c>
      <c r="E457" s="313" t="s">
        <v>299</v>
      </c>
      <c r="F457" s="313" t="s">
        <v>145</v>
      </c>
      <c r="G457" s="313" t="s">
        <v>723</v>
      </c>
      <c r="H457" s="313" t="s">
        <v>147</v>
      </c>
      <c r="I457" s="313" t="s">
        <v>729</v>
      </c>
      <c r="J457" s="313">
        <v>821</v>
      </c>
      <c r="K457" s="313" t="s">
        <v>47</v>
      </c>
      <c r="L457" s="313" t="s">
        <v>1936</v>
      </c>
      <c r="N457" s="341" t="s">
        <v>1976</v>
      </c>
      <c r="O457" s="341"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342" t="s">
        <v>1992</v>
      </c>
      <c r="Q457" s="342" t="s">
        <v>46</v>
      </c>
      <c r="R457" s="363" t="str">
        <f t="shared" ref="R457:R471" si="37">H457&amp;" "</f>
        <v xml:space="preserve">Agriculture </v>
      </c>
      <c r="S457" s="342" t="str">
        <f t="shared" si="36"/>
        <v>//**Agriculture : **</v>
      </c>
      <c r="T457" s="318" t="str">
        <f t="shared" si="35"/>
        <v/>
      </c>
    </row>
    <row r="458" spans="1:20">
      <c r="A458" s="318" t="s">
        <v>1979</v>
      </c>
      <c r="C458" s="313" t="s">
        <v>9</v>
      </c>
      <c r="D458" s="313" t="s">
        <v>107</v>
      </c>
      <c r="E458" s="313" t="s">
        <v>299</v>
      </c>
      <c r="F458" s="313" t="s">
        <v>145</v>
      </c>
      <c r="G458" s="313" t="s">
        <v>1065</v>
      </c>
      <c r="H458" s="313" t="s">
        <v>147</v>
      </c>
      <c r="I458" s="313" t="s">
        <v>1068</v>
      </c>
      <c r="J458" s="313">
        <v>822</v>
      </c>
      <c r="K458" s="313" t="s">
        <v>47</v>
      </c>
      <c r="L458" s="313" t="s">
        <v>1936</v>
      </c>
      <c r="N458" s="341" t="s">
        <v>1976</v>
      </c>
      <c r="O458" s="341"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342" t="s">
        <v>1992</v>
      </c>
      <c r="Q458" s="342" t="s">
        <v>46</v>
      </c>
      <c r="R458" s="363" t="str">
        <f t="shared" si="37"/>
        <v xml:space="preserve">Agriculture </v>
      </c>
      <c r="S458" s="342" t="str">
        <f t="shared" si="36"/>
        <v>//**Agriculture : **</v>
      </c>
      <c r="T458" s="318" t="str">
        <f t="shared" si="35"/>
        <v/>
      </c>
    </row>
    <row r="459" spans="1:20">
      <c r="A459" s="318" t="s">
        <v>1979</v>
      </c>
      <c r="C459" s="313" t="s">
        <v>9</v>
      </c>
      <c r="D459" s="313" t="s">
        <v>107</v>
      </c>
      <c r="E459" s="313" t="s">
        <v>299</v>
      </c>
      <c r="F459" s="313" t="s">
        <v>145</v>
      </c>
      <c r="G459" s="313" t="s">
        <v>1066</v>
      </c>
      <c r="H459" s="313" t="s">
        <v>147</v>
      </c>
      <c r="I459" s="313" t="s">
        <v>1070</v>
      </c>
      <c r="J459" s="313">
        <v>823</v>
      </c>
      <c r="K459" s="313" t="s">
        <v>46</v>
      </c>
      <c r="L459" s="313" t="s">
        <v>1936</v>
      </c>
      <c r="N459" s="341" t="s">
        <v>1976</v>
      </c>
      <c r="O459" s="341"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342" t="s">
        <v>1992</v>
      </c>
      <c r="Q459" s="342" t="s">
        <v>46</v>
      </c>
      <c r="R459" s="363" t="str">
        <f t="shared" si="37"/>
        <v xml:space="preserve">Agriculture </v>
      </c>
      <c r="S459" s="342" t="str">
        <f t="shared" si="36"/>
        <v>//**Agriculture : **</v>
      </c>
      <c r="T459" s="318" t="str">
        <f t="shared" si="35"/>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0" spans="1:20">
      <c r="A460" s="318" t="s">
        <v>1979</v>
      </c>
      <c r="C460" s="313" t="s">
        <v>9</v>
      </c>
      <c r="D460" s="313" t="s">
        <v>107</v>
      </c>
      <c r="E460" s="313" t="s">
        <v>299</v>
      </c>
      <c r="F460" s="313" t="s">
        <v>145</v>
      </c>
      <c r="G460" s="313" t="s">
        <v>1067</v>
      </c>
      <c r="H460" s="313" t="s">
        <v>147</v>
      </c>
      <c r="I460" s="313" t="s">
        <v>1071</v>
      </c>
      <c r="J460" s="313">
        <v>824</v>
      </c>
      <c r="K460" s="313" t="s">
        <v>46</v>
      </c>
      <c r="L460" s="313" t="s">
        <v>1936</v>
      </c>
      <c r="N460" s="341" t="s">
        <v>1976</v>
      </c>
      <c r="O460" s="341"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342" t="s">
        <v>1992</v>
      </c>
      <c r="Q460" s="342" t="s">
        <v>46</v>
      </c>
      <c r="R460" s="363" t="str">
        <f t="shared" si="37"/>
        <v xml:space="preserve">Agriculture </v>
      </c>
      <c r="S460" s="342" t="str">
        <f t="shared" si="36"/>
        <v>//**Agriculture : **</v>
      </c>
      <c r="T460" s="318" t="str">
        <f t="shared" si="35"/>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1" spans="1:20">
      <c r="A461" s="318" t="s">
        <v>1979</v>
      </c>
      <c r="C461" s="313" t="s">
        <v>9</v>
      </c>
      <c r="D461" s="313" t="s">
        <v>107</v>
      </c>
      <c r="E461" s="313" t="s">
        <v>299</v>
      </c>
      <c r="F461" s="313" t="s">
        <v>145</v>
      </c>
      <c r="G461" s="313" t="s">
        <v>1064</v>
      </c>
      <c r="H461" s="313" t="s">
        <v>147</v>
      </c>
      <c r="I461" s="313" t="s">
        <v>1069</v>
      </c>
      <c r="J461" s="313">
        <v>825</v>
      </c>
      <c r="K461" s="313" t="s">
        <v>47</v>
      </c>
      <c r="L461" s="313" t="s">
        <v>1936</v>
      </c>
      <c r="N461" s="341" t="s">
        <v>1976</v>
      </c>
      <c r="O461" s="341"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342" t="s">
        <v>1992</v>
      </c>
      <c r="Q461" s="342" t="s">
        <v>46</v>
      </c>
      <c r="R461" s="363" t="str">
        <f t="shared" si="37"/>
        <v xml:space="preserve">Agriculture </v>
      </c>
      <c r="S461" s="342" t="str">
        <f t="shared" si="36"/>
        <v>//**Agriculture : **</v>
      </c>
      <c r="T461" s="318" t="str">
        <f t="shared" si="35"/>
        <v/>
      </c>
    </row>
    <row r="462" spans="1:20">
      <c r="A462" s="318" t="s">
        <v>1979</v>
      </c>
      <c r="C462" s="313" t="s">
        <v>9</v>
      </c>
      <c r="D462" s="313" t="s">
        <v>107</v>
      </c>
      <c r="E462" s="313" t="s">
        <v>299</v>
      </c>
      <c r="F462" s="313" t="s">
        <v>146</v>
      </c>
      <c r="G462" s="313" t="s">
        <v>718</v>
      </c>
      <c r="H462" s="313" t="s">
        <v>148</v>
      </c>
      <c r="I462" s="313" t="s">
        <v>724</v>
      </c>
      <c r="J462" s="313">
        <v>826</v>
      </c>
      <c r="K462" s="313" t="s">
        <v>46</v>
      </c>
      <c r="L462" s="313" t="s">
        <v>1937</v>
      </c>
      <c r="N462" s="341" t="s">
        <v>1976</v>
      </c>
      <c r="O462" s="341"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342" t="s">
        <v>1992</v>
      </c>
      <c r="Q462" s="342" t="s">
        <v>46</v>
      </c>
      <c r="R462" s="363" t="str">
        <f t="shared" si="37"/>
        <v xml:space="preserve">Other Industries </v>
      </c>
      <c r="S462" s="342" t="str">
        <f t="shared" si="36"/>
        <v>//**Other Industries : **</v>
      </c>
      <c r="T462"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3" spans="1:20">
      <c r="A463" s="318" t="s">
        <v>1979</v>
      </c>
      <c r="C463" s="313" t="s">
        <v>9</v>
      </c>
      <c r="D463" s="313" t="s">
        <v>107</v>
      </c>
      <c r="E463" s="313" t="s">
        <v>299</v>
      </c>
      <c r="F463" s="313" t="s">
        <v>146</v>
      </c>
      <c r="G463" s="313" t="s">
        <v>719</v>
      </c>
      <c r="H463" s="313" t="s">
        <v>148</v>
      </c>
      <c r="I463" s="313" t="s">
        <v>727</v>
      </c>
      <c r="J463" s="313">
        <v>827</v>
      </c>
      <c r="K463" s="313" t="s">
        <v>46</v>
      </c>
      <c r="L463" s="313" t="s">
        <v>1937</v>
      </c>
      <c r="N463" s="341" t="s">
        <v>1976</v>
      </c>
      <c r="O463" s="341"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342" t="s">
        <v>1992</v>
      </c>
      <c r="Q463" s="342" t="s">
        <v>46</v>
      </c>
      <c r="R463" s="363" t="str">
        <f t="shared" si="37"/>
        <v xml:space="preserve">Other Industries </v>
      </c>
      <c r="S463" s="342" t="str">
        <f t="shared" si="36"/>
        <v>//**Other Industries : **</v>
      </c>
      <c r="T463"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4" spans="1:20">
      <c r="A464" s="318" t="s">
        <v>1979</v>
      </c>
      <c r="C464" s="313" t="s">
        <v>9</v>
      </c>
      <c r="D464" s="313" t="s">
        <v>107</v>
      </c>
      <c r="E464" s="313" t="s">
        <v>299</v>
      </c>
      <c r="F464" s="313" t="s">
        <v>146</v>
      </c>
      <c r="G464" s="313" t="s">
        <v>720</v>
      </c>
      <c r="H464" s="313" t="s">
        <v>148</v>
      </c>
      <c r="I464" s="313" t="s">
        <v>728</v>
      </c>
      <c r="J464" s="313">
        <v>828</v>
      </c>
      <c r="K464" s="313" t="s">
        <v>46</v>
      </c>
      <c r="L464" s="313" t="s">
        <v>1937</v>
      </c>
      <c r="N464" s="341" t="s">
        <v>1976</v>
      </c>
      <c r="O464" s="341"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342" t="s">
        <v>1992</v>
      </c>
      <c r="Q464" s="342" t="s">
        <v>46</v>
      </c>
      <c r="R464" s="363" t="str">
        <f t="shared" si="37"/>
        <v xml:space="preserve">Other Industries </v>
      </c>
      <c r="S464" s="342" t="str">
        <f t="shared" si="36"/>
        <v>//**Other Industries : **</v>
      </c>
      <c r="T464"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5" spans="1:21">
      <c r="A465" s="318" t="s">
        <v>1979</v>
      </c>
      <c r="C465" s="313" t="s">
        <v>9</v>
      </c>
      <c r="D465" s="313" t="s">
        <v>107</v>
      </c>
      <c r="E465" s="313" t="s">
        <v>299</v>
      </c>
      <c r="F465" s="313" t="s">
        <v>146</v>
      </c>
      <c r="G465" s="313" t="s">
        <v>721</v>
      </c>
      <c r="H465" s="313" t="s">
        <v>148</v>
      </c>
      <c r="I465" s="313" t="s">
        <v>725</v>
      </c>
      <c r="J465" s="313">
        <v>829</v>
      </c>
      <c r="K465" s="313" t="s">
        <v>47</v>
      </c>
      <c r="L465" s="313" t="s">
        <v>1937</v>
      </c>
      <c r="N465" s="341" t="s">
        <v>1976</v>
      </c>
      <c r="O465" s="341"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342" t="s">
        <v>1992</v>
      </c>
      <c r="Q465" s="342" t="s">
        <v>46</v>
      </c>
      <c r="R465" s="363" t="str">
        <f t="shared" si="37"/>
        <v xml:space="preserve">Other Industries </v>
      </c>
      <c r="S465" s="342" t="str">
        <f t="shared" si="36"/>
        <v>//**Other Industries : **</v>
      </c>
      <c r="T465" s="318" t="str">
        <f t="shared" si="35"/>
        <v/>
      </c>
    </row>
    <row r="466" spans="1:21">
      <c r="A466" s="318" t="s">
        <v>1979</v>
      </c>
      <c r="C466" s="313" t="s">
        <v>9</v>
      </c>
      <c r="D466" s="313" t="s">
        <v>107</v>
      </c>
      <c r="E466" s="313" t="s">
        <v>299</v>
      </c>
      <c r="F466" s="313" t="s">
        <v>146</v>
      </c>
      <c r="G466" s="313" t="s">
        <v>722</v>
      </c>
      <c r="H466" s="313" t="s">
        <v>148</v>
      </c>
      <c r="I466" s="313" t="s">
        <v>726</v>
      </c>
      <c r="J466" s="313">
        <v>830</v>
      </c>
      <c r="K466" s="313" t="s">
        <v>46</v>
      </c>
      <c r="L466" s="313" t="s">
        <v>1937</v>
      </c>
      <c r="N466" s="341" t="s">
        <v>1976</v>
      </c>
      <c r="O466" s="341"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342" t="s">
        <v>1992</v>
      </c>
      <c r="Q466" s="342" t="s">
        <v>46</v>
      </c>
      <c r="R466" s="363" t="str">
        <f t="shared" si="37"/>
        <v xml:space="preserve">Other Industries </v>
      </c>
      <c r="S466" s="342" t="str">
        <f t="shared" si="36"/>
        <v>//**Other Industries : **</v>
      </c>
      <c r="T466"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7" spans="1:21">
      <c r="A467" s="318" t="s">
        <v>1979</v>
      </c>
      <c r="C467" s="313" t="s">
        <v>9</v>
      </c>
      <c r="D467" s="313" t="s">
        <v>107</v>
      </c>
      <c r="E467" s="313" t="s">
        <v>299</v>
      </c>
      <c r="F467" s="313" t="s">
        <v>146</v>
      </c>
      <c r="G467" s="313" t="s">
        <v>723</v>
      </c>
      <c r="H467" s="313" t="s">
        <v>148</v>
      </c>
      <c r="I467" s="313" t="s">
        <v>729</v>
      </c>
      <c r="J467" s="313">
        <v>831</v>
      </c>
      <c r="K467" s="313" t="s">
        <v>47</v>
      </c>
      <c r="L467" s="313" t="s">
        <v>1937</v>
      </c>
      <c r="N467" s="341" t="s">
        <v>1976</v>
      </c>
      <c r="O467" s="341"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342" t="s">
        <v>1992</v>
      </c>
      <c r="Q467" s="342" t="s">
        <v>46</v>
      </c>
      <c r="R467" s="363" t="str">
        <f t="shared" si="37"/>
        <v xml:space="preserve">Other Industries </v>
      </c>
      <c r="S467" s="342" t="str">
        <f t="shared" si="36"/>
        <v>//**Other Industries : **</v>
      </c>
      <c r="T467" s="318" t="str">
        <f t="shared" si="35"/>
        <v/>
      </c>
    </row>
    <row r="468" spans="1:21">
      <c r="A468" s="318" t="s">
        <v>1979</v>
      </c>
      <c r="C468" s="313" t="s">
        <v>9</v>
      </c>
      <c r="D468" s="313" t="s">
        <v>107</v>
      </c>
      <c r="E468" s="313" t="s">
        <v>299</v>
      </c>
      <c r="F468" s="313" t="s">
        <v>146</v>
      </c>
      <c r="G468" s="313" t="s">
        <v>1065</v>
      </c>
      <c r="H468" s="313" t="s">
        <v>148</v>
      </c>
      <c r="I468" s="313" t="s">
        <v>1068</v>
      </c>
      <c r="J468" s="313">
        <v>832</v>
      </c>
      <c r="K468" s="313" t="s">
        <v>47</v>
      </c>
      <c r="L468" s="313" t="s">
        <v>1937</v>
      </c>
      <c r="N468" s="341" t="s">
        <v>1976</v>
      </c>
      <c r="O468" s="341"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342" t="s">
        <v>1992</v>
      </c>
      <c r="Q468" s="342" t="s">
        <v>46</v>
      </c>
      <c r="R468" s="363" t="str">
        <f t="shared" si="37"/>
        <v xml:space="preserve">Other Industries </v>
      </c>
      <c r="S468" s="342" t="str">
        <f t="shared" si="36"/>
        <v>//**Other Industries : **</v>
      </c>
      <c r="T468" s="318" t="str">
        <f t="shared" si="35"/>
        <v/>
      </c>
    </row>
    <row r="469" spans="1:21">
      <c r="A469" s="318" t="s">
        <v>1979</v>
      </c>
      <c r="C469" s="313" t="s">
        <v>9</v>
      </c>
      <c r="D469" s="313" t="s">
        <v>107</v>
      </c>
      <c r="E469" s="313" t="s">
        <v>299</v>
      </c>
      <c r="F469" s="313" t="s">
        <v>146</v>
      </c>
      <c r="G469" s="313" t="s">
        <v>1066</v>
      </c>
      <c r="H469" s="313" t="s">
        <v>148</v>
      </c>
      <c r="I469" s="313" t="s">
        <v>1070</v>
      </c>
      <c r="J469" s="313">
        <v>833</v>
      </c>
      <c r="K469" s="313" t="s">
        <v>46</v>
      </c>
      <c r="L469" s="313" t="s">
        <v>1937</v>
      </c>
      <c r="N469" s="341" t="s">
        <v>1976</v>
      </c>
      <c r="O469" s="341"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342" t="s">
        <v>1992</v>
      </c>
      <c r="Q469" s="342" t="s">
        <v>46</v>
      </c>
      <c r="R469" s="363" t="str">
        <f t="shared" si="37"/>
        <v xml:space="preserve">Other Industries </v>
      </c>
      <c r="S469" s="342" t="str">
        <f t="shared" si="36"/>
        <v>//**Other Industries : **</v>
      </c>
      <c r="T469"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70" spans="1:21">
      <c r="A470" s="318" t="s">
        <v>1979</v>
      </c>
      <c r="C470" s="313" t="s">
        <v>9</v>
      </c>
      <c r="D470" s="313" t="s">
        <v>107</v>
      </c>
      <c r="E470" s="313" t="s">
        <v>299</v>
      </c>
      <c r="F470" s="313" t="s">
        <v>146</v>
      </c>
      <c r="G470" s="313" t="s">
        <v>1067</v>
      </c>
      <c r="H470" s="313" t="s">
        <v>148</v>
      </c>
      <c r="I470" s="313" t="s">
        <v>1071</v>
      </c>
      <c r="J470" s="313">
        <v>834</v>
      </c>
      <c r="K470" s="313" t="s">
        <v>46</v>
      </c>
      <c r="L470" s="313" t="s">
        <v>1937</v>
      </c>
      <c r="N470" s="341" t="s">
        <v>1976</v>
      </c>
      <c r="O470" s="341"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342" t="s">
        <v>1992</v>
      </c>
      <c r="Q470" s="342" t="s">
        <v>46</v>
      </c>
      <c r="R470" s="363" t="str">
        <f t="shared" si="37"/>
        <v xml:space="preserve">Other Industries </v>
      </c>
      <c r="S470" s="342" t="str">
        <f t="shared" si="36"/>
        <v>//**Other Industries : **</v>
      </c>
      <c r="T470"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71" spans="1:21">
      <c r="A471" s="318" t="s">
        <v>1979</v>
      </c>
      <c r="C471" s="313" t="s">
        <v>9</v>
      </c>
      <c r="D471" s="313" t="s">
        <v>107</v>
      </c>
      <c r="E471" s="313" t="s">
        <v>299</v>
      </c>
      <c r="F471" s="313" t="s">
        <v>146</v>
      </c>
      <c r="G471" s="313" t="s">
        <v>1064</v>
      </c>
      <c r="H471" s="313" t="s">
        <v>148</v>
      </c>
      <c r="I471" s="313" t="s">
        <v>1069</v>
      </c>
      <c r="J471" s="313">
        <v>835</v>
      </c>
      <c r="K471" s="313" t="s">
        <v>47</v>
      </c>
      <c r="L471" s="313" t="s">
        <v>1937</v>
      </c>
      <c r="N471" s="341" t="s">
        <v>1976</v>
      </c>
      <c r="O471" s="341"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342" t="s">
        <v>1992</v>
      </c>
      <c r="Q471" s="342" t="s">
        <v>46</v>
      </c>
      <c r="R471" s="363" t="str">
        <f t="shared" si="37"/>
        <v xml:space="preserve">Other Industries </v>
      </c>
      <c r="S471" s="342" t="str">
        <f t="shared" si="36"/>
        <v>//**Other Industries : **</v>
      </c>
      <c r="T471" s="318" t="str">
        <f t="shared" si="35"/>
        <v/>
      </c>
    </row>
    <row r="472" spans="1:21" s="316" customFormat="1">
      <c r="A472" s="316" t="s">
        <v>1978</v>
      </c>
      <c r="B472" s="338"/>
      <c r="C472" s="316" t="s">
        <v>9</v>
      </c>
      <c r="D472" s="316" t="s">
        <v>24</v>
      </c>
      <c r="E472" s="316" t="s">
        <v>300</v>
      </c>
      <c r="J472" s="316">
        <v>54</v>
      </c>
      <c r="K472" s="316" t="s">
        <v>46</v>
      </c>
      <c r="L472" s="316" t="s">
        <v>1805</v>
      </c>
      <c r="M472" s="338"/>
      <c r="N472" s="316" t="s">
        <v>1976</v>
      </c>
      <c r="O472" s="316" t="str">
        <f>INDEX('Standard Descriptions'!$E:$E,MATCH(Guidance!E472,'Standard Descriptions'!$C:$C,0))</f>
        <v xml:space="preserve"> This policy reduces fuel consumption in the industry sector by improving the way components are put together and the way material or energy flows between them. // </v>
      </c>
      <c r="P472" s="316" t="s">
        <v>1992</v>
      </c>
      <c r="Q472" s="316" t="s">
        <v>47</v>
      </c>
      <c r="R472" s="316" t="str">
        <f t="shared" ref="R472" si="38">H472&amp;" "&amp;I472</f>
        <v xml:space="preserve"> </v>
      </c>
      <c r="T472" s="316" t="str">
        <f t="shared" si="35"/>
        <v xml:space="preserve"> If this policy is fully implemented, fuel use is reduced by 3.6% for all industries in 2050.</v>
      </c>
      <c r="U472" s="310" t="str">
        <f>N472&amp;O472&amp;P472&amp;T472</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3" spans="1:21" s="316" customFormat="1" ht="44.45" customHeight="1">
      <c r="A473" s="316" t="s">
        <v>1978</v>
      </c>
      <c r="B473" s="338"/>
      <c r="C473" s="316" t="s">
        <v>9</v>
      </c>
      <c r="D473" s="316" t="s">
        <v>1046</v>
      </c>
      <c r="E473" s="316" t="str">
        <f>E474</f>
        <v>Fraction of Industrial Fuel Use Shifted to Other Fuels</v>
      </c>
      <c r="M473" s="338"/>
      <c r="N473" s="316" t="s">
        <v>1976</v>
      </c>
      <c r="O473" s="316" t="str">
        <f>INDEX('Standard Descriptions'!$E:$E,MATCH(Guidance!E473,'Standard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3" s="316" t="s">
        <v>1992</v>
      </c>
      <c r="Q473" s="316" t="s">
        <v>46</v>
      </c>
      <c r="S473" s="316" t="str">
        <f t="shared" si="36"/>
        <v/>
      </c>
      <c r="T473" s="316" t="str">
        <f t="shared" si="35"/>
        <v/>
      </c>
      <c r="U473" s="366" t="str">
        <f>N473&amp;O473&amp;P473&amp;L475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4" spans="1:21">
      <c r="A474" s="318" t="s">
        <v>1979</v>
      </c>
      <c r="C474" s="313" t="s">
        <v>9</v>
      </c>
      <c r="D474" s="313" t="s">
        <v>1046</v>
      </c>
      <c r="E474" s="313" t="s">
        <v>717</v>
      </c>
      <c r="F474" s="313" t="s">
        <v>140</v>
      </c>
      <c r="G474" s="313" t="s">
        <v>718</v>
      </c>
      <c r="H474" s="313" t="s">
        <v>732</v>
      </c>
      <c r="I474" s="313" t="s">
        <v>724</v>
      </c>
      <c r="J474" s="313">
        <v>381</v>
      </c>
      <c r="K474" s="313" t="s">
        <v>47</v>
      </c>
      <c r="L474" s="313"/>
      <c r="N474" s="341" t="s">
        <v>1976</v>
      </c>
      <c r="O474" s="341"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342" t="s">
        <v>1992</v>
      </c>
      <c r="Q474" s="342" t="s">
        <v>46</v>
      </c>
      <c r="R474" s="363" t="str">
        <f>H474&amp;" "</f>
        <v xml:space="preserve">Cement Industry </v>
      </c>
      <c r="S474" s="342" t="str">
        <f t="shared" si="36"/>
        <v>//**Cement Industry : **</v>
      </c>
      <c r="T474" s="318" t="str">
        <f t="shared" si="35"/>
        <v/>
      </c>
    </row>
    <row r="475" spans="1:21">
      <c r="A475" s="318" t="s">
        <v>1979</v>
      </c>
      <c r="C475" s="313" t="s">
        <v>9</v>
      </c>
      <c r="D475" s="313" t="s">
        <v>1046</v>
      </c>
      <c r="E475" s="313" t="s">
        <v>717</v>
      </c>
      <c r="F475" s="313" t="s">
        <v>140</v>
      </c>
      <c r="G475" s="313" t="s">
        <v>719</v>
      </c>
      <c r="H475" s="313" t="s">
        <v>732</v>
      </c>
      <c r="I475" s="313" t="s">
        <v>727</v>
      </c>
      <c r="J475" s="313">
        <v>382</v>
      </c>
      <c r="K475" s="313" t="s">
        <v>46</v>
      </c>
      <c r="L475" s="313" t="s">
        <v>1938</v>
      </c>
      <c r="N475" s="341" t="s">
        <v>1976</v>
      </c>
      <c r="O475" s="341"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342" t="s">
        <v>1992</v>
      </c>
      <c r="Q475" s="342" t="s">
        <v>46</v>
      </c>
      <c r="R475" s="363" t="str">
        <f t="shared" ref="R475:R538" si="39">H475&amp;" "</f>
        <v xml:space="preserve">Cement Industry </v>
      </c>
      <c r="S475" s="342" t="str">
        <f t="shared" si="36"/>
        <v>//**Cement Industry : **</v>
      </c>
      <c r="T475"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6" spans="1:21">
      <c r="A476" s="318" t="s">
        <v>1979</v>
      </c>
      <c r="C476" s="313" t="s">
        <v>9</v>
      </c>
      <c r="D476" s="313" t="s">
        <v>1046</v>
      </c>
      <c r="E476" s="313" t="s">
        <v>717</v>
      </c>
      <c r="F476" s="313" t="s">
        <v>140</v>
      </c>
      <c r="G476" s="313" t="s">
        <v>720</v>
      </c>
      <c r="H476" s="313" t="s">
        <v>732</v>
      </c>
      <c r="I476" s="313" t="s">
        <v>728</v>
      </c>
      <c r="J476" s="313">
        <v>383</v>
      </c>
      <c r="K476" s="313" t="s">
        <v>46</v>
      </c>
      <c r="L476" s="313" t="s">
        <v>1938</v>
      </c>
      <c r="N476" s="341" t="s">
        <v>1976</v>
      </c>
      <c r="O476" s="341"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342" t="s">
        <v>1992</v>
      </c>
      <c r="Q476" s="342" t="s">
        <v>46</v>
      </c>
      <c r="R476" s="363" t="str">
        <f t="shared" si="39"/>
        <v xml:space="preserve">Cement Industry </v>
      </c>
      <c r="S476" s="342" t="str">
        <f t="shared" si="36"/>
        <v>//**Cement Industry : **</v>
      </c>
      <c r="T476"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c r="A477" s="318" t="s">
        <v>1979</v>
      </c>
      <c r="C477" s="313" t="s">
        <v>9</v>
      </c>
      <c r="D477" s="313" t="s">
        <v>1046</v>
      </c>
      <c r="E477" s="313" t="s">
        <v>717</v>
      </c>
      <c r="F477" s="313" t="s">
        <v>140</v>
      </c>
      <c r="G477" s="313" t="s">
        <v>721</v>
      </c>
      <c r="H477" s="313" t="s">
        <v>732</v>
      </c>
      <c r="I477" s="313" t="s">
        <v>725</v>
      </c>
      <c r="J477" s="313">
        <v>384</v>
      </c>
      <c r="K477" s="313" t="s">
        <v>46</v>
      </c>
      <c r="L477" s="313" t="s">
        <v>1938</v>
      </c>
      <c r="N477" s="341" t="s">
        <v>1976</v>
      </c>
      <c r="O477" s="341"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342" t="s">
        <v>1992</v>
      </c>
      <c r="Q477" s="342" t="s">
        <v>46</v>
      </c>
      <c r="R477" s="363" t="str">
        <f t="shared" si="39"/>
        <v xml:space="preserve">Cement Industry </v>
      </c>
      <c r="S477" s="342" t="str">
        <f t="shared" si="36"/>
        <v>//**Cement Industry : **</v>
      </c>
      <c r="T477"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c r="A478" s="318" t="s">
        <v>1979</v>
      </c>
      <c r="C478" s="313" t="s">
        <v>9</v>
      </c>
      <c r="D478" s="313" t="s">
        <v>1046</v>
      </c>
      <c r="E478" s="313" t="s">
        <v>717</v>
      </c>
      <c r="F478" s="313" t="s">
        <v>140</v>
      </c>
      <c r="G478" s="313" t="s">
        <v>722</v>
      </c>
      <c r="H478" s="313" t="s">
        <v>732</v>
      </c>
      <c r="I478" s="313" t="s">
        <v>726</v>
      </c>
      <c r="J478" s="313">
        <v>385</v>
      </c>
      <c r="K478" s="313" t="s">
        <v>46</v>
      </c>
      <c r="L478" s="313" t="s">
        <v>1938</v>
      </c>
      <c r="N478" s="341" t="s">
        <v>1976</v>
      </c>
      <c r="O478" s="341"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342" t="s">
        <v>1992</v>
      </c>
      <c r="Q478" s="342" t="s">
        <v>46</v>
      </c>
      <c r="R478" s="363" t="str">
        <f t="shared" si="39"/>
        <v xml:space="preserve">Cement Industry </v>
      </c>
      <c r="S478" s="342" t="str">
        <f t="shared" si="36"/>
        <v>//**Cement Industry : **</v>
      </c>
      <c r="T478"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c r="A479" s="318" t="s">
        <v>1979</v>
      </c>
      <c r="C479" s="313" t="s">
        <v>9</v>
      </c>
      <c r="D479" s="313" t="s">
        <v>1046</v>
      </c>
      <c r="E479" s="313" t="s">
        <v>717</v>
      </c>
      <c r="F479" s="313" t="s">
        <v>140</v>
      </c>
      <c r="G479" s="313" t="s">
        <v>723</v>
      </c>
      <c r="H479" s="313" t="s">
        <v>732</v>
      </c>
      <c r="I479" s="313" t="s">
        <v>729</v>
      </c>
      <c r="J479" s="313">
        <v>386</v>
      </c>
      <c r="K479" s="313" t="s">
        <v>47</v>
      </c>
      <c r="L479" s="313"/>
      <c r="N479" s="341" t="s">
        <v>1976</v>
      </c>
      <c r="O479" s="341"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342" t="s">
        <v>1992</v>
      </c>
      <c r="Q479" s="342" t="s">
        <v>46</v>
      </c>
      <c r="R479" s="363" t="str">
        <f t="shared" si="39"/>
        <v xml:space="preserve">Cement Industry </v>
      </c>
      <c r="S479" s="342" t="str">
        <f t="shared" si="36"/>
        <v>//**Cement Industry : **</v>
      </c>
      <c r="T479" s="318" t="str">
        <f t="shared" si="35"/>
        <v/>
      </c>
    </row>
    <row r="480" spans="1:21">
      <c r="A480" s="318" t="s">
        <v>1979</v>
      </c>
      <c r="C480" s="313" t="s">
        <v>9</v>
      </c>
      <c r="D480" s="313" t="s">
        <v>1046</v>
      </c>
      <c r="E480" s="313" t="s">
        <v>717</v>
      </c>
      <c r="F480" s="313" t="s">
        <v>140</v>
      </c>
      <c r="G480" s="313" t="s">
        <v>1065</v>
      </c>
      <c r="H480" s="313" t="s">
        <v>732</v>
      </c>
      <c r="I480" s="313" t="s">
        <v>1068</v>
      </c>
      <c r="J480" s="313">
        <v>387</v>
      </c>
      <c r="K480" s="313" t="s">
        <v>47</v>
      </c>
      <c r="L480" s="313"/>
      <c r="N480" s="341" t="s">
        <v>1976</v>
      </c>
      <c r="O480" s="341"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342" t="s">
        <v>1992</v>
      </c>
      <c r="Q480" s="342" t="s">
        <v>46</v>
      </c>
      <c r="R480" s="363" t="str">
        <f t="shared" si="39"/>
        <v xml:space="preserve">Cement Industry </v>
      </c>
      <c r="S480" s="342" t="str">
        <f t="shared" si="36"/>
        <v>//**Cement Industry : **</v>
      </c>
      <c r="T480" s="318" t="str">
        <f t="shared" si="35"/>
        <v/>
      </c>
    </row>
    <row r="481" spans="1:20">
      <c r="A481" s="318" t="s">
        <v>1979</v>
      </c>
      <c r="C481" s="313" t="s">
        <v>9</v>
      </c>
      <c r="D481" s="313" t="s">
        <v>1046</v>
      </c>
      <c r="E481" s="313" t="s">
        <v>717</v>
      </c>
      <c r="F481" s="313" t="s">
        <v>140</v>
      </c>
      <c r="G481" s="313" t="s">
        <v>1066</v>
      </c>
      <c r="H481" s="313" t="s">
        <v>732</v>
      </c>
      <c r="I481" s="313" t="s">
        <v>1070</v>
      </c>
      <c r="J481" s="313">
        <v>388</v>
      </c>
      <c r="K481" s="313" t="s">
        <v>46</v>
      </c>
      <c r="L481" s="313" t="s">
        <v>1938</v>
      </c>
      <c r="N481" s="341" t="s">
        <v>1976</v>
      </c>
      <c r="O481" s="341"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342" t="s">
        <v>1992</v>
      </c>
      <c r="Q481" s="342" t="s">
        <v>46</v>
      </c>
      <c r="R481" s="363" t="str">
        <f t="shared" si="39"/>
        <v xml:space="preserve">Cement Industry </v>
      </c>
      <c r="S481" s="342" t="str">
        <f t="shared" si="36"/>
        <v>//**Cement Industry : **</v>
      </c>
      <c r="T481"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2" spans="1:20">
      <c r="A482" s="318" t="s">
        <v>1979</v>
      </c>
      <c r="C482" s="313" t="s">
        <v>9</v>
      </c>
      <c r="D482" s="313" t="s">
        <v>1046</v>
      </c>
      <c r="E482" s="313" t="s">
        <v>717</v>
      </c>
      <c r="F482" s="313" t="s">
        <v>140</v>
      </c>
      <c r="G482" s="313" t="s">
        <v>1067</v>
      </c>
      <c r="H482" s="313" t="s">
        <v>732</v>
      </c>
      <c r="I482" s="313" t="s">
        <v>1071</v>
      </c>
      <c r="J482" s="313">
        <v>389</v>
      </c>
      <c r="K482" s="313" t="s">
        <v>46</v>
      </c>
      <c r="L482" s="313" t="s">
        <v>1938</v>
      </c>
      <c r="N482" s="341" t="s">
        <v>1976</v>
      </c>
      <c r="O482" s="341"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342" t="s">
        <v>1992</v>
      </c>
      <c r="Q482" s="342" t="s">
        <v>46</v>
      </c>
      <c r="R482" s="363" t="str">
        <f t="shared" si="39"/>
        <v xml:space="preserve">Cement Industry </v>
      </c>
      <c r="S482" s="342" t="str">
        <f t="shared" si="36"/>
        <v>//**Cement Industry : **</v>
      </c>
      <c r="T482"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0">
      <c r="A483" s="318" t="s">
        <v>1979</v>
      </c>
      <c r="C483" s="313" t="s">
        <v>9</v>
      </c>
      <c r="D483" s="313" t="s">
        <v>1046</v>
      </c>
      <c r="E483" s="313" t="s">
        <v>717</v>
      </c>
      <c r="F483" s="313" t="s">
        <v>140</v>
      </c>
      <c r="G483" s="313" t="s">
        <v>1064</v>
      </c>
      <c r="H483" s="313" t="s">
        <v>732</v>
      </c>
      <c r="I483" s="313" t="s">
        <v>1069</v>
      </c>
      <c r="J483" s="313">
        <v>390</v>
      </c>
      <c r="K483" s="313" t="s">
        <v>47</v>
      </c>
      <c r="L483" s="313"/>
      <c r="N483" s="341" t="s">
        <v>1976</v>
      </c>
      <c r="O483" s="341"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342" t="s">
        <v>1992</v>
      </c>
      <c r="Q483" s="342" t="s">
        <v>46</v>
      </c>
      <c r="R483" s="363" t="str">
        <f t="shared" si="39"/>
        <v xml:space="preserve">Cement Industry </v>
      </c>
      <c r="S483" s="342" t="str">
        <f t="shared" si="36"/>
        <v>//**Cement Industry : **</v>
      </c>
      <c r="T483" s="318" t="str">
        <f t="shared" si="35"/>
        <v/>
      </c>
    </row>
    <row r="484" spans="1:20">
      <c r="A484" s="318" t="s">
        <v>1979</v>
      </c>
      <c r="C484" s="313" t="s">
        <v>9</v>
      </c>
      <c r="D484" s="313" t="s">
        <v>1046</v>
      </c>
      <c r="E484" s="313" t="s">
        <v>717</v>
      </c>
      <c r="F484" s="313" t="s">
        <v>141</v>
      </c>
      <c r="G484" s="313" t="s">
        <v>718</v>
      </c>
      <c r="H484" s="313" t="s">
        <v>733</v>
      </c>
      <c r="I484" s="313" t="s">
        <v>724</v>
      </c>
      <c r="J484" s="313">
        <v>391</v>
      </c>
      <c r="K484" s="313" t="s">
        <v>47</v>
      </c>
      <c r="L484" s="313"/>
      <c r="N484" s="341" t="s">
        <v>1976</v>
      </c>
      <c r="O484" s="341"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342" t="s">
        <v>1992</v>
      </c>
      <c r="Q484" s="342" t="s">
        <v>46</v>
      </c>
      <c r="R484" s="363" t="str">
        <f t="shared" si="39"/>
        <v xml:space="preserve">Natural Gas and Petroleum Industry </v>
      </c>
      <c r="S484" s="342" t="str">
        <f t="shared" si="36"/>
        <v>//**Natural Gas and Petroleum Industry : **</v>
      </c>
      <c r="T484" s="318" t="str">
        <f t="shared" si="35"/>
        <v/>
      </c>
    </row>
    <row r="485" spans="1:20">
      <c r="A485" s="318" t="s">
        <v>1979</v>
      </c>
      <c r="C485" s="313" t="s">
        <v>9</v>
      </c>
      <c r="D485" s="313" t="s">
        <v>1046</v>
      </c>
      <c r="E485" s="313" t="s">
        <v>717</v>
      </c>
      <c r="F485" s="313" t="s">
        <v>141</v>
      </c>
      <c r="G485" s="313" t="s">
        <v>719</v>
      </c>
      <c r="H485" s="313" t="s">
        <v>733</v>
      </c>
      <c r="I485" s="313" t="s">
        <v>727</v>
      </c>
      <c r="J485" s="313">
        <v>392</v>
      </c>
      <c r="K485" s="313" t="s">
        <v>46</v>
      </c>
      <c r="L485" s="313" t="s">
        <v>1939</v>
      </c>
      <c r="N485" s="341" t="s">
        <v>1976</v>
      </c>
      <c r="O485" s="341"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342" t="s">
        <v>1992</v>
      </c>
      <c r="Q485" s="342" t="s">
        <v>46</v>
      </c>
      <c r="R485" s="363" t="str">
        <f t="shared" si="39"/>
        <v xml:space="preserve">Natural Gas and Petroleum Industry </v>
      </c>
      <c r="S485" s="342" t="str">
        <f t="shared" si="36"/>
        <v>//**Natural Gas and Petroleum Industry : **</v>
      </c>
      <c r="T485" s="318"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86" spans="1:20">
      <c r="A486" s="318" t="s">
        <v>1979</v>
      </c>
      <c r="C486" s="313" t="s">
        <v>9</v>
      </c>
      <c r="D486" s="313" t="s">
        <v>1046</v>
      </c>
      <c r="E486" s="313" t="s">
        <v>717</v>
      </c>
      <c r="F486" s="313" t="s">
        <v>141</v>
      </c>
      <c r="G486" s="313" t="s">
        <v>720</v>
      </c>
      <c r="H486" s="313" t="s">
        <v>733</v>
      </c>
      <c r="I486" s="313" t="s">
        <v>728</v>
      </c>
      <c r="J486" s="313">
        <v>393</v>
      </c>
      <c r="K486" s="313" t="s">
        <v>46</v>
      </c>
      <c r="L486" s="313" t="s">
        <v>1938</v>
      </c>
      <c r="N486" s="341" t="s">
        <v>1976</v>
      </c>
      <c r="O486" s="341"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342" t="s">
        <v>1992</v>
      </c>
      <c r="Q486" s="342" t="s">
        <v>46</v>
      </c>
      <c r="R486" s="363" t="str">
        <f t="shared" si="39"/>
        <v xml:space="preserve">Natural Gas and Petroleum Industry </v>
      </c>
      <c r="S486" s="342" t="str">
        <f t="shared" si="36"/>
        <v>//**Natural Gas and Petroleum Industry : **</v>
      </c>
      <c r="T486" s="318"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7" spans="1:20">
      <c r="A487" s="318" t="s">
        <v>1979</v>
      </c>
      <c r="C487" s="313" t="s">
        <v>9</v>
      </c>
      <c r="D487" s="313" t="s">
        <v>1046</v>
      </c>
      <c r="E487" s="313" t="s">
        <v>717</v>
      </c>
      <c r="F487" s="313" t="s">
        <v>141</v>
      </c>
      <c r="G487" s="313" t="s">
        <v>721</v>
      </c>
      <c r="H487" s="313" t="s">
        <v>733</v>
      </c>
      <c r="I487" s="313" t="s">
        <v>725</v>
      </c>
      <c r="J487" s="313">
        <v>394</v>
      </c>
      <c r="K487" s="313" t="s">
        <v>46</v>
      </c>
      <c r="L487" s="313" t="s">
        <v>1938</v>
      </c>
      <c r="N487" s="341" t="s">
        <v>1976</v>
      </c>
      <c r="O487" s="341"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342" t="s">
        <v>1992</v>
      </c>
      <c r="Q487" s="342" t="s">
        <v>46</v>
      </c>
      <c r="R487" s="363" t="str">
        <f t="shared" si="39"/>
        <v xml:space="preserve">Natural Gas and Petroleum Industry </v>
      </c>
      <c r="S487" s="342" t="str">
        <f t="shared" si="36"/>
        <v>//**Natural Gas and Petroleum Industry : **</v>
      </c>
      <c r="T487" s="318"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8" spans="1:20">
      <c r="A488" s="318" t="s">
        <v>1979</v>
      </c>
      <c r="C488" s="313" t="s">
        <v>9</v>
      </c>
      <c r="D488" s="313" t="s">
        <v>1046</v>
      </c>
      <c r="E488" s="313" t="s">
        <v>717</v>
      </c>
      <c r="F488" s="313" t="s">
        <v>141</v>
      </c>
      <c r="G488" s="313" t="s">
        <v>722</v>
      </c>
      <c r="H488" s="313" t="s">
        <v>733</v>
      </c>
      <c r="I488" s="313" t="s">
        <v>726</v>
      </c>
      <c r="J488" s="313">
        <v>395</v>
      </c>
      <c r="K488" s="313" t="s">
        <v>47</v>
      </c>
      <c r="L488" s="313"/>
      <c r="N488" s="341" t="s">
        <v>1976</v>
      </c>
      <c r="O488" s="341"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342" t="s">
        <v>1992</v>
      </c>
      <c r="Q488" s="342" t="s">
        <v>46</v>
      </c>
      <c r="R488" s="363" t="str">
        <f t="shared" si="39"/>
        <v xml:space="preserve">Natural Gas and Petroleum Industry </v>
      </c>
      <c r="S488" s="342" t="str">
        <f t="shared" si="36"/>
        <v>//**Natural Gas and Petroleum Industry : **</v>
      </c>
      <c r="T488" s="318" t="str">
        <f t="shared" si="35"/>
        <v/>
      </c>
    </row>
    <row r="489" spans="1:20">
      <c r="A489" s="318" t="s">
        <v>1979</v>
      </c>
      <c r="C489" s="313" t="s">
        <v>9</v>
      </c>
      <c r="D489" s="313" t="s">
        <v>1046</v>
      </c>
      <c r="E489" s="313" t="s">
        <v>717</v>
      </c>
      <c r="F489" s="313" t="s">
        <v>141</v>
      </c>
      <c r="G489" s="313" t="s">
        <v>723</v>
      </c>
      <c r="H489" s="313" t="s">
        <v>733</v>
      </c>
      <c r="I489" s="313" t="s">
        <v>729</v>
      </c>
      <c r="J489" s="313">
        <v>396</v>
      </c>
      <c r="K489" s="313" t="s">
        <v>47</v>
      </c>
      <c r="L489" s="313"/>
      <c r="N489" s="341" t="s">
        <v>1976</v>
      </c>
      <c r="O489" s="341"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342" t="s">
        <v>1992</v>
      </c>
      <c r="Q489" s="342" t="s">
        <v>46</v>
      </c>
      <c r="R489" s="363" t="str">
        <f t="shared" si="39"/>
        <v xml:space="preserve">Natural Gas and Petroleum Industry </v>
      </c>
      <c r="S489" s="342" t="str">
        <f t="shared" si="36"/>
        <v>//**Natural Gas and Petroleum Industry : **</v>
      </c>
      <c r="T489" s="318" t="str">
        <f t="shared" si="35"/>
        <v/>
      </c>
    </row>
    <row r="490" spans="1:20">
      <c r="A490" s="318" t="s">
        <v>1979</v>
      </c>
      <c r="C490" s="313" t="s">
        <v>9</v>
      </c>
      <c r="D490" s="313" t="s">
        <v>1046</v>
      </c>
      <c r="E490" s="313" t="s">
        <v>717</v>
      </c>
      <c r="F490" s="313" t="s">
        <v>141</v>
      </c>
      <c r="G490" s="313" t="s">
        <v>1065</v>
      </c>
      <c r="H490" s="313" t="s">
        <v>733</v>
      </c>
      <c r="I490" s="313" t="s">
        <v>1068</v>
      </c>
      <c r="J490" s="313">
        <v>397</v>
      </c>
      <c r="K490" s="313" t="s">
        <v>46</v>
      </c>
      <c r="L490" s="313" t="s">
        <v>1938</v>
      </c>
      <c r="N490" s="341" t="s">
        <v>1976</v>
      </c>
      <c r="O490" s="341"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342" t="s">
        <v>1992</v>
      </c>
      <c r="Q490" s="342" t="s">
        <v>46</v>
      </c>
      <c r="R490" s="363" t="str">
        <f t="shared" si="39"/>
        <v xml:space="preserve">Natural Gas and Petroleum Industry </v>
      </c>
      <c r="S490" s="342" t="str">
        <f t="shared" si="36"/>
        <v>//**Natural Gas and Petroleum Industry : **</v>
      </c>
      <c r="T490" s="318"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1" spans="1:20">
      <c r="A491" s="318" t="s">
        <v>1979</v>
      </c>
      <c r="C491" s="313" t="s">
        <v>9</v>
      </c>
      <c r="D491" s="313" t="s">
        <v>1046</v>
      </c>
      <c r="E491" s="313" t="s">
        <v>717</v>
      </c>
      <c r="F491" s="313" t="s">
        <v>141</v>
      </c>
      <c r="G491" s="313" t="s">
        <v>1066</v>
      </c>
      <c r="H491" s="313" t="s">
        <v>733</v>
      </c>
      <c r="I491" s="313" t="s">
        <v>1070</v>
      </c>
      <c r="J491" s="313">
        <v>398</v>
      </c>
      <c r="K491" s="313" t="s">
        <v>47</v>
      </c>
      <c r="L491" s="313"/>
      <c r="N491" s="341" t="s">
        <v>1976</v>
      </c>
      <c r="O491" s="341"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342" t="s">
        <v>1992</v>
      </c>
      <c r="Q491" s="342" t="s">
        <v>46</v>
      </c>
      <c r="R491" s="363" t="str">
        <f t="shared" si="39"/>
        <v xml:space="preserve">Natural Gas and Petroleum Industry </v>
      </c>
      <c r="S491" s="342" t="str">
        <f t="shared" si="36"/>
        <v>//**Natural Gas and Petroleum Industry : **</v>
      </c>
      <c r="T491" s="318" t="str">
        <f t="shared" si="35"/>
        <v/>
      </c>
    </row>
    <row r="492" spans="1:20">
      <c r="A492" s="318" t="s">
        <v>1979</v>
      </c>
      <c r="C492" s="313" t="s">
        <v>9</v>
      </c>
      <c r="D492" s="313" t="s">
        <v>1046</v>
      </c>
      <c r="E492" s="313" t="s">
        <v>717</v>
      </c>
      <c r="F492" s="313" t="s">
        <v>141</v>
      </c>
      <c r="G492" s="313" t="s">
        <v>1067</v>
      </c>
      <c r="H492" s="313" t="s">
        <v>733</v>
      </c>
      <c r="I492" s="313" t="s">
        <v>1071</v>
      </c>
      <c r="J492" s="313">
        <v>399</v>
      </c>
      <c r="K492" s="313" t="s">
        <v>47</v>
      </c>
      <c r="L492" s="313"/>
      <c r="N492" s="341" t="s">
        <v>1976</v>
      </c>
      <c r="O492" s="341"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342" t="s">
        <v>1992</v>
      </c>
      <c r="Q492" s="342" t="s">
        <v>46</v>
      </c>
      <c r="R492" s="363" t="str">
        <f t="shared" si="39"/>
        <v xml:space="preserve">Natural Gas and Petroleum Industry </v>
      </c>
      <c r="S492" s="342" t="str">
        <f t="shared" si="36"/>
        <v>//**Natural Gas and Petroleum Industry : **</v>
      </c>
      <c r="T492" s="318" t="str">
        <f t="shared" si="35"/>
        <v/>
      </c>
    </row>
    <row r="493" spans="1:20">
      <c r="A493" s="318" t="s">
        <v>1979</v>
      </c>
      <c r="C493" s="313" t="s">
        <v>9</v>
      </c>
      <c r="D493" s="313" t="s">
        <v>1046</v>
      </c>
      <c r="E493" s="313" t="s">
        <v>717</v>
      </c>
      <c r="F493" s="313" t="s">
        <v>141</v>
      </c>
      <c r="G493" s="313" t="s">
        <v>1064</v>
      </c>
      <c r="H493" s="313" t="s">
        <v>733</v>
      </c>
      <c r="I493" s="313" t="s">
        <v>1069</v>
      </c>
      <c r="J493" s="313">
        <v>400</v>
      </c>
      <c r="K493" s="313" t="s">
        <v>47</v>
      </c>
      <c r="L493" s="313"/>
      <c r="N493" s="341" t="s">
        <v>1976</v>
      </c>
      <c r="O493" s="341"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342" t="s">
        <v>1992</v>
      </c>
      <c r="Q493" s="342" t="s">
        <v>46</v>
      </c>
      <c r="R493" s="363" t="str">
        <f t="shared" si="39"/>
        <v xml:space="preserve">Natural Gas and Petroleum Industry </v>
      </c>
      <c r="S493" s="342" t="str">
        <f t="shared" si="36"/>
        <v>//**Natural Gas and Petroleum Industry : **</v>
      </c>
      <c r="T493" s="318" t="str">
        <f t="shared" si="35"/>
        <v/>
      </c>
    </row>
    <row r="494" spans="1:20">
      <c r="A494" s="318" t="s">
        <v>1979</v>
      </c>
      <c r="C494" s="313" t="s">
        <v>9</v>
      </c>
      <c r="D494" s="313" t="s">
        <v>1046</v>
      </c>
      <c r="E494" s="313" t="s">
        <v>717</v>
      </c>
      <c r="F494" s="313" t="s">
        <v>142</v>
      </c>
      <c r="G494" s="313" t="s">
        <v>718</v>
      </c>
      <c r="H494" s="313" t="s">
        <v>734</v>
      </c>
      <c r="I494" s="313" t="s">
        <v>724</v>
      </c>
      <c r="J494" s="313">
        <v>401</v>
      </c>
      <c r="K494" s="313" t="s">
        <v>47</v>
      </c>
      <c r="L494" s="313"/>
      <c r="N494" s="341" t="s">
        <v>1976</v>
      </c>
      <c r="O494" s="341"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342" t="s">
        <v>1992</v>
      </c>
      <c r="Q494" s="342" t="s">
        <v>46</v>
      </c>
      <c r="R494" s="363" t="str">
        <f t="shared" si="39"/>
        <v xml:space="preserve">Iron and Steel Industry </v>
      </c>
      <c r="S494" s="342" t="str">
        <f t="shared" si="36"/>
        <v>//**Iron and Steel Industry : **</v>
      </c>
      <c r="T494" s="318" t="str">
        <f t="shared" si="35"/>
        <v/>
      </c>
    </row>
    <row r="495" spans="1:20">
      <c r="A495" s="318" t="s">
        <v>1979</v>
      </c>
      <c r="C495" s="313" t="s">
        <v>9</v>
      </c>
      <c r="D495" s="313" t="s">
        <v>1046</v>
      </c>
      <c r="E495" s="313" t="s">
        <v>717</v>
      </c>
      <c r="F495" s="313" t="s">
        <v>142</v>
      </c>
      <c r="G495" s="313" t="s">
        <v>719</v>
      </c>
      <c r="H495" s="313" t="s">
        <v>734</v>
      </c>
      <c r="I495" s="313" t="s">
        <v>727</v>
      </c>
      <c r="J495" s="313">
        <v>402</v>
      </c>
      <c r="K495" s="313" t="s">
        <v>46</v>
      </c>
      <c r="L495" s="313" t="s">
        <v>1939</v>
      </c>
      <c r="N495" s="341" t="s">
        <v>1976</v>
      </c>
      <c r="O495" s="341"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342" t="s">
        <v>1992</v>
      </c>
      <c r="Q495" s="342" t="s">
        <v>46</v>
      </c>
      <c r="R495" s="363" t="str">
        <f t="shared" si="39"/>
        <v xml:space="preserve">Iron and Steel Industry </v>
      </c>
      <c r="S495" s="342" t="str">
        <f t="shared" si="36"/>
        <v>//**Iron and Steel Industry : **</v>
      </c>
      <c r="T495" s="318"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96" spans="1:20">
      <c r="A496" s="318" t="s">
        <v>1979</v>
      </c>
      <c r="C496" s="313" t="s">
        <v>9</v>
      </c>
      <c r="D496" s="313" t="s">
        <v>1046</v>
      </c>
      <c r="E496" s="313" t="s">
        <v>717</v>
      </c>
      <c r="F496" s="313" t="s">
        <v>142</v>
      </c>
      <c r="G496" s="313" t="s">
        <v>720</v>
      </c>
      <c r="H496" s="313" t="s">
        <v>734</v>
      </c>
      <c r="I496" s="313" t="s">
        <v>728</v>
      </c>
      <c r="J496" s="313">
        <v>403</v>
      </c>
      <c r="K496" s="313" t="s">
        <v>46</v>
      </c>
      <c r="L496" s="313" t="s">
        <v>1938</v>
      </c>
      <c r="N496" s="341" t="s">
        <v>1976</v>
      </c>
      <c r="O496" s="341"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342" t="s">
        <v>1992</v>
      </c>
      <c r="Q496" s="342" t="s">
        <v>46</v>
      </c>
      <c r="R496" s="363" t="str">
        <f t="shared" si="39"/>
        <v xml:space="preserve">Iron and Steel Industry </v>
      </c>
      <c r="S496" s="342" t="str">
        <f t="shared" si="36"/>
        <v>//**Iron and Steel Industry : **</v>
      </c>
      <c r="T496" s="318"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7" spans="1:20">
      <c r="A497" s="318" t="s">
        <v>1979</v>
      </c>
      <c r="C497" s="313" t="s">
        <v>9</v>
      </c>
      <c r="D497" s="313" t="s">
        <v>1046</v>
      </c>
      <c r="E497" s="313" t="s">
        <v>717</v>
      </c>
      <c r="F497" s="313" t="s">
        <v>142</v>
      </c>
      <c r="G497" s="313" t="s">
        <v>721</v>
      </c>
      <c r="H497" s="313" t="s">
        <v>734</v>
      </c>
      <c r="I497" s="313" t="s">
        <v>725</v>
      </c>
      <c r="J497" s="313">
        <v>404</v>
      </c>
      <c r="K497" s="313" t="s">
        <v>47</v>
      </c>
      <c r="L497" s="313"/>
      <c r="N497" s="341" t="s">
        <v>1976</v>
      </c>
      <c r="O497" s="341"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342" t="s">
        <v>1992</v>
      </c>
      <c r="Q497" s="342" t="s">
        <v>46</v>
      </c>
      <c r="R497" s="363" t="str">
        <f t="shared" si="39"/>
        <v xml:space="preserve">Iron and Steel Industry </v>
      </c>
      <c r="S497" s="342" t="str">
        <f t="shared" si="36"/>
        <v>//**Iron and Steel Industry : **</v>
      </c>
      <c r="T497" s="318" t="str">
        <f t="shared" si="35"/>
        <v/>
      </c>
    </row>
    <row r="498" spans="1:20">
      <c r="A498" s="318" t="s">
        <v>1979</v>
      </c>
      <c r="C498" s="313" t="s">
        <v>9</v>
      </c>
      <c r="D498" s="313" t="s">
        <v>1046</v>
      </c>
      <c r="E498" s="313" t="s">
        <v>717</v>
      </c>
      <c r="F498" s="313" t="s">
        <v>142</v>
      </c>
      <c r="G498" s="313" t="s">
        <v>722</v>
      </c>
      <c r="H498" s="313" t="s">
        <v>734</v>
      </c>
      <c r="I498" s="313" t="s">
        <v>726</v>
      </c>
      <c r="J498" s="313">
        <v>405</v>
      </c>
      <c r="K498" s="313" t="s">
        <v>46</v>
      </c>
      <c r="L498" s="313" t="s">
        <v>1938</v>
      </c>
      <c r="N498" s="341" t="s">
        <v>1976</v>
      </c>
      <c r="O498" s="341"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342" t="s">
        <v>1992</v>
      </c>
      <c r="Q498" s="342" t="s">
        <v>46</v>
      </c>
      <c r="R498" s="363" t="str">
        <f t="shared" si="39"/>
        <v xml:space="preserve">Iron and Steel Industry </v>
      </c>
      <c r="S498" s="342" t="str">
        <f t="shared" si="36"/>
        <v>//**Iron and Steel Industry : **</v>
      </c>
      <c r="T498" s="318"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9" spans="1:20">
      <c r="A499" s="318" t="s">
        <v>1979</v>
      </c>
      <c r="C499" s="313" t="s">
        <v>9</v>
      </c>
      <c r="D499" s="313" t="s">
        <v>1046</v>
      </c>
      <c r="E499" s="313" t="s">
        <v>717</v>
      </c>
      <c r="F499" s="313" t="s">
        <v>142</v>
      </c>
      <c r="G499" s="313" t="s">
        <v>723</v>
      </c>
      <c r="H499" s="313" t="s">
        <v>734</v>
      </c>
      <c r="I499" s="313" t="s">
        <v>729</v>
      </c>
      <c r="J499" s="313">
        <v>406</v>
      </c>
      <c r="K499" s="313" t="s">
        <v>47</v>
      </c>
      <c r="L499" s="313"/>
      <c r="N499" s="341" t="s">
        <v>1976</v>
      </c>
      <c r="O499" s="341"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342" t="s">
        <v>1992</v>
      </c>
      <c r="Q499" s="342" t="s">
        <v>46</v>
      </c>
      <c r="R499" s="363" t="str">
        <f t="shared" si="39"/>
        <v xml:space="preserve">Iron and Steel Industry </v>
      </c>
      <c r="S499" s="342" t="str">
        <f t="shared" si="36"/>
        <v>//**Iron and Steel Industry : **</v>
      </c>
      <c r="T499" s="318" t="str">
        <f t="shared" si="35"/>
        <v/>
      </c>
    </row>
    <row r="500" spans="1:20">
      <c r="A500" s="318" t="s">
        <v>1979</v>
      </c>
      <c r="C500" s="313" t="s">
        <v>9</v>
      </c>
      <c r="D500" s="313" t="s">
        <v>1046</v>
      </c>
      <c r="E500" s="313" t="s">
        <v>717</v>
      </c>
      <c r="F500" s="313" t="s">
        <v>142</v>
      </c>
      <c r="G500" s="313" t="s">
        <v>1065</v>
      </c>
      <c r="H500" s="313" t="s">
        <v>734</v>
      </c>
      <c r="I500" s="313" t="s">
        <v>1068</v>
      </c>
      <c r="J500" s="313">
        <v>407</v>
      </c>
      <c r="K500" s="313" t="s">
        <v>47</v>
      </c>
      <c r="L500" s="313"/>
      <c r="N500" s="341" t="s">
        <v>1976</v>
      </c>
      <c r="O500" s="341"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342" t="s">
        <v>1992</v>
      </c>
      <c r="Q500" s="342" t="s">
        <v>46</v>
      </c>
      <c r="R500" s="363" t="str">
        <f t="shared" si="39"/>
        <v xml:space="preserve">Iron and Steel Industry </v>
      </c>
      <c r="S500" s="342" t="str">
        <f t="shared" si="36"/>
        <v>//**Iron and Steel Industry : **</v>
      </c>
      <c r="T500" s="318" t="str">
        <f t="shared" si="35"/>
        <v/>
      </c>
    </row>
    <row r="501" spans="1:20">
      <c r="A501" s="318" t="s">
        <v>1979</v>
      </c>
      <c r="C501" s="313" t="s">
        <v>9</v>
      </c>
      <c r="D501" s="313" t="s">
        <v>1046</v>
      </c>
      <c r="E501" s="313" t="s">
        <v>717</v>
      </c>
      <c r="F501" s="313" t="s">
        <v>142</v>
      </c>
      <c r="G501" s="313" t="s">
        <v>1066</v>
      </c>
      <c r="H501" s="313" t="s">
        <v>734</v>
      </c>
      <c r="I501" s="313" t="s">
        <v>1070</v>
      </c>
      <c r="J501" s="313">
        <v>408</v>
      </c>
      <c r="K501" s="313" t="s">
        <v>46</v>
      </c>
      <c r="L501" s="313" t="s">
        <v>1938</v>
      </c>
      <c r="N501" s="341" t="s">
        <v>1976</v>
      </c>
      <c r="O501" s="341"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342" t="s">
        <v>1992</v>
      </c>
      <c r="Q501" s="342" t="s">
        <v>46</v>
      </c>
      <c r="R501" s="363" t="str">
        <f t="shared" si="39"/>
        <v xml:space="preserve">Iron and Steel Industry </v>
      </c>
      <c r="S501" s="342" t="str">
        <f t="shared" si="36"/>
        <v>//**Iron and Steel Industry : **</v>
      </c>
      <c r="T501" s="318"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2" spans="1:20">
      <c r="A502" s="318" t="s">
        <v>1979</v>
      </c>
      <c r="C502" s="313" t="s">
        <v>9</v>
      </c>
      <c r="D502" s="313" t="s">
        <v>1046</v>
      </c>
      <c r="E502" s="313" t="s">
        <v>717</v>
      </c>
      <c r="F502" s="313" t="s">
        <v>142</v>
      </c>
      <c r="G502" s="313" t="s">
        <v>1067</v>
      </c>
      <c r="H502" s="313" t="s">
        <v>734</v>
      </c>
      <c r="I502" s="313" t="s">
        <v>1071</v>
      </c>
      <c r="J502" s="313">
        <v>409</v>
      </c>
      <c r="K502" s="313" t="s">
        <v>46</v>
      </c>
      <c r="L502" s="313" t="s">
        <v>1938</v>
      </c>
      <c r="N502" s="341" t="s">
        <v>1976</v>
      </c>
      <c r="O502" s="341"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342" t="s">
        <v>1992</v>
      </c>
      <c r="Q502" s="342" t="s">
        <v>46</v>
      </c>
      <c r="R502" s="363" t="str">
        <f t="shared" si="39"/>
        <v xml:space="preserve">Iron and Steel Industry </v>
      </c>
      <c r="S502" s="342" t="str">
        <f t="shared" si="36"/>
        <v>//**Iron and Steel Industry : **</v>
      </c>
      <c r="T502" s="318"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3" spans="1:20">
      <c r="A503" s="318" t="s">
        <v>1979</v>
      </c>
      <c r="C503" s="313" t="s">
        <v>9</v>
      </c>
      <c r="D503" s="313" t="s">
        <v>1046</v>
      </c>
      <c r="E503" s="313" t="s">
        <v>717</v>
      </c>
      <c r="F503" s="313" t="s">
        <v>142</v>
      </c>
      <c r="G503" s="313" t="s">
        <v>1064</v>
      </c>
      <c r="H503" s="313" t="s">
        <v>734</v>
      </c>
      <c r="I503" s="313" t="s">
        <v>1069</v>
      </c>
      <c r="J503" s="313">
        <v>410</v>
      </c>
      <c r="K503" s="313" t="s">
        <v>47</v>
      </c>
      <c r="L503" s="313"/>
      <c r="N503" s="341" t="s">
        <v>1976</v>
      </c>
      <c r="O503" s="341"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342" t="s">
        <v>1992</v>
      </c>
      <c r="Q503" s="342" t="s">
        <v>46</v>
      </c>
      <c r="R503" s="363" t="str">
        <f t="shared" si="39"/>
        <v xml:space="preserve">Iron and Steel Industry </v>
      </c>
      <c r="S503" s="342" t="str">
        <f t="shared" si="36"/>
        <v>//**Iron and Steel Industry : **</v>
      </c>
      <c r="T503" s="318" t="str">
        <f t="shared" si="35"/>
        <v/>
      </c>
    </row>
    <row r="504" spans="1:20">
      <c r="A504" s="318" t="s">
        <v>1979</v>
      </c>
      <c r="C504" s="313" t="s">
        <v>9</v>
      </c>
      <c r="D504" s="313" t="s">
        <v>1046</v>
      </c>
      <c r="E504" s="313" t="s">
        <v>717</v>
      </c>
      <c r="F504" s="313" t="s">
        <v>143</v>
      </c>
      <c r="G504" s="313" t="s">
        <v>718</v>
      </c>
      <c r="H504" s="313" t="s">
        <v>735</v>
      </c>
      <c r="I504" s="313" t="s">
        <v>724</v>
      </c>
      <c r="J504" s="313">
        <v>411</v>
      </c>
      <c r="K504" s="313" t="s">
        <v>47</v>
      </c>
      <c r="L504" s="313"/>
      <c r="N504" s="341" t="s">
        <v>1976</v>
      </c>
      <c r="O504" s="341"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342" t="s">
        <v>1992</v>
      </c>
      <c r="Q504" s="342" t="s">
        <v>46</v>
      </c>
      <c r="R504" s="363" t="str">
        <f t="shared" si="39"/>
        <v xml:space="preserve">Chemicals Industry </v>
      </c>
      <c r="S504" s="342" t="str">
        <f t="shared" si="36"/>
        <v>//**Chemicals Industry : **</v>
      </c>
      <c r="T504" s="318" t="str">
        <f t="shared" si="35"/>
        <v/>
      </c>
    </row>
    <row r="505" spans="1:20">
      <c r="A505" s="318" t="s">
        <v>1979</v>
      </c>
      <c r="C505" s="313" t="s">
        <v>9</v>
      </c>
      <c r="D505" s="313" t="s">
        <v>1046</v>
      </c>
      <c r="E505" s="313" t="s">
        <v>717</v>
      </c>
      <c r="F505" s="313" t="s">
        <v>143</v>
      </c>
      <c r="G505" s="313" t="s">
        <v>719</v>
      </c>
      <c r="H505" s="313" t="s">
        <v>735</v>
      </c>
      <c r="I505" s="313" t="s">
        <v>727</v>
      </c>
      <c r="J505" s="313">
        <v>412</v>
      </c>
      <c r="K505" s="313" t="s">
        <v>46</v>
      </c>
      <c r="L505" s="313" t="s">
        <v>1939</v>
      </c>
      <c r="N505" s="341" t="s">
        <v>1976</v>
      </c>
      <c r="O505" s="341"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342" t="s">
        <v>1992</v>
      </c>
      <c r="Q505" s="342" t="s">
        <v>46</v>
      </c>
      <c r="R505" s="363" t="str">
        <f t="shared" si="39"/>
        <v xml:space="preserve">Chemicals Industry </v>
      </c>
      <c r="S505" s="342" t="str">
        <f t="shared" si="36"/>
        <v>//**Chemicals Industry : **</v>
      </c>
      <c r="T505" s="318"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06" spans="1:20">
      <c r="A506" s="318" t="s">
        <v>1979</v>
      </c>
      <c r="C506" s="313" t="s">
        <v>9</v>
      </c>
      <c r="D506" s="313" t="s">
        <v>1046</v>
      </c>
      <c r="E506" s="313" t="s">
        <v>717</v>
      </c>
      <c r="F506" s="313" t="s">
        <v>143</v>
      </c>
      <c r="G506" s="313" t="s">
        <v>720</v>
      </c>
      <c r="H506" s="313" t="s">
        <v>735</v>
      </c>
      <c r="I506" s="313" t="s">
        <v>728</v>
      </c>
      <c r="J506" s="313">
        <v>413</v>
      </c>
      <c r="K506" s="313" t="s">
        <v>46</v>
      </c>
      <c r="L506" s="313" t="s">
        <v>1938</v>
      </c>
      <c r="N506" s="341" t="s">
        <v>1976</v>
      </c>
      <c r="O506" s="341"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342" t="s">
        <v>1992</v>
      </c>
      <c r="Q506" s="342" t="s">
        <v>46</v>
      </c>
      <c r="R506" s="363" t="str">
        <f t="shared" si="39"/>
        <v xml:space="preserve">Chemicals Industry </v>
      </c>
      <c r="S506" s="342" t="str">
        <f t="shared" si="36"/>
        <v>//**Chemicals Industry : **</v>
      </c>
      <c r="T506" s="318"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7" spans="1:20">
      <c r="A507" s="318" t="s">
        <v>1979</v>
      </c>
      <c r="C507" s="313" t="s">
        <v>9</v>
      </c>
      <c r="D507" s="313" t="s">
        <v>1046</v>
      </c>
      <c r="E507" s="313" t="s">
        <v>717</v>
      </c>
      <c r="F507" s="313" t="s">
        <v>143</v>
      </c>
      <c r="G507" s="313" t="s">
        <v>721</v>
      </c>
      <c r="H507" s="313" t="s">
        <v>735</v>
      </c>
      <c r="I507" s="313" t="s">
        <v>725</v>
      </c>
      <c r="J507" s="313">
        <v>414</v>
      </c>
      <c r="K507" s="313" t="s">
        <v>47</v>
      </c>
      <c r="L507" s="313"/>
      <c r="N507" s="341" t="s">
        <v>1976</v>
      </c>
      <c r="O507" s="341"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342" t="s">
        <v>1992</v>
      </c>
      <c r="Q507" s="342" t="s">
        <v>46</v>
      </c>
      <c r="R507" s="363" t="str">
        <f t="shared" si="39"/>
        <v xml:space="preserve">Chemicals Industry </v>
      </c>
      <c r="S507" s="342" t="str">
        <f t="shared" si="36"/>
        <v>//**Chemicals Industry : **</v>
      </c>
      <c r="T507" s="318" t="str">
        <f t="shared" si="35"/>
        <v/>
      </c>
    </row>
    <row r="508" spans="1:20">
      <c r="A508" s="318" t="s">
        <v>1979</v>
      </c>
      <c r="C508" s="313" t="s">
        <v>9</v>
      </c>
      <c r="D508" s="313" t="s">
        <v>1046</v>
      </c>
      <c r="E508" s="313" t="s">
        <v>717</v>
      </c>
      <c r="F508" s="313" t="s">
        <v>143</v>
      </c>
      <c r="G508" s="313" t="s">
        <v>722</v>
      </c>
      <c r="H508" s="313" t="s">
        <v>735</v>
      </c>
      <c r="I508" s="313" t="s">
        <v>726</v>
      </c>
      <c r="J508" s="313">
        <v>415</v>
      </c>
      <c r="K508" s="313" t="s">
        <v>46</v>
      </c>
      <c r="L508" s="313" t="s">
        <v>1938</v>
      </c>
      <c r="N508" s="341" t="s">
        <v>1976</v>
      </c>
      <c r="O508" s="341"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342" t="s">
        <v>1992</v>
      </c>
      <c r="Q508" s="342" t="s">
        <v>46</v>
      </c>
      <c r="R508" s="363" t="str">
        <f t="shared" si="39"/>
        <v xml:space="preserve">Chemicals Industry </v>
      </c>
      <c r="S508" s="342" t="str">
        <f t="shared" si="36"/>
        <v>//**Chemicals Industry : **</v>
      </c>
      <c r="T508" s="318"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9" spans="1:20">
      <c r="A509" s="318" t="s">
        <v>1979</v>
      </c>
      <c r="C509" s="313" t="s">
        <v>9</v>
      </c>
      <c r="D509" s="313" t="s">
        <v>1046</v>
      </c>
      <c r="E509" s="313" t="s">
        <v>717</v>
      </c>
      <c r="F509" s="313" t="s">
        <v>143</v>
      </c>
      <c r="G509" s="313" t="s">
        <v>723</v>
      </c>
      <c r="H509" s="313" t="s">
        <v>735</v>
      </c>
      <c r="I509" s="313" t="s">
        <v>729</v>
      </c>
      <c r="J509" s="313">
        <v>416</v>
      </c>
      <c r="K509" s="313" t="s">
        <v>47</v>
      </c>
      <c r="L509" s="313"/>
      <c r="N509" s="341" t="s">
        <v>1976</v>
      </c>
      <c r="O509" s="341"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342" t="s">
        <v>1992</v>
      </c>
      <c r="Q509" s="342" t="s">
        <v>46</v>
      </c>
      <c r="R509" s="363" t="str">
        <f t="shared" si="39"/>
        <v xml:space="preserve">Chemicals Industry </v>
      </c>
      <c r="S509" s="342" t="str">
        <f t="shared" si="36"/>
        <v>//**Chemicals Industry : **</v>
      </c>
      <c r="T509" s="318" t="str">
        <f t="shared" si="35"/>
        <v/>
      </c>
    </row>
    <row r="510" spans="1:20">
      <c r="A510" s="318" t="s">
        <v>1979</v>
      </c>
      <c r="C510" s="313" t="s">
        <v>9</v>
      </c>
      <c r="D510" s="313" t="s">
        <v>1046</v>
      </c>
      <c r="E510" s="313" t="s">
        <v>717</v>
      </c>
      <c r="F510" s="313" t="s">
        <v>143</v>
      </c>
      <c r="G510" s="313" t="s">
        <v>1065</v>
      </c>
      <c r="H510" s="313" t="s">
        <v>735</v>
      </c>
      <c r="I510" s="313" t="s">
        <v>1068</v>
      </c>
      <c r="J510" s="313">
        <v>417</v>
      </c>
      <c r="K510" s="313" t="s">
        <v>47</v>
      </c>
      <c r="L510" s="313"/>
      <c r="N510" s="341" t="s">
        <v>1976</v>
      </c>
      <c r="O510" s="341"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342" t="s">
        <v>1992</v>
      </c>
      <c r="Q510" s="342" t="s">
        <v>46</v>
      </c>
      <c r="R510" s="363" t="str">
        <f t="shared" si="39"/>
        <v xml:space="preserve">Chemicals Industry </v>
      </c>
      <c r="S510" s="342" t="str">
        <f t="shared" si="36"/>
        <v>//**Chemicals Industry : **</v>
      </c>
      <c r="T510" s="318" t="str">
        <f t="shared" si="35"/>
        <v/>
      </c>
    </row>
    <row r="511" spans="1:20">
      <c r="A511" s="318" t="s">
        <v>1979</v>
      </c>
      <c r="C511" s="313" t="s">
        <v>9</v>
      </c>
      <c r="D511" s="313" t="s">
        <v>1046</v>
      </c>
      <c r="E511" s="313" t="s">
        <v>717</v>
      </c>
      <c r="F511" s="313" t="s">
        <v>143</v>
      </c>
      <c r="G511" s="313" t="s">
        <v>1066</v>
      </c>
      <c r="H511" s="313" t="s">
        <v>735</v>
      </c>
      <c r="I511" s="313" t="s">
        <v>1070</v>
      </c>
      <c r="J511" s="313">
        <v>418</v>
      </c>
      <c r="K511" s="313" t="s">
        <v>46</v>
      </c>
      <c r="L511" s="313" t="s">
        <v>1938</v>
      </c>
      <c r="N511" s="341" t="s">
        <v>1976</v>
      </c>
      <c r="O511" s="341"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342" t="s">
        <v>1992</v>
      </c>
      <c r="Q511" s="342" t="s">
        <v>46</v>
      </c>
      <c r="R511" s="363" t="str">
        <f t="shared" si="39"/>
        <v xml:space="preserve">Chemicals Industry </v>
      </c>
      <c r="S511" s="342" t="str">
        <f t="shared" si="36"/>
        <v>//**Chemicals Industry : **</v>
      </c>
      <c r="T511" s="318"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2" spans="1:20">
      <c r="A512" s="318" t="s">
        <v>1979</v>
      </c>
      <c r="C512" s="313" t="s">
        <v>9</v>
      </c>
      <c r="D512" s="313" t="s">
        <v>1046</v>
      </c>
      <c r="E512" s="313" t="s">
        <v>717</v>
      </c>
      <c r="F512" s="313" t="s">
        <v>143</v>
      </c>
      <c r="G512" s="313" t="s">
        <v>1067</v>
      </c>
      <c r="H512" s="313" t="s">
        <v>735</v>
      </c>
      <c r="I512" s="313" t="s">
        <v>1071</v>
      </c>
      <c r="J512" s="313">
        <v>419</v>
      </c>
      <c r="K512" s="313" t="s">
        <v>46</v>
      </c>
      <c r="L512" s="313" t="s">
        <v>1938</v>
      </c>
      <c r="N512" s="341" t="s">
        <v>1976</v>
      </c>
      <c r="O512" s="341"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342" t="s">
        <v>1992</v>
      </c>
      <c r="Q512" s="342" t="s">
        <v>46</v>
      </c>
      <c r="R512" s="363" t="str">
        <f t="shared" si="39"/>
        <v xml:space="preserve">Chemicals Industry </v>
      </c>
      <c r="S512" s="342" t="str">
        <f t="shared" si="36"/>
        <v>//**Chemicals Industry : **</v>
      </c>
      <c r="T512" s="318"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3" spans="1:20">
      <c r="A513" s="318" t="s">
        <v>1979</v>
      </c>
      <c r="C513" s="313" t="s">
        <v>9</v>
      </c>
      <c r="D513" s="313" t="s">
        <v>1046</v>
      </c>
      <c r="E513" s="313" t="s">
        <v>717</v>
      </c>
      <c r="F513" s="313" t="s">
        <v>143</v>
      </c>
      <c r="G513" s="313" t="s">
        <v>1064</v>
      </c>
      <c r="H513" s="313" t="s">
        <v>735</v>
      </c>
      <c r="I513" s="313" t="s">
        <v>1069</v>
      </c>
      <c r="J513" s="313">
        <v>420</v>
      </c>
      <c r="K513" s="313" t="s">
        <v>47</v>
      </c>
      <c r="L513" s="313"/>
      <c r="N513" s="341" t="s">
        <v>1976</v>
      </c>
      <c r="O513" s="341"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342" t="s">
        <v>1992</v>
      </c>
      <c r="Q513" s="342" t="s">
        <v>46</v>
      </c>
      <c r="R513" s="363" t="str">
        <f t="shared" si="39"/>
        <v xml:space="preserve">Chemicals Industry </v>
      </c>
      <c r="S513" s="342" t="str">
        <f t="shared" si="36"/>
        <v>//**Chemicals Industry : **</v>
      </c>
      <c r="T513" s="318" t="str">
        <f t="shared" si="35"/>
        <v/>
      </c>
    </row>
    <row r="514" spans="1:20">
      <c r="A514" s="318" t="s">
        <v>1979</v>
      </c>
      <c r="C514" s="313" t="s">
        <v>9</v>
      </c>
      <c r="D514" s="313" t="s">
        <v>1046</v>
      </c>
      <c r="E514" s="313" t="s">
        <v>717</v>
      </c>
      <c r="F514" s="313" t="s">
        <v>765</v>
      </c>
      <c r="G514" s="313" t="s">
        <v>718</v>
      </c>
      <c r="H514" s="313" t="s">
        <v>1133</v>
      </c>
      <c r="I514" s="313" t="s">
        <v>724</v>
      </c>
      <c r="J514" s="313">
        <v>421</v>
      </c>
      <c r="K514" s="313" t="s">
        <v>47</v>
      </c>
      <c r="L514" s="313"/>
      <c r="N514" s="341" t="s">
        <v>1976</v>
      </c>
      <c r="O514" s="341"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342" t="s">
        <v>1992</v>
      </c>
      <c r="Q514" s="342" t="s">
        <v>46</v>
      </c>
      <c r="R514" s="363" t="str">
        <f t="shared" si="39"/>
        <v xml:space="preserve">Coal Mining Industry </v>
      </c>
      <c r="S514" s="342" t="str">
        <f t="shared" si="36"/>
        <v>//**Coal Mining Industry : **</v>
      </c>
      <c r="T514" s="318" t="str">
        <f t="shared" si="35"/>
        <v/>
      </c>
    </row>
    <row r="515" spans="1:20">
      <c r="A515" s="318" t="s">
        <v>1979</v>
      </c>
      <c r="C515" s="313" t="s">
        <v>9</v>
      </c>
      <c r="D515" s="313" t="s">
        <v>1046</v>
      </c>
      <c r="E515" s="313" t="s">
        <v>717</v>
      </c>
      <c r="F515" s="313" t="s">
        <v>765</v>
      </c>
      <c r="G515" s="313" t="s">
        <v>719</v>
      </c>
      <c r="H515" s="313" t="s">
        <v>1133</v>
      </c>
      <c r="I515" s="313" t="s">
        <v>727</v>
      </c>
      <c r="J515" s="313">
        <v>422</v>
      </c>
      <c r="K515" s="313" t="s">
        <v>46</v>
      </c>
      <c r="L515" s="313" t="s">
        <v>1939</v>
      </c>
      <c r="N515" s="341" t="s">
        <v>1976</v>
      </c>
      <c r="O515" s="341"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342" t="s">
        <v>1992</v>
      </c>
      <c r="Q515" s="342" t="s">
        <v>46</v>
      </c>
      <c r="R515" s="363" t="str">
        <f t="shared" si="39"/>
        <v xml:space="preserve">Coal Mining Industry </v>
      </c>
      <c r="S515" s="342" t="str">
        <f t="shared" si="36"/>
        <v>//**Coal Mining Industry : **</v>
      </c>
      <c r="T515" s="318" t="str">
        <f t="shared" si="35"/>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16" spans="1:20">
      <c r="A516" s="318" t="s">
        <v>1979</v>
      </c>
      <c r="C516" s="313" t="s">
        <v>9</v>
      </c>
      <c r="D516" s="313" t="s">
        <v>1046</v>
      </c>
      <c r="E516" s="313" t="s">
        <v>717</v>
      </c>
      <c r="F516" s="313" t="s">
        <v>765</v>
      </c>
      <c r="G516" s="313" t="s">
        <v>720</v>
      </c>
      <c r="H516" s="313" t="s">
        <v>1133</v>
      </c>
      <c r="I516" s="313" t="s">
        <v>728</v>
      </c>
      <c r="J516" s="313">
        <v>423</v>
      </c>
      <c r="K516" s="313" t="s">
        <v>46</v>
      </c>
      <c r="L516" s="313" t="s">
        <v>1938</v>
      </c>
      <c r="N516" s="341" t="s">
        <v>1976</v>
      </c>
      <c r="O516" s="341"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342" t="s">
        <v>1992</v>
      </c>
      <c r="Q516" s="342" t="s">
        <v>46</v>
      </c>
      <c r="R516" s="363" t="str">
        <f t="shared" si="39"/>
        <v xml:space="preserve">Coal Mining Industry </v>
      </c>
      <c r="S516" s="342" t="str">
        <f t="shared" si="36"/>
        <v>//**Coal Mining Industry : **</v>
      </c>
      <c r="T516" s="318" t="str">
        <f t="shared" ref="T516:T579" si="40">IF(K516="Yes",S516&amp;L516,"")</f>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7" spans="1:20">
      <c r="A517" s="318" t="s">
        <v>1979</v>
      </c>
      <c r="C517" s="313" t="s">
        <v>9</v>
      </c>
      <c r="D517" s="313" t="s">
        <v>1046</v>
      </c>
      <c r="E517" s="313" t="s">
        <v>717</v>
      </c>
      <c r="F517" s="313" t="s">
        <v>765</v>
      </c>
      <c r="G517" s="313" t="s">
        <v>721</v>
      </c>
      <c r="H517" s="313" t="s">
        <v>1133</v>
      </c>
      <c r="I517" s="313" t="s">
        <v>725</v>
      </c>
      <c r="J517" s="313">
        <v>424</v>
      </c>
      <c r="K517" s="313" t="s">
        <v>47</v>
      </c>
      <c r="L517" s="313"/>
      <c r="N517" s="341" t="s">
        <v>1976</v>
      </c>
      <c r="O517" s="341"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342" t="s">
        <v>1992</v>
      </c>
      <c r="Q517" s="342" t="s">
        <v>46</v>
      </c>
      <c r="R517" s="363" t="str">
        <f t="shared" si="39"/>
        <v xml:space="preserve">Coal Mining Industry </v>
      </c>
      <c r="S517" s="342" t="str">
        <f t="shared" ref="S517:S579" si="41">IF(R517="","","//**"&amp;R517&amp;": **")</f>
        <v>//**Coal Mining Industry : **</v>
      </c>
      <c r="T517" s="318" t="str">
        <f t="shared" si="40"/>
        <v/>
      </c>
    </row>
    <row r="518" spans="1:20">
      <c r="A518" s="318" t="s">
        <v>1979</v>
      </c>
      <c r="C518" s="313" t="s">
        <v>9</v>
      </c>
      <c r="D518" s="313" t="s">
        <v>1046</v>
      </c>
      <c r="E518" s="313" t="s">
        <v>717</v>
      </c>
      <c r="F518" s="313" t="s">
        <v>765</v>
      </c>
      <c r="G518" s="313" t="s">
        <v>722</v>
      </c>
      <c r="H518" s="313" t="s">
        <v>1133</v>
      </c>
      <c r="I518" s="313" t="s">
        <v>726</v>
      </c>
      <c r="J518" s="313">
        <v>425</v>
      </c>
      <c r="K518" s="313" t="s">
        <v>46</v>
      </c>
      <c r="L518" s="313" t="s">
        <v>1938</v>
      </c>
      <c r="N518" s="341" t="s">
        <v>1976</v>
      </c>
      <c r="O518" s="341"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342" t="s">
        <v>1992</v>
      </c>
      <c r="Q518" s="342" t="s">
        <v>46</v>
      </c>
      <c r="R518" s="363" t="str">
        <f t="shared" si="39"/>
        <v xml:space="preserve">Coal Mining Industry </v>
      </c>
      <c r="S518" s="342" t="str">
        <f t="shared" si="41"/>
        <v>//**Coal Mining Industry : **</v>
      </c>
      <c r="T518" s="318" t="str">
        <f t="shared" si="40"/>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9" spans="1:20">
      <c r="A519" s="318" t="s">
        <v>1979</v>
      </c>
      <c r="C519" s="313" t="s">
        <v>9</v>
      </c>
      <c r="D519" s="313" t="s">
        <v>1046</v>
      </c>
      <c r="E519" s="313" t="s">
        <v>717</v>
      </c>
      <c r="F519" s="313" t="s">
        <v>765</v>
      </c>
      <c r="G519" s="313" t="s">
        <v>723</v>
      </c>
      <c r="H519" s="313" t="s">
        <v>1133</v>
      </c>
      <c r="I519" s="313" t="s">
        <v>729</v>
      </c>
      <c r="J519" s="313">
        <v>426</v>
      </c>
      <c r="K519" s="313" t="s">
        <v>47</v>
      </c>
      <c r="L519" s="313"/>
      <c r="N519" s="341" t="s">
        <v>1976</v>
      </c>
      <c r="O519" s="341"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342" t="s">
        <v>1992</v>
      </c>
      <c r="Q519" s="342" t="s">
        <v>46</v>
      </c>
      <c r="R519" s="363" t="str">
        <f t="shared" si="39"/>
        <v xml:space="preserve">Coal Mining Industry </v>
      </c>
      <c r="S519" s="342" t="str">
        <f t="shared" si="41"/>
        <v>//**Coal Mining Industry : **</v>
      </c>
      <c r="T519" s="318" t="str">
        <f t="shared" si="40"/>
        <v/>
      </c>
    </row>
    <row r="520" spans="1:20">
      <c r="A520" s="318" t="s">
        <v>1979</v>
      </c>
      <c r="C520" s="313" t="s">
        <v>9</v>
      </c>
      <c r="D520" s="313" t="s">
        <v>1046</v>
      </c>
      <c r="E520" s="313" t="s">
        <v>717</v>
      </c>
      <c r="F520" s="313" t="s">
        <v>765</v>
      </c>
      <c r="G520" s="313" t="s">
        <v>1065</v>
      </c>
      <c r="H520" s="313" t="s">
        <v>1133</v>
      </c>
      <c r="I520" s="313" t="s">
        <v>1068</v>
      </c>
      <c r="J520" s="313">
        <v>427</v>
      </c>
      <c r="K520" s="313" t="s">
        <v>47</v>
      </c>
      <c r="L520" s="313"/>
      <c r="N520" s="341" t="s">
        <v>1976</v>
      </c>
      <c r="O520" s="341"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342" t="s">
        <v>1992</v>
      </c>
      <c r="Q520" s="342" t="s">
        <v>46</v>
      </c>
      <c r="R520" s="363" t="str">
        <f t="shared" si="39"/>
        <v xml:space="preserve">Coal Mining Industry </v>
      </c>
      <c r="S520" s="342" t="str">
        <f t="shared" si="41"/>
        <v>//**Coal Mining Industry : **</v>
      </c>
      <c r="T520" s="318" t="str">
        <f t="shared" si="40"/>
        <v/>
      </c>
    </row>
    <row r="521" spans="1:20">
      <c r="A521" s="318" t="s">
        <v>1979</v>
      </c>
      <c r="C521" s="313" t="s">
        <v>9</v>
      </c>
      <c r="D521" s="313" t="s">
        <v>1046</v>
      </c>
      <c r="E521" s="313" t="s">
        <v>717</v>
      </c>
      <c r="F521" s="313" t="s">
        <v>765</v>
      </c>
      <c r="G521" s="313" t="s">
        <v>1066</v>
      </c>
      <c r="H521" s="313" t="s">
        <v>1133</v>
      </c>
      <c r="I521" s="313" t="s">
        <v>1070</v>
      </c>
      <c r="J521" s="313">
        <v>428</v>
      </c>
      <c r="K521" s="313" t="s">
        <v>46</v>
      </c>
      <c r="L521" s="313" t="s">
        <v>1938</v>
      </c>
      <c r="N521" s="341" t="s">
        <v>1976</v>
      </c>
      <c r="O521" s="341"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342" t="s">
        <v>1992</v>
      </c>
      <c r="Q521" s="342" t="s">
        <v>46</v>
      </c>
      <c r="R521" s="363" t="str">
        <f t="shared" si="39"/>
        <v xml:space="preserve">Coal Mining Industry </v>
      </c>
      <c r="S521" s="342" t="str">
        <f t="shared" si="41"/>
        <v>//**Coal Mining Industry : **</v>
      </c>
      <c r="T521" s="318" t="str">
        <f t="shared" si="40"/>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22" spans="1:20">
      <c r="A522" s="318" t="s">
        <v>1979</v>
      </c>
      <c r="C522" s="313" t="s">
        <v>9</v>
      </c>
      <c r="D522" s="313" t="s">
        <v>1046</v>
      </c>
      <c r="E522" s="313" t="s">
        <v>717</v>
      </c>
      <c r="F522" s="313" t="s">
        <v>765</v>
      </c>
      <c r="G522" s="313" t="s">
        <v>1067</v>
      </c>
      <c r="H522" s="313" t="s">
        <v>1133</v>
      </c>
      <c r="I522" s="313" t="s">
        <v>1071</v>
      </c>
      <c r="J522" s="313">
        <v>464</v>
      </c>
      <c r="K522" s="313" t="s">
        <v>47</v>
      </c>
      <c r="L522" s="313"/>
      <c r="N522" s="341" t="s">
        <v>1976</v>
      </c>
      <c r="O522" s="341"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342" t="s">
        <v>1992</v>
      </c>
      <c r="Q522" s="342" t="s">
        <v>46</v>
      </c>
      <c r="R522" s="363" t="str">
        <f t="shared" si="39"/>
        <v xml:space="preserve">Coal Mining Industry </v>
      </c>
      <c r="S522" s="342" t="str">
        <f t="shared" si="41"/>
        <v>//**Coal Mining Industry : **</v>
      </c>
      <c r="T522" s="318" t="str">
        <f t="shared" si="40"/>
        <v/>
      </c>
    </row>
    <row r="523" spans="1:20">
      <c r="A523" s="318" t="s">
        <v>1979</v>
      </c>
      <c r="C523" s="313" t="s">
        <v>9</v>
      </c>
      <c r="D523" s="313" t="s">
        <v>1046</v>
      </c>
      <c r="E523" s="313" t="s">
        <v>717</v>
      </c>
      <c r="F523" s="313" t="s">
        <v>765</v>
      </c>
      <c r="G523" s="313" t="s">
        <v>1064</v>
      </c>
      <c r="H523" s="313" t="s">
        <v>1133</v>
      </c>
      <c r="I523" s="313" t="s">
        <v>1069</v>
      </c>
      <c r="J523" s="313">
        <v>465</v>
      </c>
      <c r="K523" s="313" t="s">
        <v>47</v>
      </c>
      <c r="L523" s="313"/>
      <c r="N523" s="341" t="s">
        <v>1976</v>
      </c>
      <c r="O523" s="341"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342" t="s">
        <v>1992</v>
      </c>
      <c r="Q523" s="342" t="s">
        <v>46</v>
      </c>
      <c r="R523" s="363" t="str">
        <f t="shared" si="39"/>
        <v xml:space="preserve">Coal Mining Industry </v>
      </c>
      <c r="S523" s="342" t="str">
        <f t="shared" si="41"/>
        <v>//**Coal Mining Industry : **</v>
      </c>
      <c r="T523" s="318" t="str">
        <f t="shared" si="40"/>
        <v/>
      </c>
    </row>
    <row r="524" spans="1:20">
      <c r="A524" s="318" t="s">
        <v>1979</v>
      </c>
      <c r="C524" s="313" t="s">
        <v>9</v>
      </c>
      <c r="D524" s="313" t="s">
        <v>1046</v>
      </c>
      <c r="E524" s="313" t="s">
        <v>717</v>
      </c>
      <c r="F524" s="313" t="s">
        <v>144</v>
      </c>
      <c r="G524" s="313" t="s">
        <v>718</v>
      </c>
      <c r="H524" s="313" t="s">
        <v>764</v>
      </c>
      <c r="I524" s="313" t="s">
        <v>724</v>
      </c>
      <c r="J524" s="313">
        <v>466</v>
      </c>
      <c r="K524" s="313" t="s">
        <v>47</v>
      </c>
      <c r="L524" s="313"/>
      <c r="N524" s="341" t="s">
        <v>1976</v>
      </c>
      <c r="O524" s="341"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342" t="s">
        <v>1992</v>
      </c>
      <c r="Q524" s="342" t="s">
        <v>46</v>
      </c>
      <c r="R524" s="363" t="str">
        <f t="shared" si="39"/>
        <v xml:space="preserve">Water &amp; Waste </v>
      </c>
      <c r="S524" s="342" t="str">
        <f t="shared" si="41"/>
        <v>//**Water &amp; Waste : **</v>
      </c>
      <c r="T524" s="318" t="str">
        <f t="shared" si="40"/>
        <v/>
      </c>
    </row>
    <row r="525" spans="1:20">
      <c r="A525" s="318" t="s">
        <v>1979</v>
      </c>
      <c r="C525" s="313" t="s">
        <v>9</v>
      </c>
      <c r="D525" s="313" t="s">
        <v>1046</v>
      </c>
      <c r="E525" s="313" t="s">
        <v>717</v>
      </c>
      <c r="F525" s="313" t="s">
        <v>144</v>
      </c>
      <c r="G525" s="313" t="s">
        <v>719</v>
      </c>
      <c r="H525" s="313" t="s">
        <v>764</v>
      </c>
      <c r="I525" s="313" t="s">
        <v>727</v>
      </c>
      <c r="J525" s="313">
        <v>467</v>
      </c>
      <c r="K525" s="313" t="s">
        <v>47</v>
      </c>
      <c r="L525" s="313"/>
      <c r="N525" s="341" t="s">
        <v>1976</v>
      </c>
      <c r="O525" s="341"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342" t="s">
        <v>1992</v>
      </c>
      <c r="Q525" s="342" t="s">
        <v>46</v>
      </c>
      <c r="R525" s="363" t="str">
        <f t="shared" si="39"/>
        <v xml:space="preserve">Water &amp; Waste </v>
      </c>
      <c r="S525" s="342" t="str">
        <f t="shared" si="41"/>
        <v>//**Water &amp; Waste : **</v>
      </c>
      <c r="T525" s="318" t="str">
        <f t="shared" si="40"/>
        <v/>
      </c>
    </row>
    <row r="526" spans="1:20">
      <c r="A526" s="318" t="s">
        <v>1979</v>
      </c>
      <c r="C526" s="313" t="s">
        <v>9</v>
      </c>
      <c r="D526" s="313" t="s">
        <v>1046</v>
      </c>
      <c r="E526" s="313" t="s">
        <v>717</v>
      </c>
      <c r="F526" s="313" t="s">
        <v>144</v>
      </c>
      <c r="G526" s="313" t="s">
        <v>720</v>
      </c>
      <c r="H526" s="313" t="s">
        <v>764</v>
      </c>
      <c r="I526" s="313" t="s">
        <v>728</v>
      </c>
      <c r="J526" s="313">
        <v>468</v>
      </c>
      <c r="K526" s="313" t="s">
        <v>47</v>
      </c>
      <c r="L526" s="313"/>
      <c r="N526" s="341" t="s">
        <v>1976</v>
      </c>
      <c r="O526" s="341"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342" t="s">
        <v>1992</v>
      </c>
      <c r="Q526" s="342" t="s">
        <v>46</v>
      </c>
      <c r="R526" s="363" t="str">
        <f t="shared" si="39"/>
        <v xml:space="preserve">Water &amp; Waste </v>
      </c>
      <c r="S526" s="342" t="str">
        <f t="shared" si="41"/>
        <v>//**Water &amp; Waste : **</v>
      </c>
      <c r="T526" s="318" t="str">
        <f t="shared" si="40"/>
        <v/>
      </c>
    </row>
    <row r="527" spans="1:20">
      <c r="A527" s="318" t="s">
        <v>1979</v>
      </c>
      <c r="C527" s="313" t="s">
        <v>9</v>
      </c>
      <c r="D527" s="313" t="s">
        <v>1046</v>
      </c>
      <c r="E527" s="313" t="s">
        <v>717</v>
      </c>
      <c r="F527" s="313" t="s">
        <v>144</v>
      </c>
      <c r="G527" s="313" t="s">
        <v>721</v>
      </c>
      <c r="H527" s="313" t="s">
        <v>764</v>
      </c>
      <c r="I527" s="313" t="s">
        <v>725</v>
      </c>
      <c r="J527" s="313">
        <v>469</v>
      </c>
      <c r="K527" s="313" t="s">
        <v>47</v>
      </c>
      <c r="L527" s="313"/>
      <c r="N527" s="341" t="s">
        <v>1976</v>
      </c>
      <c r="O527" s="341"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342" t="s">
        <v>1992</v>
      </c>
      <c r="Q527" s="342" t="s">
        <v>46</v>
      </c>
      <c r="R527" s="363" t="str">
        <f t="shared" si="39"/>
        <v xml:space="preserve">Water &amp; Waste </v>
      </c>
      <c r="S527" s="342" t="str">
        <f t="shared" si="41"/>
        <v>//**Water &amp; Waste : **</v>
      </c>
      <c r="T527" s="318" t="str">
        <f t="shared" si="40"/>
        <v/>
      </c>
    </row>
    <row r="528" spans="1:20">
      <c r="A528" s="318" t="s">
        <v>1979</v>
      </c>
      <c r="C528" s="313" t="s">
        <v>9</v>
      </c>
      <c r="D528" s="313" t="s">
        <v>1046</v>
      </c>
      <c r="E528" s="313" t="s">
        <v>717</v>
      </c>
      <c r="F528" s="313" t="s">
        <v>144</v>
      </c>
      <c r="G528" s="313" t="s">
        <v>722</v>
      </c>
      <c r="H528" s="313" t="s">
        <v>764</v>
      </c>
      <c r="I528" s="313" t="s">
        <v>726</v>
      </c>
      <c r="J528" s="313">
        <v>470</v>
      </c>
      <c r="K528" s="313" t="s">
        <v>47</v>
      </c>
      <c r="L528" s="313"/>
      <c r="N528" s="341" t="s">
        <v>1976</v>
      </c>
      <c r="O528" s="341"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342" t="s">
        <v>1992</v>
      </c>
      <c r="Q528" s="342" t="s">
        <v>46</v>
      </c>
      <c r="R528" s="363" t="str">
        <f t="shared" si="39"/>
        <v xml:space="preserve">Water &amp; Waste </v>
      </c>
      <c r="S528" s="342" t="str">
        <f t="shared" si="41"/>
        <v>//**Water &amp; Waste : **</v>
      </c>
      <c r="T528" s="318" t="str">
        <f t="shared" si="40"/>
        <v/>
      </c>
    </row>
    <row r="529" spans="1:20">
      <c r="A529" s="318" t="s">
        <v>1979</v>
      </c>
      <c r="C529" s="313" t="s">
        <v>9</v>
      </c>
      <c r="D529" s="313" t="s">
        <v>1046</v>
      </c>
      <c r="E529" s="313" t="s">
        <v>717</v>
      </c>
      <c r="F529" s="313" t="s">
        <v>144</v>
      </c>
      <c r="G529" s="313" t="s">
        <v>723</v>
      </c>
      <c r="H529" s="313" t="s">
        <v>764</v>
      </c>
      <c r="I529" s="313" t="s">
        <v>729</v>
      </c>
      <c r="J529" s="313">
        <v>471</v>
      </c>
      <c r="K529" s="313" t="s">
        <v>47</v>
      </c>
      <c r="L529" s="313"/>
      <c r="N529" s="341" t="s">
        <v>1976</v>
      </c>
      <c r="O529" s="341"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342" t="s">
        <v>1992</v>
      </c>
      <c r="Q529" s="342" t="s">
        <v>46</v>
      </c>
      <c r="R529" s="363" t="str">
        <f t="shared" si="39"/>
        <v xml:space="preserve">Water &amp; Waste </v>
      </c>
      <c r="S529" s="342" t="str">
        <f t="shared" si="41"/>
        <v>//**Water &amp; Waste : **</v>
      </c>
      <c r="T529" s="318" t="str">
        <f t="shared" si="40"/>
        <v/>
      </c>
    </row>
    <row r="530" spans="1:20">
      <c r="A530" s="318" t="s">
        <v>1979</v>
      </c>
      <c r="C530" s="313" t="s">
        <v>9</v>
      </c>
      <c r="D530" s="313" t="s">
        <v>1046</v>
      </c>
      <c r="E530" s="313" t="s">
        <v>717</v>
      </c>
      <c r="F530" s="313" t="s">
        <v>144</v>
      </c>
      <c r="G530" s="313" t="s">
        <v>1065</v>
      </c>
      <c r="H530" s="313" t="s">
        <v>764</v>
      </c>
      <c r="I530" s="313" t="s">
        <v>1068</v>
      </c>
      <c r="J530" s="313">
        <v>472</v>
      </c>
      <c r="K530" s="313" t="s">
        <v>47</v>
      </c>
      <c r="L530" s="313"/>
      <c r="N530" s="341" t="s">
        <v>1976</v>
      </c>
      <c r="O530" s="341"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342" t="s">
        <v>1992</v>
      </c>
      <c r="Q530" s="342" t="s">
        <v>46</v>
      </c>
      <c r="R530" s="363" t="str">
        <f t="shared" si="39"/>
        <v xml:space="preserve">Water &amp; Waste </v>
      </c>
      <c r="S530" s="342" t="str">
        <f t="shared" si="41"/>
        <v>//**Water &amp; Waste : **</v>
      </c>
      <c r="T530" s="318" t="str">
        <f t="shared" si="40"/>
        <v/>
      </c>
    </row>
    <row r="531" spans="1:20">
      <c r="A531" s="318" t="s">
        <v>1979</v>
      </c>
      <c r="C531" s="313" t="s">
        <v>9</v>
      </c>
      <c r="D531" s="313" t="s">
        <v>1046</v>
      </c>
      <c r="E531" s="313" t="s">
        <v>717</v>
      </c>
      <c r="F531" s="313" t="s">
        <v>144</v>
      </c>
      <c r="G531" s="313" t="s">
        <v>1066</v>
      </c>
      <c r="H531" s="313" t="s">
        <v>764</v>
      </c>
      <c r="I531" s="313" t="s">
        <v>1070</v>
      </c>
      <c r="J531" s="313">
        <v>473</v>
      </c>
      <c r="K531" s="313" t="s">
        <v>47</v>
      </c>
      <c r="L531" s="313"/>
      <c r="N531" s="341" t="s">
        <v>1976</v>
      </c>
      <c r="O531" s="341"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342" t="s">
        <v>1992</v>
      </c>
      <c r="Q531" s="342" t="s">
        <v>46</v>
      </c>
      <c r="R531" s="363" t="str">
        <f t="shared" si="39"/>
        <v xml:space="preserve">Water &amp; Waste </v>
      </c>
      <c r="S531" s="342" t="str">
        <f t="shared" si="41"/>
        <v>//**Water &amp; Waste : **</v>
      </c>
      <c r="T531" s="318" t="str">
        <f t="shared" si="40"/>
        <v/>
      </c>
    </row>
    <row r="532" spans="1:20">
      <c r="A532" s="318" t="s">
        <v>1979</v>
      </c>
      <c r="C532" s="313" t="s">
        <v>9</v>
      </c>
      <c r="D532" s="313" t="s">
        <v>1046</v>
      </c>
      <c r="E532" s="313" t="s">
        <v>717</v>
      </c>
      <c r="F532" s="313" t="s">
        <v>144</v>
      </c>
      <c r="G532" s="313" t="s">
        <v>1067</v>
      </c>
      <c r="H532" s="313" t="s">
        <v>764</v>
      </c>
      <c r="I532" s="313" t="s">
        <v>1071</v>
      </c>
      <c r="J532" s="313">
        <v>474</v>
      </c>
      <c r="K532" s="313" t="s">
        <v>47</v>
      </c>
      <c r="L532" s="313"/>
      <c r="N532" s="341" t="s">
        <v>1976</v>
      </c>
      <c r="O532" s="341"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342" t="s">
        <v>1992</v>
      </c>
      <c r="Q532" s="342" t="s">
        <v>46</v>
      </c>
      <c r="R532" s="363" t="str">
        <f t="shared" si="39"/>
        <v xml:space="preserve">Water &amp; Waste </v>
      </c>
      <c r="S532" s="342" t="str">
        <f t="shared" si="41"/>
        <v>//**Water &amp; Waste : **</v>
      </c>
      <c r="T532" s="318" t="str">
        <f t="shared" si="40"/>
        <v/>
      </c>
    </row>
    <row r="533" spans="1:20">
      <c r="A533" s="318" t="s">
        <v>1979</v>
      </c>
      <c r="C533" s="313" t="s">
        <v>9</v>
      </c>
      <c r="D533" s="313" t="s">
        <v>1046</v>
      </c>
      <c r="E533" s="313" t="s">
        <v>717</v>
      </c>
      <c r="F533" s="313" t="s">
        <v>144</v>
      </c>
      <c r="G533" s="313" t="s">
        <v>1064</v>
      </c>
      <c r="H533" s="313" t="s">
        <v>764</v>
      </c>
      <c r="I533" s="313" t="s">
        <v>1069</v>
      </c>
      <c r="J533" s="313">
        <v>475</v>
      </c>
      <c r="K533" s="313" t="s">
        <v>47</v>
      </c>
      <c r="L533" s="313"/>
      <c r="N533" s="341" t="s">
        <v>1976</v>
      </c>
      <c r="O533" s="341"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342" t="s">
        <v>1992</v>
      </c>
      <c r="Q533" s="342" t="s">
        <v>46</v>
      </c>
      <c r="R533" s="363" t="str">
        <f t="shared" si="39"/>
        <v xml:space="preserve">Water &amp; Waste </v>
      </c>
      <c r="S533" s="342" t="str">
        <f t="shared" si="41"/>
        <v>//**Water &amp; Waste : **</v>
      </c>
      <c r="T533" s="318" t="str">
        <f t="shared" si="40"/>
        <v/>
      </c>
    </row>
    <row r="534" spans="1:20">
      <c r="A534" s="318" t="s">
        <v>1979</v>
      </c>
      <c r="C534" s="313" t="s">
        <v>9</v>
      </c>
      <c r="D534" s="313" t="s">
        <v>1046</v>
      </c>
      <c r="E534" s="313" t="s">
        <v>717</v>
      </c>
      <c r="F534" s="313" t="s">
        <v>145</v>
      </c>
      <c r="G534" s="313" t="s">
        <v>718</v>
      </c>
      <c r="H534" s="313" t="s">
        <v>147</v>
      </c>
      <c r="I534" s="313" t="s">
        <v>724</v>
      </c>
      <c r="J534" s="313">
        <v>476</v>
      </c>
      <c r="K534" s="313" t="s">
        <v>47</v>
      </c>
      <c r="L534" s="313"/>
      <c r="N534" s="341" t="s">
        <v>1976</v>
      </c>
      <c r="O534" s="341"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342" t="s">
        <v>1992</v>
      </c>
      <c r="Q534" s="342" t="s">
        <v>46</v>
      </c>
      <c r="R534" s="363" t="str">
        <f t="shared" si="39"/>
        <v xml:space="preserve">Agriculture </v>
      </c>
      <c r="S534" s="342" t="str">
        <f t="shared" si="41"/>
        <v>//**Agriculture : **</v>
      </c>
      <c r="T534" s="318" t="str">
        <f t="shared" si="40"/>
        <v/>
      </c>
    </row>
    <row r="535" spans="1:20">
      <c r="A535" s="318" t="s">
        <v>1979</v>
      </c>
      <c r="C535" s="313" t="s">
        <v>9</v>
      </c>
      <c r="D535" s="313" t="s">
        <v>1046</v>
      </c>
      <c r="E535" s="313" t="s">
        <v>717</v>
      </c>
      <c r="F535" s="313" t="s">
        <v>145</v>
      </c>
      <c r="G535" s="313" t="s">
        <v>719</v>
      </c>
      <c r="H535" s="313" t="s">
        <v>147</v>
      </c>
      <c r="I535" s="313" t="s">
        <v>727</v>
      </c>
      <c r="J535" s="313">
        <v>477</v>
      </c>
      <c r="K535" s="313" t="s">
        <v>47</v>
      </c>
      <c r="L535" s="313"/>
      <c r="N535" s="341" t="s">
        <v>1976</v>
      </c>
      <c r="O535" s="341"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342" t="s">
        <v>1992</v>
      </c>
      <c r="Q535" s="342" t="s">
        <v>46</v>
      </c>
      <c r="R535" s="363" t="str">
        <f t="shared" si="39"/>
        <v xml:space="preserve">Agriculture </v>
      </c>
      <c r="S535" s="342" t="str">
        <f t="shared" si="41"/>
        <v>//**Agriculture : **</v>
      </c>
      <c r="T535" s="318" t="str">
        <f t="shared" si="40"/>
        <v/>
      </c>
    </row>
    <row r="536" spans="1:20">
      <c r="A536" s="318" t="s">
        <v>1979</v>
      </c>
      <c r="C536" s="313" t="s">
        <v>9</v>
      </c>
      <c r="D536" s="313" t="s">
        <v>1046</v>
      </c>
      <c r="E536" s="313" t="s">
        <v>717</v>
      </c>
      <c r="F536" s="313" t="s">
        <v>145</v>
      </c>
      <c r="G536" s="313" t="s">
        <v>720</v>
      </c>
      <c r="H536" s="313" t="s">
        <v>147</v>
      </c>
      <c r="I536" s="313" t="s">
        <v>728</v>
      </c>
      <c r="J536" s="313">
        <v>478</v>
      </c>
      <c r="K536" s="313" t="s">
        <v>46</v>
      </c>
      <c r="L536" s="313" t="s">
        <v>1938</v>
      </c>
      <c r="N536" s="341" t="s">
        <v>1976</v>
      </c>
      <c r="O536" s="341"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342" t="s">
        <v>1992</v>
      </c>
      <c r="Q536" s="342" t="s">
        <v>46</v>
      </c>
      <c r="R536" s="363" t="str">
        <f t="shared" si="39"/>
        <v xml:space="preserve">Agriculture </v>
      </c>
      <c r="S536" s="342" t="str">
        <f t="shared" si="41"/>
        <v>//**Agriculture : **</v>
      </c>
      <c r="T536" s="318"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7" spans="1:20">
      <c r="A537" s="318" t="s">
        <v>1979</v>
      </c>
      <c r="C537" s="313" t="s">
        <v>9</v>
      </c>
      <c r="D537" s="313" t="s">
        <v>1046</v>
      </c>
      <c r="E537" s="313" t="s">
        <v>717</v>
      </c>
      <c r="F537" s="313" t="s">
        <v>145</v>
      </c>
      <c r="G537" s="313" t="s">
        <v>721</v>
      </c>
      <c r="H537" s="313" t="s">
        <v>147</v>
      </c>
      <c r="I537" s="313" t="s">
        <v>725</v>
      </c>
      <c r="J537" s="313">
        <v>479</v>
      </c>
      <c r="K537" s="313" t="s">
        <v>47</v>
      </c>
      <c r="L537" s="313"/>
      <c r="N537" s="341" t="s">
        <v>1976</v>
      </c>
      <c r="O537" s="341"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342" t="s">
        <v>1992</v>
      </c>
      <c r="Q537" s="342" t="s">
        <v>46</v>
      </c>
      <c r="R537" s="363" t="str">
        <f t="shared" si="39"/>
        <v xml:space="preserve">Agriculture </v>
      </c>
      <c r="S537" s="342" t="str">
        <f t="shared" si="41"/>
        <v>//**Agriculture : **</v>
      </c>
      <c r="T537" s="318" t="str">
        <f t="shared" si="40"/>
        <v/>
      </c>
    </row>
    <row r="538" spans="1:20">
      <c r="A538" s="318" t="s">
        <v>1979</v>
      </c>
      <c r="C538" s="313" t="s">
        <v>9</v>
      </c>
      <c r="D538" s="313" t="s">
        <v>1046</v>
      </c>
      <c r="E538" s="313" t="s">
        <v>717</v>
      </c>
      <c r="F538" s="313" t="s">
        <v>145</v>
      </c>
      <c r="G538" s="313" t="s">
        <v>722</v>
      </c>
      <c r="H538" s="313" t="s">
        <v>147</v>
      </c>
      <c r="I538" s="313" t="s">
        <v>726</v>
      </c>
      <c r="J538" s="313">
        <v>480</v>
      </c>
      <c r="K538" s="313" t="s">
        <v>46</v>
      </c>
      <c r="L538" s="313" t="s">
        <v>1938</v>
      </c>
      <c r="N538" s="341" t="s">
        <v>1976</v>
      </c>
      <c r="O538" s="341"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342" t="s">
        <v>1992</v>
      </c>
      <c r="Q538" s="342" t="s">
        <v>46</v>
      </c>
      <c r="R538" s="363" t="str">
        <f t="shared" si="39"/>
        <v xml:space="preserve">Agriculture </v>
      </c>
      <c r="S538" s="342" t="str">
        <f t="shared" si="41"/>
        <v>//**Agriculture : **</v>
      </c>
      <c r="T538" s="318"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9" spans="1:20">
      <c r="A539" s="318" t="s">
        <v>1979</v>
      </c>
      <c r="C539" s="313" t="s">
        <v>9</v>
      </c>
      <c r="D539" s="313" t="s">
        <v>1046</v>
      </c>
      <c r="E539" s="313" t="s">
        <v>717</v>
      </c>
      <c r="F539" s="313" t="s">
        <v>145</v>
      </c>
      <c r="G539" s="313" t="s">
        <v>723</v>
      </c>
      <c r="H539" s="313" t="s">
        <v>147</v>
      </c>
      <c r="I539" s="313" t="s">
        <v>729</v>
      </c>
      <c r="J539" s="313">
        <v>481</v>
      </c>
      <c r="K539" s="313" t="s">
        <v>47</v>
      </c>
      <c r="L539" s="313"/>
      <c r="N539" s="341" t="s">
        <v>1976</v>
      </c>
      <c r="O539" s="341"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342" t="s">
        <v>1992</v>
      </c>
      <c r="Q539" s="342" t="s">
        <v>46</v>
      </c>
      <c r="R539" s="363" t="str">
        <f t="shared" ref="R539:R553" si="42">H539&amp;" "</f>
        <v xml:space="preserve">Agriculture </v>
      </c>
      <c r="S539" s="342" t="str">
        <f t="shared" si="41"/>
        <v>//**Agriculture : **</v>
      </c>
      <c r="T539" s="318" t="str">
        <f t="shared" si="40"/>
        <v/>
      </c>
    </row>
    <row r="540" spans="1:20">
      <c r="A540" s="318" t="s">
        <v>1979</v>
      </c>
      <c r="C540" s="313" t="s">
        <v>9</v>
      </c>
      <c r="D540" s="313" t="s">
        <v>1046</v>
      </c>
      <c r="E540" s="313" t="s">
        <v>717</v>
      </c>
      <c r="F540" s="313" t="s">
        <v>145</v>
      </c>
      <c r="G540" s="313" t="s">
        <v>1065</v>
      </c>
      <c r="H540" s="313" t="s">
        <v>147</v>
      </c>
      <c r="I540" s="313" t="s">
        <v>1068</v>
      </c>
      <c r="J540" s="313">
        <v>482</v>
      </c>
      <c r="K540" s="313" t="s">
        <v>47</v>
      </c>
      <c r="L540" s="313"/>
      <c r="N540" s="341" t="s">
        <v>1976</v>
      </c>
      <c r="O540" s="341"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342" t="s">
        <v>1992</v>
      </c>
      <c r="Q540" s="342" t="s">
        <v>46</v>
      </c>
      <c r="R540" s="363" t="str">
        <f t="shared" si="42"/>
        <v xml:space="preserve">Agriculture </v>
      </c>
      <c r="S540" s="342" t="str">
        <f t="shared" si="41"/>
        <v>//**Agriculture : **</v>
      </c>
      <c r="T540" s="318" t="str">
        <f t="shared" si="40"/>
        <v/>
      </c>
    </row>
    <row r="541" spans="1:20">
      <c r="A541" s="318" t="s">
        <v>1979</v>
      </c>
      <c r="C541" s="313" t="s">
        <v>9</v>
      </c>
      <c r="D541" s="313" t="s">
        <v>1046</v>
      </c>
      <c r="E541" s="313" t="s">
        <v>717</v>
      </c>
      <c r="F541" s="313" t="s">
        <v>145</v>
      </c>
      <c r="G541" s="313" t="s">
        <v>1066</v>
      </c>
      <c r="H541" s="313" t="s">
        <v>147</v>
      </c>
      <c r="I541" s="313" t="s">
        <v>1070</v>
      </c>
      <c r="J541" s="313">
        <v>483</v>
      </c>
      <c r="K541" s="313" t="s">
        <v>46</v>
      </c>
      <c r="L541" s="313" t="s">
        <v>1938</v>
      </c>
      <c r="N541" s="341" t="s">
        <v>1976</v>
      </c>
      <c r="O541" s="341"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342" t="s">
        <v>1992</v>
      </c>
      <c r="Q541" s="342" t="s">
        <v>46</v>
      </c>
      <c r="R541" s="363" t="str">
        <f t="shared" si="42"/>
        <v xml:space="preserve">Agriculture </v>
      </c>
      <c r="S541" s="342" t="str">
        <f t="shared" si="41"/>
        <v>//**Agriculture : **</v>
      </c>
      <c r="T541" s="318"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2" spans="1:20">
      <c r="A542" s="318" t="s">
        <v>1979</v>
      </c>
      <c r="C542" s="313" t="s">
        <v>9</v>
      </c>
      <c r="D542" s="313" t="s">
        <v>1046</v>
      </c>
      <c r="E542" s="313" t="s">
        <v>717</v>
      </c>
      <c r="F542" s="313" t="s">
        <v>145</v>
      </c>
      <c r="G542" s="313" t="s">
        <v>1067</v>
      </c>
      <c r="H542" s="313" t="s">
        <v>147</v>
      </c>
      <c r="I542" s="313" t="s">
        <v>1071</v>
      </c>
      <c r="J542" s="313">
        <v>484</v>
      </c>
      <c r="K542" s="313" t="s">
        <v>46</v>
      </c>
      <c r="L542" s="313" t="s">
        <v>1938</v>
      </c>
      <c r="N542" s="341" t="s">
        <v>1976</v>
      </c>
      <c r="O542" s="341"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342" t="s">
        <v>1992</v>
      </c>
      <c r="Q542" s="342" t="s">
        <v>46</v>
      </c>
      <c r="R542" s="363" t="str">
        <f t="shared" si="42"/>
        <v xml:space="preserve">Agriculture </v>
      </c>
      <c r="S542" s="342" t="str">
        <f t="shared" si="41"/>
        <v>//**Agriculture : **</v>
      </c>
      <c r="T542" s="318"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3" spans="1:20">
      <c r="A543" s="318" t="s">
        <v>1979</v>
      </c>
      <c r="C543" s="313" t="s">
        <v>9</v>
      </c>
      <c r="D543" s="313" t="s">
        <v>1046</v>
      </c>
      <c r="E543" s="313" t="s">
        <v>717</v>
      </c>
      <c r="F543" s="313" t="s">
        <v>145</v>
      </c>
      <c r="G543" s="313" t="s">
        <v>1064</v>
      </c>
      <c r="H543" s="313" t="s">
        <v>147</v>
      </c>
      <c r="I543" s="313" t="s">
        <v>1069</v>
      </c>
      <c r="J543" s="313">
        <v>485</v>
      </c>
      <c r="K543" s="313" t="s">
        <v>47</v>
      </c>
      <c r="L543" s="313"/>
      <c r="N543" s="341" t="s">
        <v>1976</v>
      </c>
      <c r="O543" s="341"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342" t="s">
        <v>1992</v>
      </c>
      <c r="Q543" s="342" t="s">
        <v>46</v>
      </c>
      <c r="R543" s="363" t="str">
        <f t="shared" si="42"/>
        <v xml:space="preserve">Agriculture </v>
      </c>
      <c r="S543" s="342" t="str">
        <f t="shared" si="41"/>
        <v>//**Agriculture : **</v>
      </c>
      <c r="T543" s="318" t="str">
        <f t="shared" si="40"/>
        <v/>
      </c>
    </row>
    <row r="544" spans="1:20">
      <c r="A544" s="318" t="s">
        <v>1979</v>
      </c>
      <c r="C544" s="313" t="s">
        <v>9</v>
      </c>
      <c r="D544" s="313" t="s">
        <v>1046</v>
      </c>
      <c r="E544" s="313" t="s">
        <v>717</v>
      </c>
      <c r="F544" s="313" t="s">
        <v>146</v>
      </c>
      <c r="G544" s="313" t="s">
        <v>718</v>
      </c>
      <c r="H544" s="313" t="s">
        <v>148</v>
      </c>
      <c r="I544" s="313" t="s">
        <v>724</v>
      </c>
      <c r="J544" s="313">
        <v>486</v>
      </c>
      <c r="K544" s="313" t="s">
        <v>47</v>
      </c>
      <c r="L544" s="313"/>
      <c r="N544" s="341" t="s">
        <v>1976</v>
      </c>
      <c r="O544" s="341"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342" t="s">
        <v>1992</v>
      </c>
      <c r="Q544" s="342" t="s">
        <v>46</v>
      </c>
      <c r="R544" s="363" t="str">
        <f t="shared" si="42"/>
        <v xml:space="preserve">Other Industries </v>
      </c>
      <c r="S544" s="342" t="str">
        <f t="shared" si="41"/>
        <v>//**Other Industries : **</v>
      </c>
      <c r="T544" s="318" t="str">
        <f t="shared" si="40"/>
        <v/>
      </c>
    </row>
    <row r="545" spans="1:21">
      <c r="A545" s="318" t="s">
        <v>1979</v>
      </c>
      <c r="C545" s="313" t="s">
        <v>9</v>
      </c>
      <c r="D545" s="313" t="s">
        <v>1046</v>
      </c>
      <c r="E545" s="313" t="s">
        <v>717</v>
      </c>
      <c r="F545" s="313" t="s">
        <v>146</v>
      </c>
      <c r="G545" s="313" t="s">
        <v>719</v>
      </c>
      <c r="H545" s="313" t="s">
        <v>148</v>
      </c>
      <c r="I545" s="313" t="s">
        <v>727</v>
      </c>
      <c r="J545" s="313">
        <v>487</v>
      </c>
      <c r="K545" s="313" t="s">
        <v>46</v>
      </c>
      <c r="L545" s="313" t="s">
        <v>1939</v>
      </c>
      <c r="N545" s="341" t="s">
        <v>1976</v>
      </c>
      <c r="O545" s="341"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342" t="s">
        <v>1992</v>
      </c>
      <c r="Q545" s="342" t="s">
        <v>46</v>
      </c>
      <c r="R545" s="363" t="str">
        <f t="shared" si="42"/>
        <v xml:space="preserve">Other Industries </v>
      </c>
      <c r="S545" s="342" t="str">
        <f t="shared" si="41"/>
        <v>//**Other Industries : **</v>
      </c>
      <c r="T545" s="318"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46" spans="1:21">
      <c r="A546" s="318" t="s">
        <v>1979</v>
      </c>
      <c r="C546" s="313" t="s">
        <v>9</v>
      </c>
      <c r="D546" s="313" t="s">
        <v>1046</v>
      </c>
      <c r="E546" s="313" t="s">
        <v>717</v>
      </c>
      <c r="F546" s="313" t="s">
        <v>146</v>
      </c>
      <c r="G546" s="313" t="s">
        <v>720</v>
      </c>
      <c r="H546" s="313" t="s">
        <v>148</v>
      </c>
      <c r="I546" s="313" t="s">
        <v>728</v>
      </c>
      <c r="J546" s="313">
        <v>488</v>
      </c>
      <c r="K546" s="313" t="s">
        <v>46</v>
      </c>
      <c r="L546" s="313" t="s">
        <v>1938</v>
      </c>
      <c r="N546" s="341" t="s">
        <v>1976</v>
      </c>
      <c r="O546" s="341"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342" t="s">
        <v>1992</v>
      </c>
      <c r="Q546" s="342" t="s">
        <v>46</v>
      </c>
      <c r="R546" s="363" t="str">
        <f t="shared" si="42"/>
        <v xml:space="preserve">Other Industries </v>
      </c>
      <c r="S546" s="342" t="str">
        <f t="shared" si="41"/>
        <v>//**Other Industries : **</v>
      </c>
      <c r="T546" s="318"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7" spans="1:21">
      <c r="A547" s="318" t="s">
        <v>1979</v>
      </c>
      <c r="C547" s="313" t="s">
        <v>9</v>
      </c>
      <c r="D547" s="313" t="s">
        <v>1046</v>
      </c>
      <c r="E547" s="313" t="s">
        <v>717</v>
      </c>
      <c r="F547" s="313" t="s">
        <v>146</v>
      </c>
      <c r="G547" s="313" t="s">
        <v>721</v>
      </c>
      <c r="H547" s="313" t="s">
        <v>148</v>
      </c>
      <c r="I547" s="313" t="s">
        <v>725</v>
      </c>
      <c r="J547" s="313">
        <v>489</v>
      </c>
      <c r="K547" s="313" t="s">
        <v>47</v>
      </c>
      <c r="L547" s="313"/>
      <c r="N547" s="341" t="s">
        <v>1976</v>
      </c>
      <c r="O547" s="341"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342" t="s">
        <v>1992</v>
      </c>
      <c r="Q547" s="342" t="s">
        <v>46</v>
      </c>
      <c r="R547" s="363" t="str">
        <f t="shared" si="42"/>
        <v xml:space="preserve">Other Industries </v>
      </c>
      <c r="S547" s="342" t="str">
        <f t="shared" si="41"/>
        <v>//**Other Industries : **</v>
      </c>
      <c r="T547" s="318" t="str">
        <f t="shared" si="40"/>
        <v/>
      </c>
    </row>
    <row r="548" spans="1:21">
      <c r="A548" s="318" t="s">
        <v>1979</v>
      </c>
      <c r="C548" s="313" t="s">
        <v>9</v>
      </c>
      <c r="D548" s="313" t="s">
        <v>1046</v>
      </c>
      <c r="E548" s="313" t="s">
        <v>717</v>
      </c>
      <c r="F548" s="313" t="s">
        <v>146</v>
      </c>
      <c r="G548" s="313" t="s">
        <v>722</v>
      </c>
      <c r="H548" s="313" t="s">
        <v>148</v>
      </c>
      <c r="I548" s="313" t="s">
        <v>726</v>
      </c>
      <c r="J548" s="313">
        <v>490</v>
      </c>
      <c r="K548" s="313" t="s">
        <v>46</v>
      </c>
      <c r="L548" s="313" t="s">
        <v>1938</v>
      </c>
      <c r="N548" s="341" t="s">
        <v>1976</v>
      </c>
      <c r="O548" s="341"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342" t="s">
        <v>1992</v>
      </c>
      <c r="Q548" s="342" t="s">
        <v>46</v>
      </c>
      <c r="R548" s="363" t="str">
        <f t="shared" si="42"/>
        <v xml:space="preserve">Other Industries </v>
      </c>
      <c r="S548" s="342" t="str">
        <f t="shared" si="41"/>
        <v>//**Other Industries : **</v>
      </c>
      <c r="T548" s="318"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9" spans="1:21">
      <c r="A549" s="318" t="s">
        <v>1979</v>
      </c>
      <c r="C549" s="313" t="s">
        <v>9</v>
      </c>
      <c r="D549" s="313" t="s">
        <v>1046</v>
      </c>
      <c r="E549" s="313" t="s">
        <v>717</v>
      </c>
      <c r="F549" s="313" t="s">
        <v>146</v>
      </c>
      <c r="G549" s="313" t="s">
        <v>723</v>
      </c>
      <c r="H549" s="313" t="s">
        <v>148</v>
      </c>
      <c r="I549" s="313" t="s">
        <v>729</v>
      </c>
      <c r="J549" s="313">
        <v>491</v>
      </c>
      <c r="K549" s="313" t="s">
        <v>47</v>
      </c>
      <c r="L549" s="313"/>
      <c r="N549" s="341" t="s">
        <v>1976</v>
      </c>
      <c r="O549" s="341"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342" t="s">
        <v>1992</v>
      </c>
      <c r="Q549" s="342" t="s">
        <v>46</v>
      </c>
      <c r="R549" s="363" t="str">
        <f t="shared" si="42"/>
        <v xml:space="preserve">Other Industries </v>
      </c>
      <c r="S549" s="342" t="str">
        <f t="shared" si="41"/>
        <v>//**Other Industries : **</v>
      </c>
      <c r="T549" s="318" t="str">
        <f t="shared" si="40"/>
        <v/>
      </c>
    </row>
    <row r="550" spans="1:21">
      <c r="A550" s="318" t="s">
        <v>1979</v>
      </c>
      <c r="C550" s="313" t="s">
        <v>9</v>
      </c>
      <c r="D550" s="313" t="s">
        <v>1046</v>
      </c>
      <c r="E550" s="313" t="s">
        <v>717</v>
      </c>
      <c r="F550" s="313" t="s">
        <v>146</v>
      </c>
      <c r="G550" s="313" t="s">
        <v>1065</v>
      </c>
      <c r="H550" s="313" t="s">
        <v>148</v>
      </c>
      <c r="I550" s="313" t="s">
        <v>1068</v>
      </c>
      <c r="J550" s="313">
        <v>492</v>
      </c>
      <c r="K550" s="313" t="s">
        <v>47</v>
      </c>
      <c r="L550" s="313"/>
      <c r="N550" s="341" t="s">
        <v>1976</v>
      </c>
      <c r="O550" s="341"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342" t="s">
        <v>1992</v>
      </c>
      <c r="Q550" s="342" t="s">
        <v>46</v>
      </c>
      <c r="R550" s="363" t="str">
        <f t="shared" si="42"/>
        <v xml:space="preserve">Other Industries </v>
      </c>
      <c r="S550" s="342" t="str">
        <f t="shared" si="41"/>
        <v>//**Other Industries : **</v>
      </c>
      <c r="T550" s="318" t="str">
        <f t="shared" si="40"/>
        <v/>
      </c>
    </row>
    <row r="551" spans="1:21">
      <c r="A551" s="318" t="s">
        <v>1979</v>
      </c>
      <c r="C551" s="313" t="s">
        <v>9</v>
      </c>
      <c r="D551" s="313" t="s">
        <v>1046</v>
      </c>
      <c r="E551" s="313" t="s">
        <v>717</v>
      </c>
      <c r="F551" s="313" t="s">
        <v>146</v>
      </c>
      <c r="G551" s="313" t="s">
        <v>1066</v>
      </c>
      <c r="H551" s="313" t="s">
        <v>148</v>
      </c>
      <c r="I551" s="313" t="s">
        <v>1070</v>
      </c>
      <c r="J551" s="313">
        <v>493</v>
      </c>
      <c r="K551" s="313" t="s">
        <v>46</v>
      </c>
      <c r="L551" s="313" t="s">
        <v>1938</v>
      </c>
      <c r="N551" s="341" t="s">
        <v>1976</v>
      </c>
      <c r="O551" s="341"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342" t="s">
        <v>1992</v>
      </c>
      <c r="Q551" s="342" t="s">
        <v>46</v>
      </c>
      <c r="R551" s="363" t="str">
        <f t="shared" si="42"/>
        <v xml:space="preserve">Other Industries </v>
      </c>
      <c r="S551" s="342" t="str">
        <f t="shared" si="41"/>
        <v>//**Other Industries : **</v>
      </c>
      <c r="T551" s="318"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2" spans="1:21">
      <c r="A552" s="318" t="s">
        <v>1979</v>
      </c>
      <c r="C552" s="313" t="s">
        <v>9</v>
      </c>
      <c r="D552" s="313" t="s">
        <v>1046</v>
      </c>
      <c r="E552" s="313" t="s">
        <v>717</v>
      </c>
      <c r="F552" s="313" t="s">
        <v>146</v>
      </c>
      <c r="G552" s="313" t="s">
        <v>1067</v>
      </c>
      <c r="H552" s="313" t="s">
        <v>148</v>
      </c>
      <c r="I552" s="313" t="s">
        <v>1071</v>
      </c>
      <c r="J552" s="313">
        <v>494</v>
      </c>
      <c r="K552" s="313" t="s">
        <v>46</v>
      </c>
      <c r="L552" s="313" t="s">
        <v>1938</v>
      </c>
      <c r="N552" s="341" t="s">
        <v>1976</v>
      </c>
      <c r="O552" s="341"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342" t="s">
        <v>1992</v>
      </c>
      <c r="Q552" s="342" t="s">
        <v>46</v>
      </c>
      <c r="R552" s="363" t="str">
        <f t="shared" si="42"/>
        <v xml:space="preserve">Other Industries </v>
      </c>
      <c r="S552" s="342" t="str">
        <f t="shared" si="41"/>
        <v>//**Other Industries : **</v>
      </c>
      <c r="T552" s="318"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3" spans="1:21">
      <c r="A553" s="318" t="s">
        <v>1979</v>
      </c>
      <c r="C553" s="313" t="s">
        <v>9</v>
      </c>
      <c r="D553" s="313" t="s">
        <v>1046</v>
      </c>
      <c r="E553" s="313" t="s">
        <v>717</v>
      </c>
      <c r="F553" s="313" t="s">
        <v>146</v>
      </c>
      <c r="G553" s="313" t="s">
        <v>1064</v>
      </c>
      <c r="H553" s="313" t="s">
        <v>148</v>
      </c>
      <c r="I553" s="313" t="s">
        <v>1069</v>
      </c>
      <c r="J553" s="313">
        <v>495</v>
      </c>
      <c r="K553" s="313" t="s">
        <v>47</v>
      </c>
      <c r="L553" s="313"/>
      <c r="N553" s="341" t="s">
        <v>1976</v>
      </c>
      <c r="O553" s="341"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342" t="s">
        <v>1992</v>
      </c>
      <c r="Q553" s="342" t="s">
        <v>46</v>
      </c>
      <c r="R553" s="363" t="str">
        <f t="shared" si="42"/>
        <v xml:space="preserve">Other Industries </v>
      </c>
      <c r="S553" s="342" t="str">
        <f t="shared" si="41"/>
        <v>//**Other Industries : **</v>
      </c>
      <c r="T553" s="318" t="str">
        <f t="shared" si="40"/>
        <v/>
      </c>
    </row>
    <row r="554" spans="1:21" s="315" customFormat="1">
      <c r="A554" s="315" t="s">
        <v>1978</v>
      </c>
      <c r="B554" s="311"/>
      <c r="C554" s="315" t="s">
        <v>9</v>
      </c>
      <c r="D554" s="315" t="s">
        <v>1144</v>
      </c>
      <c r="E554" s="315" t="s">
        <v>1147</v>
      </c>
      <c r="J554" s="315">
        <v>58</v>
      </c>
      <c r="K554" s="315" t="s">
        <v>46</v>
      </c>
      <c r="L554" s="315" t="s">
        <v>1850</v>
      </c>
      <c r="M554" s="311"/>
      <c r="N554" s="344" t="s">
        <v>1976</v>
      </c>
      <c r="O554" s="344" t="str">
        <f>INDEX('Standard Descriptions'!$E:$E,MATCH(Guidance!E554,'Standard Descriptions'!$C:$C,0))</f>
        <v xml:space="preserve"> This policy reduces emissions of high-GWP, fluorinated gases (F-gases) from the industry sector by substituting less-harmful chemicals. // </v>
      </c>
      <c r="P554" s="315" t="s">
        <v>1992</v>
      </c>
      <c r="Q554" s="315" t="s">
        <v>47</v>
      </c>
      <c r="R554" s="315" t="str">
        <f t="shared" ref="R554:R557" si="43">H554&amp;" "&amp;I554</f>
        <v xml:space="preserve"> </v>
      </c>
      <c r="T554" s="315" t="str">
        <f t="shared" si="40"/>
        <v xml:space="preserve"> If this policy is fully implemented, F-gas emissions in 2050 are reduced by 56%.</v>
      </c>
      <c r="U554" s="310" t="str">
        <f>N554&amp;O554&amp;P554&amp;T554</f>
        <v>**Description:** This policy reduces emissions of high-GWP, fluorinated gases (F-gases) from the industry sector by substituting less-harmful chemicals. // **Guidance for setting values: ** If this policy is fully implemented, F-gas emissions in 2050 are reduced by 56%.</v>
      </c>
    </row>
    <row r="555" spans="1:21" s="315" customFormat="1">
      <c r="A555" s="315" t="s">
        <v>1978</v>
      </c>
      <c r="B555" s="311"/>
      <c r="C555" s="315" t="s">
        <v>9</v>
      </c>
      <c r="D555" s="315" t="s">
        <v>1145</v>
      </c>
      <c r="E555" s="315" t="s">
        <v>1148</v>
      </c>
      <c r="J555" s="315">
        <v>510</v>
      </c>
      <c r="K555" s="315" t="s">
        <v>46</v>
      </c>
      <c r="L555" s="315" t="s">
        <v>1851</v>
      </c>
      <c r="M555" s="311"/>
      <c r="N555" s="344" t="s">
        <v>1976</v>
      </c>
      <c r="O555" s="344" t="str">
        <f>INDEX('Standard Descriptions'!$E:$E,MATCH(Guidance!E555,'Standard Descriptions'!$C:$C,0))</f>
        <v xml:space="preserve"> This policy reduces emissions of high-GWP, fluorinated gases (F-gases) from the industry sector by destroying F-gases created as byproducts during the creation of desired products. // </v>
      </c>
      <c r="P555" s="315" t="s">
        <v>1992</v>
      </c>
      <c r="Q555" s="315" t="s">
        <v>47</v>
      </c>
      <c r="R555" s="315" t="str">
        <f t="shared" si="43"/>
        <v xml:space="preserve"> </v>
      </c>
      <c r="T555" s="315" t="str">
        <f t="shared" si="40"/>
        <v xml:space="preserve"> If this policy is fully implemented, F-gas emissions in 2050 are reduced by 3%.</v>
      </c>
      <c r="U555" s="310" t="str">
        <f>N555&amp;O555&amp;P555&amp;T555</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row>
    <row r="556" spans="1:21" s="315" customFormat="1">
      <c r="A556" s="315" t="s">
        <v>1978</v>
      </c>
      <c r="B556" s="311"/>
      <c r="C556" s="315" t="s">
        <v>9</v>
      </c>
      <c r="D556" s="315" t="s">
        <v>1146</v>
      </c>
      <c r="E556" s="315" t="s">
        <v>1149</v>
      </c>
      <c r="J556" s="315">
        <v>511</v>
      </c>
      <c r="K556" s="315" t="s">
        <v>46</v>
      </c>
      <c r="L556" s="315" t="s">
        <v>1852</v>
      </c>
      <c r="M556" s="311"/>
      <c r="N556" s="344" t="s">
        <v>1976</v>
      </c>
      <c r="O556" s="344" t="str">
        <f>INDEX('Standard Descriptions'!$E:$E,MATCH(Guidance!E556,'Standard Descriptions'!$C:$C,0))</f>
        <v xml:space="preserve"> This policy reduces emissions of high-GWP, fluorinated gases (F-gases) by recovering F-gases from equipment at the end of its service life and destroying or recycling those F-gases. // </v>
      </c>
      <c r="P556" s="315" t="s">
        <v>1992</v>
      </c>
      <c r="Q556" s="315" t="s">
        <v>47</v>
      </c>
      <c r="R556" s="315" t="str">
        <f t="shared" si="43"/>
        <v xml:space="preserve"> </v>
      </c>
      <c r="T556" s="315" t="str">
        <f t="shared" si="40"/>
        <v xml:space="preserve"> If this policy is fully implemented, F-gas emissions in 2050 are reduced by 16%.</v>
      </c>
      <c r="U556" s="310" t="str">
        <f>N556&amp;O556&amp;P556&amp;T556</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row>
    <row r="557" spans="1:21" s="315" customFormat="1">
      <c r="A557" s="315" t="s">
        <v>1978</v>
      </c>
      <c r="B557" s="311"/>
      <c r="C557" s="315" t="s">
        <v>9</v>
      </c>
      <c r="D557" s="315" t="s">
        <v>1156</v>
      </c>
      <c r="E557" s="315" t="s">
        <v>1150</v>
      </c>
      <c r="J557" s="315">
        <v>512</v>
      </c>
      <c r="K557" s="315" t="s">
        <v>46</v>
      </c>
      <c r="L557" s="315" t="s">
        <v>1853</v>
      </c>
      <c r="M557" s="311"/>
      <c r="N557" s="344" t="s">
        <v>1976</v>
      </c>
      <c r="O557" s="344" t="str">
        <f>INDEX('Standard Descriptions'!$E:$E,MATCH(Guidance!E557,'Standard Descriptions'!$C:$C,0))</f>
        <v xml:space="preserve"> This policy reduces emissions of high-GWP, fluorinated gases (F-gases) from the industry sector by reducing leakage and losses through improved inspections, maintenance, and retrofitting of equipment. // </v>
      </c>
      <c r="P557" s="315" t="s">
        <v>1992</v>
      </c>
      <c r="Q557" s="315" t="s">
        <v>47</v>
      </c>
      <c r="R557" s="315" t="str">
        <f t="shared" si="43"/>
        <v xml:space="preserve"> </v>
      </c>
      <c r="T557" s="315" t="str">
        <f t="shared" si="40"/>
        <v xml:space="preserve"> If this policy is fully implemented, F-gas emissions in 2050 are reduced by 7%.</v>
      </c>
      <c r="U557" s="310" t="str">
        <f>N557&amp;O557&amp;P557&amp;T557</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row>
    <row r="558" spans="1:21" s="315" customFormat="1">
      <c r="A558" s="315" t="s">
        <v>1978</v>
      </c>
      <c r="B558" s="311"/>
      <c r="C558" s="315" t="s">
        <v>9</v>
      </c>
      <c r="D558" s="315" t="s">
        <v>763</v>
      </c>
      <c r="E558" s="315" t="str">
        <f>E559</f>
        <v>Percent Reduction in Nonenergy Nonagriculture Industry Product Demand</v>
      </c>
      <c r="M558" s="311"/>
      <c r="N558" s="344" t="s">
        <v>1976</v>
      </c>
      <c r="O558" s="348">
        <f>INDEX('Standard Descriptions'!$E:$E,MATCH(Guidance!E558,'Standard Descriptions'!$C:$C,0))</f>
        <v>0</v>
      </c>
      <c r="P558" s="315" t="s">
        <v>1992</v>
      </c>
      <c r="Q558" s="315" t="s">
        <v>46</v>
      </c>
      <c r="T558" s="315" t="str">
        <f t="shared" si="40"/>
        <v/>
      </c>
      <c r="U558" s="310" t="str">
        <f>N558&amp;O558&amp;P558&amp;T559&amp;T560&amp;T561</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59" spans="1:21">
      <c r="A559" s="318" t="s">
        <v>1979</v>
      </c>
      <c r="C559" s="313" t="s">
        <v>9</v>
      </c>
      <c r="D559" s="313" t="s">
        <v>763</v>
      </c>
      <c r="E559" s="313" t="s">
        <v>762</v>
      </c>
      <c r="F559" s="313" t="s">
        <v>140</v>
      </c>
      <c r="G559" s="313"/>
      <c r="H559" s="313" t="s">
        <v>732</v>
      </c>
      <c r="I559" s="313"/>
      <c r="J559" s="313">
        <v>429</v>
      </c>
      <c r="K559" s="313" t="s">
        <v>46</v>
      </c>
      <c r="L559" s="313" t="s">
        <v>1854</v>
      </c>
      <c r="N559" s="341" t="s">
        <v>1976</v>
      </c>
      <c r="O559" s="341">
        <f>INDEX('Standard Descriptions'!$E:$E,MATCH(Guidance!E559,'Standard Descriptions'!$C:$C,0))</f>
        <v>0</v>
      </c>
      <c r="P559" s="342" t="s">
        <v>1992</v>
      </c>
      <c r="Q559" s="342" t="s">
        <v>46</v>
      </c>
      <c r="R559" s="342" t="str">
        <f>H559&amp;" "&amp;I559</f>
        <v xml:space="preserve">Cement Industry </v>
      </c>
      <c r="S559" s="342" t="str">
        <f t="shared" si="41"/>
        <v>//**Cement Industry : **</v>
      </c>
      <c r="T559" s="318" t="str">
        <f t="shared" si="40"/>
        <v>//**Cement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v>
      </c>
    </row>
    <row r="560" spans="1:21">
      <c r="A560" s="318" t="s">
        <v>1979</v>
      </c>
      <c r="C560" s="313" t="s">
        <v>9</v>
      </c>
      <c r="D560" s="313" t="s">
        <v>763</v>
      </c>
      <c r="E560" s="313" t="s">
        <v>762</v>
      </c>
      <c r="F560" s="313" t="s">
        <v>142</v>
      </c>
      <c r="G560" s="313"/>
      <c r="H560" s="313" t="s">
        <v>734</v>
      </c>
      <c r="I560" s="313"/>
      <c r="J560" s="313">
        <v>430</v>
      </c>
      <c r="K560" s="313" t="s">
        <v>46</v>
      </c>
      <c r="L560" s="313" t="s">
        <v>1940</v>
      </c>
      <c r="N560" s="341" t="s">
        <v>1976</v>
      </c>
      <c r="O560" s="341">
        <f>INDEX('Standard Descriptions'!$E:$E,MATCH(Guidance!E560,'Standard Descriptions'!$C:$C,0))</f>
        <v>0</v>
      </c>
      <c r="P560" s="342" t="s">
        <v>1992</v>
      </c>
      <c r="Q560" s="342" t="s">
        <v>46</v>
      </c>
      <c r="R560" s="342" t="str">
        <f>H560&amp;" "&amp;I560</f>
        <v xml:space="preserve">Iron and Steel Industry </v>
      </c>
      <c r="S560" s="342" t="str">
        <f t="shared" si="41"/>
        <v>//**Iron and Steel Industry : **</v>
      </c>
      <c r="T560" s="318" t="str">
        <f t="shared" si="40"/>
        <v>//**Iron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v>
      </c>
    </row>
    <row r="561" spans="1:21">
      <c r="A561" s="318" t="s">
        <v>1979</v>
      </c>
      <c r="C561" s="313" t="s">
        <v>9</v>
      </c>
      <c r="D561" s="313" t="s">
        <v>763</v>
      </c>
      <c r="E561" s="313" t="s">
        <v>762</v>
      </c>
      <c r="F561" s="313" t="s">
        <v>144</v>
      </c>
      <c r="G561" s="313"/>
      <c r="H561" s="313" t="s">
        <v>764</v>
      </c>
      <c r="I561" s="313"/>
      <c r="J561" s="313">
        <v>432</v>
      </c>
      <c r="K561" s="313" t="s">
        <v>46</v>
      </c>
      <c r="L561" s="313" t="s">
        <v>1941</v>
      </c>
      <c r="N561" s="341" t="s">
        <v>1976</v>
      </c>
      <c r="O561" s="341">
        <f>INDEX('Standard Descriptions'!$E:$E,MATCH(Guidance!E561,'Standard Descriptions'!$C:$C,0))</f>
        <v>0</v>
      </c>
      <c r="P561" s="342" t="s">
        <v>1992</v>
      </c>
      <c r="Q561" s="342" t="s">
        <v>46</v>
      </c>
      <c r="R561" s="342" t="str">
        <f>H561&amp;" "&amp;I561</f>
        <v xml:space="preserve">Water &amp; Waste </v>
      </c>
      <c r="S561" s="342" t="str">
        <f t="shared" si="41"/>
        <v>//**Water &amp; Waste : **</v>
      </c>
      <c r="T561" s="318" t="str">
        <f t="shared" si="40"/>
        <v xml:space="preserve">//**Water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62" spans="1:21" s="315" customFormat="1">
      <c r="A562" s="315" t="s">
        <v>1978</v>
      </c>
      <c r="B562" s="311"/>
      <c r="C562" s="315" t="s">
        <v>9</v>
      </c>
      <c r="D562" s="315" t="s">
        <v>22</v>
      </c>
      <c r="E562" s="315" t="str">
        <f>E563</f>
        <v>Fraction of Methane Capture Opportunities Achieved</v>
      </c>
      <c r="M562" s="311"/>
      <c r="N562" s="344" t="s">
        <v>1976</v>
      </c>
      <c r="O562" s="344" t="str">
        <f>INDEX('Standard Descriptions'!$E:$E,MATCH(Guidance!E562,'Standard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2" s="315" t="s">
        <v>1992</v>
      </c>
      <c r="Q562" s="315" t="s">
        <v>46</v>
      </c>
      <c r="S562" s="315" t="str">
        <f t="shared" si="41"/>
        <v/>
      </c>
      <c r="T562" s="315" t="str">
        <f t="shared" si="40"/>
        <v/>
      </c>
      <c r="U562" s="310" t="str">
        <f>N562&amp;O562&amp;P562&amp;T563&amp;T564&amp;T565</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row>
    <row r="563" spans="1:21">
      <c r="A563" s="318" t="s">
        <v>1979</v>
      </c>
      <c r="C563" s="313" t="s">
        <v>9</v>
      </c>
      <c r="D563" s="313" t="s">
        <v>22</v>
      </c>
      <c r="E563" s="313" t="s">
        <v>301</v>
      </c>
      <c r="F563" s="313" t="s">
        <v>141</v>
      </c>
      <c r="G563" s="313"/>
      <c r="H563" s="313" t="s">
        <v>733</v>
      </c>
      <c r="I563" s="313"/>
      <c r="J563" s="313">
        <v>56</v>
      </c>
      <c r="K563" s="313" t="s">
        <v>46</v>
      </c>
      <c r="L563" s="313" t="s">
        <v>1855</v>
      </c>
      <c r="N563" s="341" t="s">
        <v>1976</v>
      </c>
      <c r="O563" s="341"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342" t="s">
        <v>1992</v>
      </c>
      <c r="Q563" s="342" t="s">
        <v>46</v>
      </c>
      <c r="R563" s="342" t="str">
        <f>H563&amp;" "&amp;I563</f>
        <v xml:space="preserve">Natural Gas and Petroleum Industry </v>
      </c>
      <c r="S563" s="342" t="str">
        <f t="shared" si="41"/>
        <v>//**Natural Gas and Petroleum Industry : **</v>
      </c>
      <c r="T563" s="318" t="str">
        <f t="shared" si="40"/>
        <v>//**Natural Gas and Petroleum Industry : ** If this policy is fully implemented, process emissions in 2050 are reduced by 36% from the natural gas and petroleum industry.</v>
      </c>
    </row>
    <row r="564" spans="1:21">
      <c r="A564" s="318" t="s">
        <v>1979</v>
      </c>
      <c r="C564" s="313" t="s">
        <v>9</v>
      </c>
      <c r="D564" s="313" t="s">
        <v>22</v>
      </c>
      <c r="E564" s="313" t="s">
        <v>301</v>
      </c>
      <c r="F564" s="313" t="s">
        <v>765</v>
      </c>
      <c r="G564" s="313"/>
      <c r="H564" s="313" t="s">
        <v>1133</v>
      </c>
      <c r="I564" s="313"/>
      <c r="J564" s="313">
        <v>513</v>
      </c>
      <c r="K564" s="313" t="s">
        <v>46</v>
      </c>
      <c r="L564" s="313" t="s">
        <v>1942</v>
      </c>
      <c r="N564" s="341" t="s">
        <v>1976</v>
      </c>
      <c r="O564" s="341"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342" t="s">
        <v>1992</v>
      </c>
      <c r="Q564" s="342" t="s">
        <v>46</v>
      </c>
      <c r="R564" s="342" t="str">
        <f>H564&amp;" "&amp;I564</f>
        <v xml:space="preserve">Coal Mining Industry </v>
      </c>
      <c r="S564" s="342" t="str">
        <f t="shared" si="41"/>
        <v>//**Coal Mining Industry : **</v>
      </c>
      <c r="T564" s="318" t="str">
        <f t="shared" si="40"/>
        <v>//**Coal Mining Industry : ** If this policy is fully implemented, process emissions in 2050 are reduced by 14% from the mining industry.</v>
      </c>
    </row>
    <row r="565" spans="1:21">
      <c r="A565" s="318" t="s">
        <v>1979</v>
      </c>
      <c r="C565" s="313" t="s">
        <v>9</v>
      </c>
      <c r="D565" s="313" t="s">
        <v>22</v>
      </c>
      <c r="E565" s="313" t="s">
        <v>301</v>
      </c>
      <c r="F565" s="313" t="s">
        <v>144</v>
      </c>
      <c r="G565" s="313"/>
      <c r="H565" s="313" t="s">
        <v>764</v>
      </c>
      <c r="I565" s="313"/>
      <c r="J565" s="313">
        <v>514</v>
      </c>
      <c r="K565" s="313" t="s">
        <v>46</v>
      </c>
      <c r="L565" s="313" t="s">
        <v>1943</v>
      </c>
      <c r="N565" s="341" t="s">
        <v>1976</v>
      </c>
      <c r="O565" s="341"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342" t="s">
        <v>1992</v>
      </c>
      <c r="Q565" s="342" t="s">
        <v>46</v>
      </c>
      <c r="R565" s="342" t="str">
        <f>H565&amp;" "&amp;I565</f>
        <v xml:space="preserve">Water &amp; Waste </v>
      </c>
      <c r="S565" s="342" t="str">
        <f t="shared" si="41"/>
        <v>//**Water &amp; Waste : **</v>
      </c>
      <c r="T565" s="318" t="str">
        <f t="shared" si="40"/>
        <v>//**Water &amp; Waste : ** If this policy is fully implemented, process emissions in 2050 are reduced by 42% from the waste management industry.</v>
      </c>
    </row>
    <row r="566" spans="1:21" s="315" customFormat="1">
      <c r="A566" s="315" t="s">
        <v>1978</v>
      </c>
      <c r="C566" s="315" t="s">
        <v>9</v>
      </c>
      <c r="D566" s="315" t="s">
        <v>20</v>
      </c>
      <c r="E566" s="315" t="str">
        <f>E567</f>
        <v>Fraction of Methane Destruction Opportunities Achieved</v>
      </c>
      <c r="N566" s="344" t="s">
        <v>1976</v>
      </c>
      <c r="O566" s="344" t="str">
        <f>INDEX('Standard Descriptions'!$E:$E,MATCH(Guidance!E566,'Standard Descriptions'!$C:$C,0))</f>
        <v xml:space="preserve"> This policy reduces methane emissions from the selected industry by increasing the burning of methane that is currently being released into the atmosphere (i.e. flaring instead of venting/leaking).//</v>
      </c>
      <c r="P566" s="315" t="s">
        <v>1992</v>
      </c>
      <c r="Q566" s="315" t="s">
        <v>46</v>
      </c>
      <c r="S566" s="315" t="str">
        <f t="shared" si="41"/>
        <v/>
      </c>
      <c r="T566" s="315" t="str">
        <f t="shared" si="40"/>
        <v/>
      </c>
      <c r="U566" s="310" t="str">
        <f>N566&amp;O566&amp;P566&amp;T567&amp;T568&amp;T569</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row>
    <row r="567" spans="1:21">
      <c r="A567" s="318" t="s">
        <v>1979</v>
      </c>
      <c r="C567" s="313" t="s">
        <v>9</v>
      </c>
      <c r="D567" s="313" t="s">
        <v>20</v>
      </c>
      <c r="E567" s="313" t="s">
        <v>302</v>
      </c>
      <c r="F567" s="313" t="s">
        <v>141</v>
      </c>
      <c r="G567" s="313"/>
      <c r="H567" s="313" t="s">
        <v>733</v>
      </c>
      <c r="I567" s="313"/>
      <c r="J567" s="313">
        <v>57</v>
      </c>
      <c r="K567" s="313" t="s">
        <v>46</v>
      </c>
      <c r="L567" s="313" t="s">
        <v>1856</v>
      </c>
      <c r="N567" s="341" t="s">
        <v>1976</v>
      </c>
      <c r="O567" s="341"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342" t="s">
        <v>1992</v>
      </c>
      <c r="Q567" s="342" t="s">
        <v>46</v>
      </c>
      <c r="R567" s="342" t="str">
        <f>H567&amp;" "&amp;I567</f>
        <v xml:space="preserve">Natural Gas and Petroleum Industry </v>
      </c>
      <c r="S567" s="342" t="str">
        <f t="shared" si="41"/>
        <v>//**Natural Gas and Petroleum Industry : **</v>
      </c>
      <c r="T567" s="318" t="str">
        <f t="shared" si="40"/>
        <v>//**Natural Gas and Petroleum Industry : ** If this policy is fully implemented, process emissions in 2050 are reduced by 4% from the natural gas and petroleum industry.</v>
      </c>
    </row>
    <row r="568" spans="1:21">
      <c r="A568" s="318" t="s">
        <v>1979</v>
      </c>
      <c r="C568" s="313" t="s">
        <v>9</v>
      </c>
      <c r="D568" s="313" t="s">
        <v>20</v>
      </c>
      <c r="E568" s="313" t="s">
        <v>302</v>
      </c>
      <c r="F568" s="313" t="s">
        <v>765</v>
      </c>
      <c r="G568" s="313"/>
      <c r="H568" s="313" t="s">
        <v>1133</v>
      </c>
      <c r="I568" s="313"/>
      <c r="J568" s="313">
        <v>515</v>
      </c>
      <c r="K568" s="313" t="s">
        <v>46</v>
      </c>
      <c r="L568" s="313" t="s">
        <v>1944</v>
      </c>
      <c r="N568" s="341" t="s">
        <v>1976</v>
      </c>
      <c r="O568" s="341"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342" t="s">
        <v>1992</v>
      </c>
      <c r="Q568" s="342" t="s">
        <v>46</v>
      </c>
      <c r="R568" s="342" t="str">
        <f>H568&amp;" "&amp;I568</f>
        <v xml:space="preserve">Coal Mining Industry </v>
      </c>
      <c r="S568" s="342" t="str">
        <f t="shared" si="41"/>
        <v>//**Coal Mining Industry : **</v>
      </c>
      <c r="T568" s="318" t="str">
        <f t="shared" si="40"/>
        <v>//**Coal Mining Industry : ** If this policy is fully implemented, process emissions in 2050 are reduced by 50% from the mining industry.</v>
      </c>
    </row>
    <row r="569" spans="1:21">
      <c r="A569" s="318" t="s">
        <v>1979</v>
      </c>
      <c r="C569" s="313" t="s">
        <v>9</v>
      </c>
      <c r="D569" s="313" t="s">
        <v>20</v>
      </c>
      <c r="E569" s="313" t="s">
        <v>302</v>
      </c>
      <c r="F569" s="313" t="s">
        <v>144</v>
      </c>
      <c r="G569" s="313"/>
      <c r="H569" s="313" t="s">
        <v>764</v>
      </c>
      <c r="I569" s="313"/>
      <c r="J569" s="313">
        <v>516</v>
      </c>
      <c r="K569" s="313" t="s">
        <v>46</v>
      </c>
      <c r="L569" s="313" t="s">
        <v>1945</v>
      </c>
      <c r="N569" s="341" t="s">
        <v>1976</v>
      </c>
      <c r="O569" s="341"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342" t="s">
        <v>1992</v>
      </c>
      <c r="Q569" s="342" t="s">
        <v>46</v>
      </c>
      <c r="R569" s="342" t="str">
        <f>H569&amp;" "&amp;I569</f>
        <v xml:space="preserve">Water &amp; Waste </v>
      </c>
      <c r="S569" s="342" t="str">
        <f t="shared" si="41"/>
        <v>//**Water &amp; Waste : **</v>
      </c>
      <c r="T569" s="318" t="str">
        <f t="shared" si="40"/>
        <v>//**Water &amp; Waste : ** If this policy is fully implemented, process emissions in 2050 are reduced by 10% from the waste management industry.</v>
      </c>
    </row>
    <row r="570" spans="1:21" s="315" customFormat="1">
      <c r="A570" s="315" t="s">
        <v>1978</v>
      </c>
      <c r="C570" s="315" t="s">
        <v>9</v>
      </c>
      <c r="D570" s="315" t="s">
        <v>826</v>
      </c>
      <c r="E570" s="315" t="str">
        <f>E571</f>
        <v>Percent Reduction in Fossil Fuel Exports</v>
      </c>
      <c r="N570" s="344" t="s">
        <v>1976</v>
      </c>
      <c r="O570" s="344" t="str">
        <f>INDEX('Standard Descriptions'!$E:$E,MATCH(Guidance!E570,'Standard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0" s="315" t="s">
        <v>1992</v>
      </c>
      <c r="Q570" s="315" t="s">
        <v>46</v>
      </c>
      <c r="S570" s="315" t="str">
        <f t="shared" si="41"/>
        <v/>
      </c>
      <c r="T570" s="315" t="str">
        <f t="shared" si="40"/>
        <v/>
      </c>
      <c r="U570" s="310" t="str">
        <f>N570&amp;O570&amp;P570&amp;T571&amp;T572&amp;T573&amp;T574&amp;T575&amp;T576&amp;T577&amp;T578&amp;T579</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row>
    <row r="571" spans="1:21">
      <c r="A571" s="318" t="s">
        <v>1979</v>
      </c>
      <c r="C571" s="313" t="s">
        <v>9</v>
      </c>
      <c r="D571" s="313" t="s">
        <v>826</v>
      </c>
      <c r="E571" s="313" t="s">
        <v>827</v>
      </c>
      <c r="F571" s="313" t="s">
        <v>473</v>
      </c>
      <c r="G571" s="313"/>
      <c r="H571" s="313" t="s">
        <v>470</v>
      </c>
      <c r="I571" s="313"/>
      <c r="J571" s="313">
        <v>451</v>
      </c>
      <c r="K571" s="313" t="s">
        <v>47</v>
      </c>
      <c r="L571" s="313" t="s">
        <v>1857</v>
      </c>
      <c r="N571" s="341" t="s">
        <v>1976</v>
      </c>
      <c r="O571" s="341"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342" t="s">
        <v>1992</v>
      </c>
      <c r="Q571" s="342" t="s">
        <v>46</v>
      </c>
      <c r="R571" s="342" t="str">
        <f t="shared" ref="R571:R591" si="44">H571&amp;" "&amp;I571</f>
        <v xml:space="preserve">Hard Coal </v>
      </c>
      <c r="S571" s="342" t="str">
        <f t="shared" si="41"/>
        <v>//**Hard Coal : **</v>
      </c>
      <c r="T571" s="318" t="str">
        <f t="shared" si="40"/>
        <v/>
      </c>
    </row>
    <row r="572" spans="1:21">
      <c r="A572" s="318" t="s">
        <v>1979</v>
      </c>
      <c r="C572" s="313" t="s">
        <v>9</v>
      </c>
      <c r="D572" s="313" t="s">
        <v>826</v>
      </c>
      <c r="E572" s="313" t="s">
        <v>827</v>
      </c>
      <c r="F572" s="313" t="s">
        <v>49</v>
      </c>
      <c r="G572" s="313"/>
      <c r="H572" s="313" t="s">
        <v>93</v>
      </c>
      <c r="I572" s="313"/>
      <c r="J572" s="313">
        <v>452</v>
      </c>
      <c r="K572" s="313" t="s">
        <v>47</v>
      </c>
      <c r="L572" s="313"/>
      <c r="N572" s="341" t="s">
        <v>1976</v>
      </c>
      <c r="O572" s="341"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342" t="s">
        <v>1992</v>
      </c>
      <c r="Q572" s="342" t="s">
        <v>46</v>
      </c>
      <c r="R572" s="342" t="str">
        <f t="shared" si="44"/>
        <v xml:space="preserve">Natural Gas </v>
      </c>
      <c r="S572" s="342" t="str">
        <f t="shared" si="41"/>
        <v>//**Natural Gas : **</v>
      </c>
      <c r="T572" s="318" t="str">
        <f t="shared" si="40"/>
        <v/>
      </c>
    </row>
    <row r="573" spans="1:21">
      <c r="A573" s="318" t="s">
        <v>1979</v>
      </c>
      <c r="C573" s="313" t="s">
        <v>9</v>
      </c>
      <c r="D573" s="313" t="s">
        <v>826</v>
      </c>
      <c r="E573" s="313" t="s">
        <v>827</v>
      </c>
      <c r="F573" s="313" t="s">
        <v>56</v>
      </c>
      <c r="G573" s="313"/>
      <c r="H573" s="313" t="s">
        <v>101</v>
      </c>
      <c r="I573" s="313"/>
      <c r="J573" s="313">
        <v>453</v>
      </c>
      <c r="K573" s="313" t="s">
        <v>46</v>
      </c>
      <c r="L573" s="313" t="s">
        <v>1946</v>
      </c>
      <c r="N573" s="341" t="s">
        <v>1976</v>
      </c>
      <c r="O573" s="341"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342" t="s">
        <v>1992</v>
      </c>
      <c r="Q573" s="342" t="s">
        <v>46</v>
      </c>
      <c r="R573" s="342" t="str">
        <f t="shared" si="44"/>
        <v xml:space="preserve">Petroleum Gasoline </v>
      </c>
      <c r="S573" s="342" t="str">
        <f t="shared" si="41"/>
        <v>//**Petroleum Gasoline : **</v>
      </c>
      <c r="T573" s="318" t="str">
        <f t="shared" si="40"/>
        <v>//**Petroleum Gasoline : ** In 2018, exports represented 37% of India's petroleum gasoline production.</v>
      </c>
    </row>
    <row r="574" spans="1:21">
      <c r="A574" s="318" t="s">
        <v>1979</v>
      </c>
      <c r="C574" s="313" t="s">
        <v>9</v>
      </c>
      <c r="D574" s="313" t="s">
        <v>826</v>
      </c>
      <c r="E574" s="313" t="s">
        <v>827</v>
      </c>
      <c r="F574" s="313" t="s">
        <v>57</v>
      </c>
      <c r="G574" s="313"/>
      <c r="H574" s="313" t="s">
        <v>102</v>
      </c>
      <c r="I574" s="313"/>
      <c r="J574" s="313">
        <v>454</v>
      </c>
      <c r="K574" s="313" t="s">
        <v>46</v>
      </c>
      <c r="L574" s="313" t="s">
        <v>1947</v>
      </c>
      <c r="N574" s="341" t="s">
        <v>1976</v>
      </c>
      <c r="O574" s="341"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342" t="s">
        <v>1992</v>
      </c>
      <c r="Q574" s="342" t="s">
        <v>46</v>
      </c>
      <c r="R574" s="342" t="str">
        <f t="shared" si="44"/>
        <v xml:space="preserve">Petroleum Diesel </v>
      </c>
      <c r="S574" s="342" t="str">
        <f t="shared" si="41"/>
        <v>//**Petroleum Diesel : **</v>
      </c>
      <c r="T574" s="318" t="str">
        <f t="shared" si="40"/>
        <v>//**Petroleum Diesel : ** In 2018, exports represented 27% of India's petroleum diesel production.</v>
      </c>
    </row>
    <row r="575" spans="1:21">
      <c r="A575" s="318" t="s">
        <v>1979</v>
      </c>
      <c r="C575" s="313" t="s">
        <v>9</v>
      </c>
      <c r="D575" s="313" t="s">
        <v>826</v>
      </c>
      <c r="E575" s="313" t="s">
        <v>827</v>
      </c>
      <c r="F575" s="313" t="s">
        <v>809</v>
      </c>
      <c r="G575" s="313"/>
      <c r="H575" s="313" t="s">
        <v>810</v>
      </c>
      <c r="I575" s="313"/>
      <c r="J575" s="313">
        <v>455</v>
      </c>
      <c r="K575" s="313" t="s">
        <v>46</v>
      </c>
      <c r="L575" s="313" t="s">
        <v>1948</v>
      </c>
      <c r="N575" s="341" t="s">
        <v>1976</v>
      </c>
      <c r="O575" s="341"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342" t="s">
        <v>1992</v>
      </c>
      <c r="Q575" s="342" t="s">
        <v>46</v>
      </c>
      <c r="R575" s="342" t="str">
        <f t="shared" si="44"/>
        <v xml:space="preserve">Jet Fuel/Kerosene </v>
      </c>
      <c r="S575" s="342" t="str">
        <f t="shared" si="41"/>
        <v>//**Jet Fuel/Kerosene : **</v>
      </c>
      <c r="T575" s="318" t="str">
        <f t="shared" si="40"/>
        <v>//**Jet Fuel/Kerosene : ** In 2018, exports represented 49% of India's jet fuel production.</v>
      </c>
    </row>
    <row r="576" spans="1:21">
      <c r="A576" s="318" t="s">
        <v>1979</v>
      </c>
      <c r="C576" s="313" t="s">
        <v>9</v>
      </c>
      <c r="D576" s="313" t="s">
        <v>826</v>
      </c>
      <c r="E576" s="313" t="s">
        <v>827</v>
      </c>
      <c r="F576" s="313" t="s">
        <v>466</v>
      </c>
      <c r="G576" s="313"/>
      <c r="H576" s="313" t="s">
        <v>467</v>
      </c>
      <c r="I576" s="313"/>
      <c r="J576" s="313">
        <v>456</v>
      </c>
      <c r="K576" s="313" t="s">
        <v>47</v>
      </c>
      <c r="L576" s="313"/>
      <c r="N576" s="341" t="s">
        <v>1976</v>
      </c>
      <c r="O576" s="341"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342" t="s">
        <v>1992</v>
      </c>
      <c r="Q576" s="342" t="s">
        <v>46</v>
      </c>
      <c r="R576" s="342" t="str">
        <f t="shared" si="44"/>
        <v xml:space="preserve">Lignite </v>
      </c>
      <c r="S576" s="342" t="str">
        <f t="shared" si="41"/>
        <v>//**Lignite : **</v>
      </c>
      <c r="T576" s="318" t="str">
        <f t="shared" si="40"/>
        <v/>
      </c>
    </row>
    <row r="577" spans="1:21">
      <c r="A577" s="318" t="s">
        <v>1979</v>
      </c>
      <c r="C577" s="313" t="s">
        <v>9</v>
      </c>
      <c r="D577" s="313" t="s">
        <v>826</v>
      </c>
      <c r="E577" s="313" t="s">
        <v>827</v>
      </c>
      <c r="F577" s="313" t="s">
        <v>801</v>
      </c>
      <c r="G577" s="313"/>
      <c r="H577" s="313" t="s">
        <v>805</v>
      </c>
      <c r="I577" s="313"/>
      <c r="J577" s="313">
        <v>457</v>
      </c>
      <c r="K577" s="313" t="s">
        <v>47</v>
      </c>
      <c r="L577" s="313"/>
      <c r="N577" s="341" t="s">
        <v>1976</v>
      </c>
      <c r="O577" s="341"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342" t="s">
        <v>1992</v>
      </c>
      <c r="Q577" s="342" t="s">
        <v>46</v>
      </c>
      <c r="R577" s="342" t="str">
        <f t="shared" si="44"/>
        <v xml:space="preserve">Crude Oil </v>
      </c>
      <c r="S577" s="342" t="str">
        <f t="shared" si="41"/>
        <v>//**Crude Oil : **</v>
      </c>
      <c r="T577" s="318" t="str">
        <f t="shared" si="40"/>
        <v/>
      </c>
    </row>
    <row r="578" spans="1:21">
      <c r="A578" s="318" t="s">
        <v>1979</v>
      </c>
      <c r="C578" s="313" t="s">
        <v>9</v>
      </c>
      <c r="D578" s="313" t="s">
        <v>826</v>
      </c>
      <c r="E578" s="313" t="s">
        <v>827</v>
      </c>
      <c r="F578" s="313" t="s">
        <v>811</v>
      </c>
      <c r="G578" s="313"/>
      <c r="H578" s="313" t="s">
        <v>812</v>
      </c>
      <c r="I578" s="313"/>
      <c r="J578" s="313">
        <v>458</v>
      </c>
      <c r="K578" s="313" t="s">
        <v>46</v>
      </c>
      <c r="L578" s="313" t="s">
        <v>1949</v>
      </c>
      <c r="N578" s="341" t="s">
        <v>1976</v>
      </c>
      <c r="O578" s="341"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342" t="s">
        <v>1992</v>
      </c>
      <c r="Q578" s="342" t="s">
        <v>46</v>
      </c>
      <c r="R578" s="342" t="str">
        <f t="shared" si="44"/>
        <v xml:space="preserve">Heavy/Residual Fuel Oil </v>
      </c>
      <c r="S578" s="342" t="str">
        <f t="shared" si="41"/>
        <v>//**Heavy/Residual Fuel Oil : **</v>
      </c>
      <c r="T578" s="318" t="str">
        <f t="shared" si="40"/>
        <v>//**Heavy/Residual Fuel Oil : ** In 2018, exports represented 26% of India's heavy and residual fuel oil production.</v>
      </c>
    </row>
    <row r="579" spans="1:21">
      <c r="A579" s="318" t="s">
        <v>1979</v>
      </c>
      <c r="C579" s="313" t="s">
        <v>9</v>
      </c>
      <c r="D579" s="313" t="s">
        <v>826</v>
      </c>
      <c r="E579" s="313" t="s">
        <v>827</v>
      </c>
      <c r="F579" s="313" t="s">
        <v>802</v>
      </c>
      <c r="G579" s="313"/>
      <c r="H579" s="313" t="s">
        <v>806</v>
      </c>
      <c r="I579" s="313"/>
      <c r="J579" s="313">
        <v>459</v>
      </c>
      <c r="K579" s="313" t="s">
        <v>47</v>
      </c>
      <c r="L579" s="313" t="s">
        <v>1950</v>
      </c>
      <c r="N579" s="341" t="s">
        <v>1976</v>
      </c>
      <c r="O579" s="341"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342" t="s">
        <v>1992</v>
      </c>
      <c r="Q579" s="342" t="s">
        <v>46</v>
      </c>
      <c r="R579" s="342" t="str">
        <f t="shared" si="44"/>
        <v xml:space="preserve">LPG/Propane/Butane </v>
      </c>
      <c r="S579" s="342" t="str">
        <f t="shared" si="41"/>
        <v>//**LPG/Propane/Butane : **</v>
      </c>
      <c r="T579" s="318" t="str">
        <f t="shared" si="40"/>
        <v/>
      </c>
    </row>
    <row r="580" spans="1:21" s="315" customFormat="1">
      <c r="A580" s="315" t="s">
        <v>1978</v>
      </c>
      <c r="B580" s="311"/>
      <c r="C580" s="315" t="s">
        <v>149</v>
      </c>
      <c r="D580" s="315" t="s">
        <v>151</v>
      </c>
      <c r="E580" s="315" t="s">
        <v>452</v>
      </c>
      <c r="J580" s="315">
        <v>60</v>
      </c>
      <c r="K580" s="315" t="s">
        <v>46</v>
      </c>
      <c r="L580" s="315" t="s">
        <v>1858</v>
      </c>
      <c r="M580" s="311"/>
      <c r="N580" s="344" t="s">
        <v>1976</v>
      </c>
      <c r="O580" s="344" t="str">
        <f>INDEX('Standard Descriptions'!$E:$E,MATCH(Guidance!E580,'Standard Descriptions'!$C:$C,0))</f>
        <v xml:space="preserve"> This policy increases the sequestration of CO2 by planting forests.  Planted forests are assumed to be managed with best practices and are not used for timber harvesting. // </v>
      </c>
      <c r="P580" s="315" t="s">
        <v>1992</v>
      </c>
      <c r="Q580" s="315" t="s">
        <v>47</v>
      </c>
      <c r="R580" s="315" t="str">
        <f t="shared" si="44"/>
        <v xml:space="preserve"> </v>
      </c>
      <c r="T580" s="315" t="str">
        <f t="shared" ref="T580:T643" si="45">IF(K580="Yes",S580&amp;L580,"")</f>
        <v xml:space="preserve">  If this policy is fully implemented, the afforestation/reforestation rate reaches 1.4 million acres per year (roughly equal to 0.17% of the total land area of India per year).</v>
      </c>
      <c r="U580" s="310" t="str">
        <f>N580&amp;O580&amp;P580&amp;T580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row>
    <row r="581" spans="1:21" s="359" customFormat="1" ht="68.45" customHeight="1">
      <c r="A581" s="359" t="s">
        <v>1978</v>
      </c>
      <c r="B581" s="360"/>
      <c r="C581" s="359" t="s">
        <v>149</v>
      </c>
      <c r="D581" s="359" t="s">
        <v>272</v>
      </c>
      <c r="E581" s="359" t="s">
        <v>461</v>
      </c>
      <c r="J581" s="359">
        <v>705</v>
      </c>
      <c r="K581" s="359" t="s">
        <v>46</v>
      </c>
      <c r="L581" s="359" t="s">
        <v>2007</v>
      </c>
      <c r="M581" s="360"/>
      <c r="N581" s="356" t="s">
        <v>1976</v>
      </c>
      <c r="O581" s="356" t="str">
        <f>INDEX('Standard Descriptions'!$E:$E,MATCH(Guidance!E581,'Standard Descriptions'!$C:$C,0))</f>
        <v>This policy prevents the release of CO2 that accompanies deforestation. //</v>
      </c>
      <c r="P581" s="359" t="s">
        <v>1992</v>
      </c>
      <c r="Q581" s="359" t="s">
        <v>47</v>
      </c>
      <c r="R581" s="359" t="str">
        <f t="shared" si="44"/>
        <v xml:space="preserve"> </v>
      </c>
      <c r="T581" s="359" t="str">
        <f t="shared" si="45"/>
        <v xml:space="preserve">  If this policy is fully implemented, the deforestation rate reaches zero acres per year in 2050 (down from an average of 83,600 hectares per year during 2001-'18).</v>
      </c>
      <c r="U581" s="358" t="str">
        <f>N581&amp;O581&amp;P581&amp;T581</f>
        <v>**Description:**This policy prevents the release of CO2 that accompanies deforestation. //**Guidance for setting values: **  If this policy is fully implemented, the deforestation rate reaches zero acres per year in 2050 (down from an average of 83,600 hectares per year during 2001-'18).</v>
      </c>
    </row>
    <row r="582" spans="1:21" s="315" customFormat="1">
      <c r="A582" s="315" t="s">
        <v>1978</v>
      </c>
      <c r="B582" s="311"/>
      <c r="C582" s="315" t="s">
        <v>149</v>
      </c>
      <c r="D582" s="315" t="s">
        <v>457</v>
      </c>
      <c r="E582" s="315" t="s">
        <v>458</v>
      </c>
      <c r="J582" s="315">
        <v>177</v>
      </c>
      <c r="K582" s="315" t="s">
        <v>46</v>
      </c>
      <c r="L582" s="315" t="s">
        <v>2008</v>
      </c>
      <c r="M582" s="311"/>
      <c r="N582" s="344" t="s">
        <v>1976</v>
      </c>
      <c r="O582" s="344" t="str">
        <f>INDEX('Standard Descriptions'!$E:$E,MATCH(Guidance!E582,'Standard Descriptions'!$C:$C,0))</f>
        <v xml:space="preserve"> This policy restores degraded forest, increasing the rate of carbon sequestration of the forest.//</v>
      </c>
      <c r="P582" s="315" t="s">
        <v>1992</v>
      </c>
      <c r="Q582" s="315" t="s">
        <v>47</v>
      </c>
      <c r="R582" s="315" t="str">
        <f t="shared" si="44"/>
        <v xml:space="preserve"> </v>
      </c>
      <c r="T582" s="315" t="str">
        <f t="shared" si="45"/>
        <v xml:space="preserve"> If this policy is fully implemented, 1.4 million hectares per year are restored till 2050. // </v>
      </c>
      <c r="U582" s="310" t="str">
        <f>N582&amp;O582&amp;P582&amp;T582</f>
        <v xml:space="preserve">**Description:** This policy restores degraded forest, increasing the rate of carbon sequestration of the forest.//**Guidance for setting values: ** If this policy is fully implemented, 1.4 million hectares per year are restored till 2050. // </v>
      </c>
    </row>
    <row r="583" spans="1:21" s="315" customFormat="1">
      <c r="A583" s="315" t="s">
        <v>1978</v>
      </c>
      <c r="B583" s="311"/>
      <c r="C583" s="315" t="s">
        <v>149</v>
      </c>
      <c r="D583" s="315" t="s">
        <v>198</v>
      </c>
      <c r="E583" s="315" t="s">
        <v>453</v>
      </c>
      <c r="J583" s="315">
        <v>61</v>
      </c>
      <c r="K583" s="315" t="s">
        <v>47</v>
      </c>
      <c r="L583" s="315" t="s">
        <v>1814</v>
      </c>
      <c r="M583" s="311"/>
      <c r="N583" s="344" t="s">
        <v>1976</v>
      </c>
      <c r="O583" s="344" t="str">
        <f>INDEX('Standard Descriptions'!$E:$E,MATCH(Guidance!E583,'Standard Descriptions'!$C:$C,0))</f>
        <v xml:space="preserve"> This policy avoids the release of CO2 from forests by reducing timber harvesting. // </v>
      </c>
      <c r="P583" s="315" t="s">
        <v>1992</v>
      </c>
      <c r="Q583" s="315" t="s">
        <v>47</v>
      </c>
      <c r="R583" s="315" t="str">
        <f t="shared" si="44"/>
        <v xml:space="preserve"> </v>
      </c>
      <c r="T583" s="315" t="str">
        <f t="shared" si="45"/>
        <v/>
      </c>
      <c r="U583" s="310" t="str">
        <f>N583&amp;O583</f>
        <v xml:space="preserve">**Description:** This policy avoids the release of CO2 from forests by reducing timber harvesting. // </v>
      </c>
    </row>
    <row r="584" spans="1:21" s="315" customFormat="1">
      <c r="A584" s="315" t="s">
        <v>1978</v>
      </c>
      <c r="B584" s="311"/>
      <c r="C584" s="315" t="s">
        <v>149</v>
      </c>
      <c r="D584" s="315" t="s">
        <v>1141</v>
      </c>
      <c r="E584" s="315" t="s">
        <v>1142</v>
      </c>
      <c r="J584" s="315">
        <v>62</v>
      </c>
      <c r="K584" s="315" t="s">
        <v>46</v>
      </c>
      <c r="L584" s="361" t="s">
        <v>2051</v>
      </c>
      <c r="M584" s="311"/>
      <c r="N584" s="344" t="s">
        <v>1976</v>
      </c>
      <c r="O584" s="344" t="str">
        <f>INDEX('Standard Descriptions'!$E:$E,MATCH(Guidance!E584,'Standard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4" s="315" t="s">
        <v>1992</v>
      </c>
      <c r="Q584" s="315" t="s">
        <v>47</v>
      </c>
      <c r="R584" s="315" t="str">
        <f t="shared" si="44"/>
        <v xml:space="preserve"> </v>
      </c>
      <c r="T584" s="315" t="str">
        <f t="shared" si="45"/>
        <v xml:space="preserve"> If this policy is fully implemented, agricultural process emissions in 2050 are reduced by 1%.</v>
      </c>
      <c r="U584" s="310" t="str">
        <f>N584&amp;O584&amp;P584&amp;T584</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1%.</v>
      </c>
    </row>
    <row r="585" spans="1:21" s="315" customFormat="1">
      <c r="A585" s="315" t="s">
        <v>1978</v>
      </c>
      <c r="B585" s="311"/>
      <c r="C585" s="315" t="s">
        <v>149</v>
      </c>
      <c r="D585" s="315" t="s">
        <v>152</v>
      </c>
      <c r="E585" s="315" t="s">
        <v>454</v>
      </c>
      <c r="J585" s="315">
        <v>63</v>
      </c>
      <c r="K585" s="315" t="s">
        <v>46</v>
      </c>
      <c r="L585" s="315" t="s">
        <v>1860</v>
      </c>
      <c r="M585" s="311"/>
      <c r="N585" s="344" t="s">
        <v>1976</v>
      </c>
      <c r="O585" s="344" t="str">
        <f>INDEX('Standard Descriptions'!$E:$E,MATCH(Guidance!E585,'Standard Descriptions'!$C:$C,0))</f>
        <v xml:space="preserve"> This policy increases CO2 sequestration by forests through improved forest management practices.  // </v>
      </c>
      <c r="P585" s="315" t="s">
        <v>1992</v>
      </c>
      <c r="Q585" s="315" t="s">
        <v>47</v>
      </c>
      <c r="R585" s="315" t="str">
        <f t="shared" si="44"/>
        <v xml:space="preserve"> </v>
      </c>
      <c r="T585" s="315" t="str">
        <f t="shared" si="45"/>
        <v xml:space="preserve"> If this policy is fully implemented, 88 thousand acres of forest not currently under best management practices will instead be managed with best practices.</v>
      </c>
      <c r="U585" s="310" t="str">
        <f>N585&amp;O585&amp;P585&amp;T585</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row>
    <row r="586" spans="1:21" s="315" customFormat="1">
      <c r="A586" s="315" t="s">
        <v>1978</v>
      </c>
      <c r="B586" s="311"/>
      <c r="C586" s="315" t="s">
        <v>149</v>
      </c>
      <c r="D586" s="315" t="s">
        <v>150</v>
      </c>
      <c r="E586" s="315" t="s">
        <v>1174</v>
      </c>
      <c r="J586" s="315">
        <v>64</v>
      </c>
      <c r="K586" s="315" t="s">
        <v>46</v>
      </c>
      <c r="L586" s="361" t="s">
        <v>1859</v>
      </c>
      <c r="M586" s="311"/>
      <c r="N586" s="344" t="s">
        <v>1976</v>
      </c>
      <c r="O586" s="344" t="str">
        <f>INDEX('Standard Descriptions'!$E:$E,MATCH(Guidance!E586,'Standard Descriptions'!$C:$C,0))</f>
        <v xml:space="preserve"> This policy reduces greenhouse gas emissions from agriculture through livestock-related measures, such as feed supplements or drugs to prevent enteric methane formation. // </v>
      </c>
      <c r="P586" s="315" t="s">
        <v>1992</v>
      </c>
      <c r="Q586" s="315" t="s">
        <v>47</v>
      </c>
      <c r="R586" s="315" t="str">
        <f t="shared" si="44"/>
        <v xml:space="preserve"> </v>
      </c>
      <c r="T586" s="315" t="str">
        <f t="shared" si="45"/>
        <v xml:space="preserve"> If this policy is fully implemented, agricultural process emissions in 2050 are reduced by 7%.</v>
      </c>
      <c r="U586" s="310" t="str">
        <f>N586&amp;O586&amp;P586&amp;T586</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7%.</v>
      </c>
    </row>
    <row r="587" spans="1:21" s="315" customFormat="1">
      <c r="A587" s="315" t="s">
        <v>1978</v>
      </c>
      <c r="B587" s="311"/>
      <c r="C587" s="315" t="s">
        <v>149</v>
      </c>
      <c r="D587" s="315" t="s">
        <v>455</v>
      </c>
      <c r="E587" s="315" t="s">
        <v>456</v>
      </c>
      <c r="J587" s="315">
        <v>178</v>
      </c>
      <c r="K587" s="315" t="s">
        <v>47</v>
      </c>
      <c r="M587" s="311"/>
      <c r="N587" s="344" t="s">
        <v>1976</v>
      </c>
      <c r="O587" s="344">
        <f>INDEX('Standard Descriptions'!$E:$E,MATCH(Guidance!E587,'Standard Descriptions'!$C:$C,0))</f>
        <v>0</v>
      </c>
      <c r="P587" s="315" t="s">
        <v>1992</v>
      </c>
      <c r="Q587" s="315" t="s">
        <v>47</v>
      </c>
      <c r="R587" s="315" t="str">
        <f t="shared" si="44"/>
        <v xml:space="preserve"> </v>
      </c>
      <c r="T587" s="315" t="str">
        <f t="shared" si="45"/>
        <v/>
      </c>
      <c r="U587" s="310" t="str">
        <f>N587&amp;O587</f>
        <v>**Description:**0</v>
      </c>
    </row>
    <row r="588" spans="1:21" s="315" customFormat="1">
      <c r="A588" s="315" t="s">
        <v>1978</v>
      </c>
      <c r="B588" s="311"/>
      <c r="C588" s="315" t="s">
        <v>149</v>
      </c>
      <c r="D588" s="315" t="s">
        <v>769</v>
      </c>
      <c r="E588" s="315" t="s">
        <v>770</v>
      </c>
      <c r="J588" s="315">
        <v>434</v>
      </c>
      <c r="K588" s="315" t="s">
        <v>47</v>
      </c>
      <c r="L588" s="315" t="s">
        <v>1817</v>
      </c>
      <c r="M588" s="311"/>
      <c r="N588" s="344" t="s">
        <v>1976</v>
      </c>
      <c r="O588" s="344" t="str">
        <f>INDEX('Standard Descriptions'!$E:$E,MATCH(Guidance!E588,'Standard Descriptions'!$C:$C,0))</f>
        <v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8" s="315" t="s">
        <v>1992</v>
      </c>
      <c r="Q588" s="315" t="s">
        <v>47</v>
      </c>
      <c r="R588" s="315" t="str">
        <f t="shared" si="44"/>
        <v xml:space="preserve"> </v>
      </c>
      <c r="T588" s="315" t="str">
        <f t="shared" si="45"/>
        <v/>
      </c>
      <c r="U588" s="310" t="str">
        <f t="shared" ref="U588:U590" si="46">N588&amp;O588</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row>
    <row r="589" spans="1:21" s="315" customFormat="1">
      <c r="A589" s="315" t="s">
        <v>1978</v>
      </c>
      <c r="B589" s="311"/>
      <c r="C589" s="315" t="s">
        <v>813</v>
      </c>
      <c r="D589" s="315" t="s">
        <v>817</v>
      </c>
      <c r="E589" s="315" t="s">
        <v>303</v>
      </c>
      <c r="J589" s="315">
        <v>68</v>
      </c>
      <c r="K589" s="315" t="s">
        <v>47</v>
      </c>
      <c r="L589" s="315" t="s">
        <v>1819</v>
      </c>
      <c r="M589" s="311"/>
      <c r="N589" s="344" t="s">
        <v>1976</v>
      </c>
      <c r="O589" s="344" t="str">
        <f>INDEX('Standard Descriptions'!$E:$E,MATCH(Guidance!E589,'Standard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89" s="315" t="s">
        <v>1992</v>
      </c>
      <c r="Q589" s="315" t="s">
        <v>47</v>
      </c>
      <c r="R589" s="315" t="str">
        <f t="shared" si="44"/>
        <v xml:space="preserve"> </v>
      </c>
      <c r="T589" s="315" t="str">
        <f t="shared" si="45"/>
        <v/>
      </c>
      <c r="U589" s="310" t="str">
        <f t="shared" si="46"/>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row>
    <row r="590" spans="1:21" s="315" customFormat="1">
      <c r="A590" s="315" t="s">
        <v>1978</v>
      </c>
      <c r="B590" s="311"/>
      <c r="C590" s="315" t="s">
        <v>813</v>
      </c>
      <c r="D590" s="315" t="s">
        <v>1100</v>
      </c>
      <c r="E590" s="315" t="s">
        <v>1099</v>
      </c>
      <c r="J590" s="315">
        <v>176</v>
      </c>
      <c r="K590" s="315" t="s">
        <v>47</v>
      </c>
      <c r="L590" s="315" t="s">
        <v>1821</v>
      </c>
      <c r="M590" s="311"/>
      <c r="N590" s="344" t="s">
        <v>1976</v>
      </c>
      <c r="O590" s="344" t="str">
        <f>INDEX('Standard Descriptions'!$E:$E,MATCH(Guidance!E590,'Standard Descriptions'!$C:$C,0))</f>
        <v xml:space="preserve"> This policy causes a percentage of the district heat to be generated by burning hydrogen instead of the fuels used in the BAU case. // </v>
      </c>
      <c r="P590" s="315" t="s">
        <v>1992</v>
      </c>
      <c r="Q590" s="315" t="s">
        <v>47</v>
      </c>
      <c r="R590" s="315" t="str">
        <f t="shared" si="44"/>
        <v xml:space="preserve"> </v>
      </c>
      <c r="T590" s="315" t="str">
        <f t="shared" si="45"/>
        <v/>
      </c>
      <c r="U590" s="310" t="str">
        <f t="shared" si="46"/>
        <v xml:space="preserve">**Description:** This policy causes a percentage of the district heat to be generated by burning hydrogen instead of the fuels used in the BAU case. // </v>
      </c>
    </row>
    <row r="591" spans="1:21" s="315" customFormat="1">
      <c r="A591" s="315" t="s">
        <v>1978</v>
      </c>
      <c r="B591" s="311"/>
      <c r="C591" s="315" t="s">
        <v>813</v>
      </c>
      <c r="D591" s="315" t="s">
        <v>814</v>
      </c>
      <c r="E591" s="315" t="s">
        <v>815</v>
      </c>
      <c r="J591" s="315">
        <v>450</v>
      </c>
      <c r="K591" s="315" t="s">
        <v>46</v>
      </c>
      <c r="L591" s="315" t="s">
        <v>1861</v>
      </c>
      <c r="M591" s="311"/>
      <c r="N591" s="344" t="s">
        <v>1976</v>
      </c>
      <c r="O591" s="344" t="str">
        <f>INDEX('Standard Descriptions'!$E:$E,MATCH(Guidance!E591,'Standard Descriptions'!$C:$C,0))</f>
        <v xml:space="preserve"> This policy causes a percentage of merchant hydrogen (i.e. hydrogen produced for sale, not hydrogen produced and consumed on-site within a facility) to be produced via electrolysis rather than via other production pathways. // </v>
      </c>
      <c r="P591" s="315" t="s">
        <v>1992</v>
      </c>
      <c r="Q591" s="315" t="s">
        <v>47</v>
      </c>
      <c r="R591" s="315" t="str">
        <f t="shared" si="44"/>
        <v xml:space="preserve"> </v>
      </c>
      <c r="T591" s="315" t="str">
        <f t="shared" si="45"/>
        <v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v>
      </c>
      <c r="U591" s="310" t="str">
        <f>N591&amp;O591&amp;P591&amp;T591</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row>
    <row r="592" spans="1:21" s="315" customFormat="1" ht="135.6" customHeight="1">
      <c r="A592" s="315" t="s">
        <v>1978</v>
      </c>
      <c r="B592" s="311"/>
      <c r="C592" s="315" t="s">
        <v>10</v>
      </c>
      <c r="D592" s="315" t="s">
        <v>27</v>
      </c>
      <c r="E592" s="315" t="str">
        <f>E593</f>
        <v>Additional Carbon Tax Rate</v>
      </c>
      <c r="L592" s="363" t="s">
        <v>2052</v>
      </c>
      <c r="M592" s="311"/>
      <c r="N592" s="356" t="s">
        <v>1976</v>
      </c>
      <c r="O592" s="356" t="str">
        <f>INDEX('Standard Descriptions'!$E:$E,MATCH(Guidance!E592,'Standard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2" s="359" t="s">
        <v>1992</v>
      </c>
      <c r="Q592" s="359" t="s">
        <v>46</v>
      </c>
      <c r="S592" s="315" t="str">
        <f t="shared" ref="S592:S644" si="47">IF(R592="","","//**"&amp;R592&amp;": **")</f>
        <v/>
      </c>
      <c r="T592" s="315" t="str">
        <f>L592</f>
        <v xml:space="preserve">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U592" s="358" t="str">
        <f>N592&amp;O592&amp;P592&amp;T592</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3" spans="1:25">
      <c r="A593" s="318" t="s">
        <v>1979</v>
      </c>
      <c r="C593" s="313" t="s">
        <v>10</v>
      </c>
      <c r="D593" s="313" t="s">
        <v>27</v>
      </c>
      <c r="E593" s="313" t="s">
        <v>737</v>
      </c>
      <c r="F593" s="313" t="s">
        <v>355</v>
      </c>
      <c r="G593" s="313"/>
      <c r="H593" s="313" t="s">
        <v>359</v>
      </c>
      <c r="I593" s="313"/>
      <c r="J593" s="313">
        <v>171</v>
      </c>
      <c r="K593" s="313" t="s">
        <v>46</v>
      </c>
      <c r="L593" s="313" t="s">
        <v>1862</v>
      </c>
      <c r="N593" s="341" t="s">
        <v>1976</v>
      </c>
      <c r="O593" s="341" t="str">
        <f>INDEX('Standard Descriptions'!$E:$E,MATCH(Guidance!E593,'Standard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342" t="s">
        <v>1992</v>
      </c>
      <c r="Q593" s="342" t="s">
        <v>46</v>
      </c>
      <c r="R593" s="342" t="str">
        <f t="shared" ref="R593:R598" si="48">H593&amp;" "&amp;I593</f>
        <v xml:space="preserve">Transportation Sector </v>
      </c>
      <c r="S593" s="342" t="str">
        <f t="shared" si="47"/>
        <v>//**Transportation Sector : **</v>
      </c>
      <c r="T593" s="318" t="str">
        <f t="shared" si="45"/>
        <v>//**Transportation Sector : **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v>
      </c>
    </row>
    <row r="594" spans="1:25">
      <c r="A594" s="318" t="s">
        <v>1979</v>
      </c>
      <c r="C594" s="313" t="s">
        <v>10</v>
      </c>
      <c r="D594" s="313" t="s">
        <v>27</v>
      </c>
      <c r="E594" s="313" t="s">
        <v>737</v>
      </c>
      <c r="F594" s="313" t="s">
        <v>363</v>
      </c>
      <c r="G594" s="313"/>
      <c r="H594" s="313" t="s">
        <v>364</v>
      </c>
      <c r="I594" s="313"/>
      <c r="J594" s="313">
        <v>172</v>
      </c>
      <c r="K594" s="313" t="s">
        <v>46</v>
      </c>
      <c r="L594" s="313" t="s">
        <v>1951</v>
      </c>
      <c r="N594" s="341" t="s">
        <v>1976</v>
      </c>
      <c r="O594" s="341" t="str">
        <f>INDEX('Standard Descriptions'!$E:$E,MATCH(Guidance!E594,'Standard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342" t="s">
        <v>1992</v>
      </c>
      <c r="Q594" s="342" t="s">
        <v>46</v>
      </c>
      <c r="R594" s="342" t="str">
        <f t="shared" si="48"/>
        <v xml:space="preserve">Electricity Sector </v>
      </c>
      <c r="S594" s="342" t="str">
        <f t="shared" si="47"/>
        <v>//**Electricity Sector : **</v>
      </c>
      <c r="T594" s="318" t="str">
        <f t="shared" si="45"/>
        <v>//**Electricity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5" spans="1:25">
      <c r="A595" s="318" t="s">
        <v>1979</v>
      </c>
      <c r="C595" s="313" t="s">
        <v>10</v>
      </c>
      <c r="D595" s="313" t="s">
        <v>27</v>
      </c>
      <c r="E595" s="313" t="s">
        <v>737</v>
      </c>
      <c r="F595" s="313" t="s">
        <v>357</v>
      </c>
      <c r="G595" s="313"/>
      <c r="H595" s="313" t="s">
        <v>361</v>
      </c>
      <c r="I595" s="313"/>
      <c r="J595" s="313">
        <v>173</v>
      </c>
      <c r="K595" s="313" t="s">
        <v>46</v>
      </c>
      <c r="L595" s="313" t="s">
        <v>1951</v>
      </c>
      <c r="N595" s="341" t="s">
        <v>1976</v>
      </c>
      <c r="O595" s="341" t="str">
        <f>INDEX('Standard Descriptions'!$E:$E,MATCH(Guidance!E595,'Standard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342" t="s">
        <v>1992</v>
      </c>
      <c r="Q595" s="342" t="s">
        <v>46</v>
      </c>
      <c r="R595" s="342" t="str">
        <f t="shared" si="48"/>
        <v xml:space="preserve">Residential Bldg Sector </v>
      </c>
      <c r="S595" s="342" t="str">
        <f t="shared" si="47"/>
        <v>//**Residential Bldg Sector : **</v>
      </c>
      <c r="T595" s="318" t="str">
        <f t="shared" si="45"/>
        <v>//**Residential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6" spans="1:25">
      <c r="A596" s="318" t="s">
        <v>1979</v>
      </c>
      <c r="C596" s="313" t="s">
        <v>10</v>
      </c>
      <c r="D596" s="313" t="s">
        <v>27</v>
      </c>
      <c r="E596" s="313" t="s">
        <v>737</v>
      </c>
      <c r="F596" s="313" t="s">
        <v>358</v>
      </c>
      <c r="G596" s="313"/>
      <c r="H596" s="313" t="s">
        <v>362</v>
      </c>
      <c r="I596" s="313"/>
      <c r="J596" s="313">
        <v>174</v>
      </c>
      <c r="K596" s="313" t="s">
        <v>46</v>
      </c>
      <c r="L596" s="313" t="s">
        <v>1951</v>
      </c>
      <c r="N596" s="341" t="s">
        <v>1976</v>
      </c>
      <c r="O596" s="341" t="str">
        <f>INDEX('Standard Descriptions'!$E:$E,MATCH(Guidance!E596,'Standard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342" t="s">
        <v>1992</v>
      </c>
      <c r="Q596" s="342" t="s">
        <v>46</v>
      </c>
      <c r="R596" s="342" t="str">
        <f t="shared" si="48"/>
        <v xml:space="preserve">Commercial Bldg Sector </v>
      </c>
      <c r="S596" s="342" t="str">
        <f t="shared" si="47"/>
        <v>//**Commercial Bldg Sector : **</v>
      </c>
      <c r="T596" s="318" t="str">
        <f t="shared" si="45"/>
        <v>//**Commercial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7" spans="1:25">
      <c r="A597" s="318" t="s">
        <v>1979</v>
      </c>
      <c r="C597" s="313" t="s">
        <v>10</v>
      </c>
      <c r="D597" s="313" t="s">
        <v>27</v>
      </c>
      <c r="E597" s="313" t="s">
        <v>737</v>
      </c>
      <c r="F597" s="313" t="s">
        <v>356</v>
      </c>
      <c r="G597" s="313"/>
      <c r="H597" s="313" t="s">
        <v>360</v>
      </c>
      <c r="I597" s="313"/>
      <c r="J597" s="313">
        <v>175</v>
      </c>
      <c r="K597" s="313" t="s">
        <v>46</v>
      </c>
      <c r="L597" s="313" t="s">
        <v>1952</v>
      </c>
      <c r="N597" s="341" t="s">
        <v>1976</v>
      </c>
      <c r="O597" s="341" t="str">
        <f>INDEX('Standard Descriptions'!$E:$E,MATCH(Guidance!E597,'Standard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342" t="s">
        <v>1992</v>
      </c>
      <c r="Q597" s="342" t="s">
        <v>46</v>
      </c>
      <c r="R597" s="342" t="str">
        <f t="shared" si="48"/>
        <v xml:space="preserve">Industry Sector </v>
      </c>
      <c r="S597" s="342" t="str">
        <f t="shared" si="47"/>
        <v>//**Industry Sector : **</v>
      </c>
      <c r="T597" s="318" t="str">
        <f t="shared" si="45"/>
        <v xml:space="preserve">//**Industry Sector : ** levied on greenhouse gas emissions from non-energy industrial and agricultural processes, but these emissions sources can be included by enabling the policy lever "Carbon Tax Applies to Process Emissions." // </v>
      </c>
      <c r="W597" s="318" t="s">
        <v>1766</v>
      </c>
      <c r="Y597" s="318" t="s">
        <v>1951</v>
      </c>
    </row>
    <row r="598" spans="1:25">
      <c r="A598" s="318" t="s">
        <v>1979</v>
      </c>
      <c r="C598" s="313" t="s">
        <v>10</v>
      </c>
      <c r="D598" s="313" t="s">
        <v>27</v>
      </c>
      <c r="E598" s="313" t="s">
        <v>737</v>
      </c>
      <c r="F598" s="313" t="s">
        <v>834</v>
      </c>
      <c r="G598" s="313"/>
      <c r="H598" s="313" t="s">
        <v>1259</v>
      </c>
      <c r="I598" s="313"/>
      <c r="J598" s="313">
        <v>544</v>
      </c>
      <c r="K598" s="313" t="s">
        <v>46</v>
      </c>
      <c r="L598" s="313" t="s">
        <v>1951</v>
      </c>
      <c r="N598" s="341" t="s">
        <v>1976</v>
      </c>
      <c r="O598" s="341" t="str">
        <f>INDEX('Standard Descriptions'!$E:$E,MATCH(Guidance!E598,'Standard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342" t="s">
        <v>1992</v>
      </c>
      <c r="Q598" s="342" t="s">
        <v>46</v>
      </c>
      <c r="R598" s="342" t="str">
        <f t="shared" si="48"/>
        <v xml:space="preserve">District Heat &amp; Hydrogen Sector </v>
      </c>
      <c r="S598" s="342" t="str">
        <f t="shared" si="47"/>
        <v>//**District Heat &amp; Hydrogen Sector : **</v>
      </c>
      <c r="T598" s="318" t="str">
        <f t="shared" si="45"/>
        <v>//**District Heat &amp; Hydrogen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9" spans="1:25" s="315" customFormat="1">
      <c r="A599" s="315" t="s">
        <v>1978</v>
      </c>
      <c r="B599" s="311"/>
      <c r="C599" s="315" t="s">
        <v>10</v>
      </c>
      <c r="D599" s="315" t="s">
        <v>28</v>
      </c>
      <c r="E599" s="315" t="str">
        <f>E600</f>
        <v>Percent Reduction in BAU Subsidies</v>
      </c>
      <c r="M599" s="311"/>
      <c r="N599" s="344" t="s">
        <v>1976</v>
      </c>
      <c r="O599" s="344" t="str">
        <f>INDEX('Standard Descriptions'!$E:$E,MATCH(Guidance!E599,'Standard Descriptions'!$C:$C,0))</f>
        <v xml:space="preserve"> This policy reduces the subsidies paid for the production of the selected energy source(s) in the BAU case. India has direct production subsidies for two fuels - natural gas and LPG. // </v>
      </c>
      <c r="P599" s="315" t="s">
        <v>1992</v>
      </c>
      <c r="Q599" s="315" t="s">
        <v>46</v>
      </c>
      <c r="S599" s="315" t="str">
        <f t="shared" si="47"/>
        <v/>
      </c>
      <c r="T599" s="315" t="str">
        <f t="shared" si="45"/>
        <v/>
      </c>
      <c r="U599" s="310" t="str">
        <f>N599&amp;O599&amp;P599&amp;T600&amp;T601&amp;T602&amp;T603&amp;T604&amp;T605&amp;T606&amp;T607&amp;T608&amp;T609&amp;T610&amp;T611&amp;T612&amp;T613&amp;T614&amp;T615&amp;T616&amp;T617&amp;T618&amp;T619&amp;T620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row>
    <row r="600" spans="1:25">
      <c r="A600" s="318" t="s">
        <v>1979</v>
      </c>
      <c r="C600" s="313" t="s">
        <v>10</v>
      </c>
      <c r="D600" s="313" t="s">
        <v>28</v>
      </c>
      <c r="E600" s="313" t="s">
        <v>156</v>
      </c>
      <c r="F600" s="313" t="s">
        <v>55</v>
      </c>
      <c r="G600" s="313"/>
      <c r="H600" s="313" t="s">
        <v>99</v>
      </c>
      <c r="I600" s="313"/>
      <c r="J600" s="313">
        <v>706</v>
      </c>
      <c r="K600" s="313" t="s">
        <v>47</v>
      </c>
      <c r="L600" s="313"/>
      <c r="N600" s="341" t="s">
        <v>1976</v>
      </c>
      <c r="O600" s="341" t="str">
        <f>INDEX('Standard Descriptions'!$E:$E,MATCH(Guidance!E600,'Standard Descriptions'!$C:$C,0))</f>
        <v xml:space="preserve"> This policy reduces the subsidies paid for the production of the selected energy source(s) in the BAU case. India has direct production subsidies for two fuels - natural gas and LPG. // </v>
      </c>
      <c r="P600" s="342" t="s">
        <v>1992</v>
      </c>
      <c r="Q600" s="342" t="s">
        <v>46</v>
      </c>
      <c r="R600" s="342" t="str">
        <f t="shared" ref="R600:R622" si="49">H600&amp;" "&amp;I600</f>
        <v xml:space="preserve">Electricity </v>
      </c>
      <c r="S600" s="342" t="str">
        <f t="shared" si="47"/>
        <v>//**Electricity : **</v>
      </c>
      <c r="T600" s="318" t="str">
        <f t="shared" si="45"/>
        <v/>
      </c>
    </row>
    <row r="601" spans="1:25">
      <c r="A601" s="318" t="s">
        <v>1979</v>
      </c>
      <c r="C601" s="313" t="s">
        <v>10</v>
      </c>
      <c r="D601" s="313" t="s">
        <v>28</v>
      </c>
      <c r="E601" s="313" t="s">
        <v>156</v>
      </c>
      <c r="F601" s="313" t="s">
        <v>473</v>
      </c>
      <c r="G601" s="313"/>
      <c r="H601" s="313" t="s">
        <v>470</v>
      </c>
      <c r="I601" s="313"/>
      <c r="J601" s="313">
        <v>69</v>
      </c>
      <c r="K601" s="313" t="s">
        <v>47</v>
      </c>
      <c r="L601" s="313" t="s">
        <v>1953</v>
      </c>
      <c r="N601" s="341" t="s">
        <v>1976</v>
      </c>
      <c r="O601" s="341" t="str">
        <f>INDEX('Standard Descriptions'!$E:$E,MATCH(Guidance!E601,'Standard Descriptions'!$C:$C,0))</f>
        <v xml:space="preserve"> This policy reduces the subsidies paid for the production of the selected energy source(s) in the BAU case. India has direct production subsidies for two fuels - natural gas and LPG. // </v>
      </c>
      <c r="P601" s="342" t="s">
        <v>1992</v>
      </c>
      <c r="Q601" s="342" t="s">
        <v>46</v>
      </c>
      <c r="R601" s="342" t="str">
        <f t="shared" si="49"/>
        <v xml:space="preserve">Hard Coal </v>
      </c>
      <c r="S601" s="342" t="str">
        <f t="shared" si="47"/>
        <v>//**Hard Coal : **</v>
      </c>
      <c r="T601" s="318" t="str">
        <f t="shared" si="45"/>
        <v/>
      </c>
    </row>
    <row r="602" spans="1:25">
      <c r="A602" s="318" t="s">
        <v>1979</v>
      </c>
      <c r="C602" s="313" t="s">
        <v>10</v>
      </c>
      <c r="D602" s="313" t="s">
        <v>28</v>
      </c>
      <c r="E602" s="313" t="s">
        <v>156</v>
      </c>
      <c r="F602" s="313" t="s">
        <v>49</v>
      </c>
      <c r="G602" s="313"/>
      <c r="H602" s="313" t="s">
        <v>93</v>
      </c>
      <c r="I602" s="313"/>
      <c r="J602" s="313">
        <v>70</v>
      </c>
      <c r="K602" s="313" t="s">
        <v>46</v>
      </c>
      <c r="L602" s="313" t="s">
        <v>1954</v>
      </c>
      <c r="N602" s="341" t="s">
        <v>1976</v>
      </c>
      <c r="O602" s="341" t="str">
        <f>INDEX('Standard Descriptions'!$E:$E,MATCH(Guidance!E602,'Standard Descriptions'!$C:$C,0))</f>
        <v xml:space="preserve"> This policy reduces the subsidies paid for the production of the selected energy source(s) in the BAU case. India has direct production subsidies for two fuels - natural gas and LPG. // </v>
      </c>
      <c r="P602" s="342" t="s">
        <v>1992</v>
      </c>
      <c r="Q602" s="342" t="s">
        <v>46</v>
      </c>
      <c r="R602" s="342" t="str">
        <f t="shared" si="49"/>
        <v xml:space="preserve">Natural Gas </v>
      </c>
      <c r="S602" s="342" t="str">
        <f t="shared" si="47"/>
        <v>//**Natural Gas : **</v>
      </c>
      <c r="T602" s="318" t="str">
        <f t="shared" si="45"/>
        <v>//**Natural Gas : ** A value of 100% eliminates subsidies, increasing the price of natural gas by 0.75% - 1.3% (varying by sector) in 2050.</v>
      </c>
    </row>
    <row r="603" spans="1:25">
      <c r="A603" s="318" t="s">
        <v>1979</v>
      </c>
      <c r="C603" s="313" t="s">
        <v>10</v>
      </c>
      <c r="D603" s="313" t="s">
        <v>28</v>
      </c>
      <c r="E603" s="313" t="s">
        <v>156</v>
      </c>
      <c r="F603" s="313" t="s">
        <v>50</v>
      </c>
      <c r="G603" s="313"/>
      <c r="H603" s="313" t="s">
        <v>94</v>
      </c>
      <c r="I603" s="313"/>
      <c r="J603" s="313">
        <v>71</v>
      </c>
      <c r="K603" s="313" t="s">
        <v>47</v>
      </c>
      <c r="L603" s="313" t="s">
        <v>1955</v>
      </c>
      <c r="N603" s="341" t="s">
        <v>1976</v>
      </c>
      <c r="O603" s="341" t="str">
        <f>INDEX('Standard Descriptions'!$E:$E,MATCH(Guidance!E603,'Standard Descriptions'!$C:$C,0))</f>
        <v xml:space="preserve"> This policy reduces the subsidies paid for the production of the selected energy source(s) in the BAU case. India has direct production subsidies for two fuels - natural gas and LPG. // </v>
      </c>
      <c r="P603" s="342" t="s">
        <v>1992</v>
      </c>
      <c r="Q603" s="342" t="s">
        <v>46</v>
      </c>
      <c r="R603" s="342" t="str">
        <f t="shared" si="49"/>
        <v xml:space="preserve">Nuclear </v>
      </c>
      <c r="S603" s="342" t="str">
        <f t="shared" si="47"/>
        <v>//**Nuclear : **</v>
      </c>
      <c r="T603" s="318" t="str">
        <f t="shared" si="45"/>
        <v/>
      </c>
    </row>
    <row r="604" spans="1:25">
      <c r="A604" s="318" t="s">
        <v>1979</v>
      </c>
      <c r="C604" s="313" t="s">
        <v>10</v>
      </c>
      <c r="D604" s="313" t="s">
        <v>28</v>
      </c>
      <c r="E604" s="313" t="s">
        <v>156</v>
      </c>
      <c r="F604" s="313" t="s">
        <v>51</v>
      </c>
      <c r="G604" s="313"/>
      <c r="H604" s="313" t="s">
        <v>95</v>
      </c>
      <c r="I604" s="313"/>
      <c r="J604" s="313">
        <v>72</v>
      </c>
      <c r="K604" s="313" t="s">
        <v>47</v>
      </c>
      <c r="L604" s="313"/>
      <c r="N604" s="341" t="s">
        <v>1976</v>
      </c>
      <c r="O604" s="341" t="str">
        <f>INDEX('Standard Descriptions'!$E:$E,MATCH(Guidance!E604,'Standard Descriptions'!$C:$C,0))</f>
        <v xml:space="preserve"> This policy reduces the subsidies paid for the production of the selected energy source(s) in the BAU case. India has direct production subsidies for two fuels - natural gas and LPG. // </v>
      </c>
      <c r="P604" s="342" t="s">
        <v>1992</v>
      </c>
      <c r="Q604" s="342" t="s">
        <v>46</v>
      </c>
      <c r="R604" s="342" t="str">
        <f t="shared" si="49"/>
        <v xml:space="preserve">Hydro </v>
      </c>
      <c r="S604" s="342" t="str">
        <f t="shared" si="47"/>
        <v>//**Hydro : **</v>
      </c>
      <c r="T604" s="318" t="str">
        <f t="shared" si="45"/>
        <v/>
      </c>
    </row>
    <row r="605" spans="1:25">
      <c r="A605" s="318" t="s">
        <v>1979</v>
      </c>
      <c r="C605" s="313" t="s">
        <v>10</v>
      </c>
      <c r="D605" s="313" t="s">
        <v>28</v>
      </c>
      <c r="E605" s="313" t="s">
        <v>156</v>
      </c>
      <c r="F605" s="313" t="s">
        <v>52</v>
      </c>
      <c r="G605" s="313"/>
      <c r="H605" s="313" t="s">
        <v>475</v>
      </c>
      <c r="I605" s="313"/>
      <c r="J605" s="313">
        <v>73</v>
      </c>
      <c r="K605" s="313" t="s">
        <v>47</v>
      </c>
      <c r="L605" s="313"/>
      <c r="N605" s="341" t="s">
        <v>1976</v>
      </c>
      <c r="O605" s="341" t="str">
        <f>INDEX('Standard Descriptions'!$E:$E,MATCH(Guidance!E605,'Standard Descriptions'!$C:$C,0))</f>
        <v xml:space="preserve"> This policy reduces the subsidies paid for the production of the selected energy source(s) in the BAU case. India has direct production subsidies for two fuels - natural gas and LPG. // </v>
      </c>
      <c r="P605" s="342" t="s">
        <v>1992</v>
      </c>
      <c r="Q605" s="342" t="s">
        <v>46</v>
      </c>
      <c r="R605" s="342" t="str">
        <f t="shared" si="49"/>
        <v xml:space="preserve">Onshore Wind </v>
      </c>
      <c r="S605" s="342" t="str">
        <f t="shared" si="47"/>
        <v>//**Onshore Wind : **</v>
      </c>
      <c r="T605" s="318" t="str">
        <f t="shared" si="45"/>
        <v/>
      </c>
    </row>
    <row r="606" spans="1:25">
      <c r="A606" s="318" t="s">
        <v>1979</v>
      </c>
      <c r="C606" s="313" t="s">
        <v>10</v>
      </c>
      <c r="D606" s="313" t="s">
        <v>28</v>
      </c>
      <c r="E606" s="313" t="s">
        <v>156</v>
      </c>
      <c r="F606" s="313" t="s">
        <v>53</v>
      </c>
      <c r="G606" s="313"/>
      <c r="H606" s="313" t="s">
        <v>100</v>
      </c>
      <c r="I606" s="313"/>
      <c r="J606" s="313">
        <v>74</v>
      </c>
      <c r="K606" s="313" t="s">
        <v>47</v>
      </c>
      <c r="L606" s="313" t="s">
        <v>1956</v>
      </c>
      <c r="N606" s="341" t="s">
        <v>1976</v>
      </c>
      <c r="O606" s="341" t="str">
        <f>INDEX('Standard Descriptions'!$E:$E,MATCH(Guidance!E606,'Standard Descriptions'!$C:$C,0))</f>
        <v xml:space="preserve"> This policy reduces the subsidies paid for the production of the selected energy source(s) in the BAU case. India has direct production subsidies for two fuels - natural gas and LPG. // </v>
      </c>
      <c r="P606" s="342" t="s">
        <v>1992</v>
      </c>
      <c r="Q606" s="342" t="s">
        <v>46</v>
      </c>
      <c r="R606" s="342" t="str">
        <f t="shared" si="49"/>
        <v xml:space="preserve">Solar </v>
      </c>
      <c r="S606" s="342" t="str">
        <f t="shared" si="47"/>
        <v>//**Solar : **</v>
      </c>
      <c r="T606" s="318" t="str">
        <f t="shared" si="45"/>
        <v/>
      </c>
    </row>
    <row r="607" spans="1:25">
      <c r="A607" s="318" t="s">
        <v>1979</v>
      </c>
      <c r="C607" s="313" t="s">
        <v>10</v>
      </c>
      <c r="D607" s="313" t="s">
        <v>28</v>
      </c>
      <c r="E607" s="313" t="s">
        <v>156</v>
      </c>
      <c r="F607" s="313" t="s">
        <v>54</v>
      </c>
      <c r="G607" s="313"/>
      <c r="H607" s="313" t="s">
        <v>98</v>
      </c>
      <c r="I607" s="313"/>
      <c r="J607" s="313">
        <v>707</v>
      </c>
      <c r="K607" s="313" t="s">
        <v>47</v>
      </c>
      <c r="L607" s="313"/>
      <c r="N607" s="341" t="s">
        <v>1976</v>
      </c>
      <c r="O607" s="341" t="str">
        <f>INDEX('Standard Descriptions'!$E:$E,MATCH(Guidance!E607,'Standard Descriptions'!$C:$C,0))</f>
        <v xml:space="preserve"> This policy reduces the subsidies paid for the production of the selected energy source(s) in the BAU case. India has direct production subsidies for two fuels - natural gas and LPG. // </v>
      </c>
      <c r="P607" s="342" t="s">
        <v>1992</v>
      </c>
      <c r="Q607" s="342" t="s">
        <v>46</v>
      </c>
      <c r="R607" s="342" t="str">
        <f t="shared" si="49"/>
        <v xml:space="preserve">Biomass </v>
      </c>
      <c r="S607" s="342" t="str">
        <f t="shared" si="47"/>
        <v>//**Biomass : **</v>
      </c>
      <c r="T607" s="318" t="str">
        <f t="shared" si="45"/>
        <v/>
      </c>
    </row>
    <row r="608" spans="1:25">
      <c r="A608" s="318" t="s">
        <v>1979</v>
      </c>
      <c r="C608" s="313" t="s">
        <v>10</v>
      </c>
      <c r="D608" s="313" t="s">
        <v>28</v>
      </c>
      <c r="E608" s="313" t="s">
        <v>156</v>
      </c>
      <c r="F608" s="313" t="s">
        <v>56</v>
      </c>
      <c r="G608" s="313"/>
      <c r="H608" s="313" t="s">
        <v>101</v>
      </c>
      <c r="I608" s="313"/>
      <c r="J608" s="313">
        <v>75</v>
      </c>
      <c r="K608" s="313" t="s">
        <v>47</v>
      </c>
      <c r="L608" s="313" t="s">
        <v>1957</v>
      </c>
      <c r="N608" s="341" t="s">
        <v>1976</v>
      </c>
      <c r="O608" s="341" t="str">
        <f>INDEX('Standard Descriptions'!$E:$E,MATCH(Guidance!E608,'Standard Descriptions'!$C:$C,0))</f>
        <v xml:space="preserve"> This policy reduces the subsidies paid for the production of the selected energy source(s) in the BAU case. India has direct production subsidies for two fuels - natural gas and LPG. // </v>
      </c>
      <c r="P608" s="342" t="s">
        <v>1992</v>
      </c>
      <c r="Q608" s="342" t="s">
        <v>46</v>
      </c>
      <c r="R608" s="342" t="str">
        <f t="shared" si="49"/>
        <v xml:space="preserve">Petroleum Gasoline </v>
      </c>
      <c r="S608" s="342" t="str">
        <f t="shared" si="47"/>
        <v>//**Petroleum Gasoline : **</v>
      </c>
      <c r="T608" s="318" t="str">
        <f t="shared" si="45"/>
        <v/>
      </c>
    </row>
    <row r="609" spans="1:21">
      <c r="A609" s="318" t="s">
        <v>1979</v>
      </c>
      <c r="C609" s="313" t="s">
        <v>10</v>
      </c>
      <c r="D609" s="313" t="s">
        <v>28</v>
      </c>
      <c r="E609" s="313" t="s">
        <v>156</v>
      </c>
      <c r="F609" s="313" t="s">
        <v>57</v>
      </c>
      <c r="G609" s="313"/>
      <c r="H609" s="313" t="s">
        <v>102</v>
      </c>
      <c r="I609" s="313"/>
      <c r="J609" s="313">
        <v>76</v>
      </c>
      <c r="K609" s="313" t="s">
        <v>47</v>
      </c>
      <c r="L609" s="313" t="s">
        <v>1958</v>
      </c>
      <c r="N609" s="341" t="s">
        <v>1976</v>
      </c>
      <c r="O609" s="341" t="str">
        <f>INDEX('Standard Descriptions'!$E:$E,MATCH(Guidance!E609,'Standard Descriptions'!$C:$C,0))</f>
        <v xml:space="preserve"> This policy reduces the subsidies paid for the production of the selected energy source(s) in the BAU case. India has direct production subsidies for two fuels - natural gas and LPG. // </v>
      </c>
      <c r="P609" s="342" t="s">
        <v>1992</v>
      </c>
      <c r="Q609" s="342" t="s">
        <v>46</v>
      </c>
      <c r="R609" s="342" t="str">
        <f t="shared" si="49"/>
        <v xml:space="preserve">Petroleum Diesel </v>
      </c>
      <c r="S609" s="342" t="str">
        <f t="shared" si="47"/>
        <v>//**Petroleum Diesel : **</v>
      </c>
      <c r="T609" s="318" t="str">
        <f t="shared" si="45"/>
        <v/>
      </c>
    </row>
    <row r="610" spans="1:21">
      <c r="A610" s="318" t="s">
        <v>1979</v>
      </c>
      <c r="C610" s="313" t="s">
        <v>10</v>
      </c>
      <c r="D610" s="313" t="s">
        <v>28</v>
      </c>
      <c r="E610" s="313" t="s">
        <v>156</v>
      </c>
      <c r="F610" s="313" t="s">
        <v>58</v>
      </c>
      <c r="G610" s="313"/>
      <c r="H610" s="313" t="s">
        <v>103</v>
      </c>
      <c r="I610" s="313"/>
      <c r="J610" s="313">
        <v>708</v>
      </c>
      <c r="K610" s="313" t="s">
        <v>47</v>
      </c>
      <c r="L610" s="313"/>
      <c r="N610" s="341" t="s">
        <v>1976</v>
      </c>
      <c r="O610" s="341" t="str">
        <f>INDEX('Standard Descriptions'!$E:$E,MATCH(Guidance!E610,'Standard Descriptions'!$C:$C,0))</f>
        <v xml:space="preserve"> This policy reduces the subsidies paid for the production of the selected energy source(s) in the BAU case. India has direct production subsidies for two fuels - natural gas and LPG. // </v>
      </c>
      <c r="P610" s="342" t="s">
        <v>1992</v>
      </c>
      <c r="Q610" s="342" t="s">
        <v>46</v>
      </c>
      <c r="R610" s="342" t="str">
        <f t="shared" si="49"/>
        <v xml:space="preserve">Biofuel Gasoline </v>
      </c>
      <c r="S610" s="342" t="str">
        <f t="shared" si="47"/>
        <v>//**Biofuel Gasoline : **</v>
      </c>
      <c r="T610" s="318" t="str">
        <f t="shared" si="45"/>
        <v/>
      </c>
    </row>
    <row r="611" spans="1:21">
      <c r="A611" s="318" t="s">
        <v>1979</v>
      </c>
      <c r="C611" s="313" t="s">
        <v>10</v>
      </c>
      <c r="D611" s="313" t="s">
        <v>28</v>
      </c>
      <c r="E611" s="313" t="s">
        <v>156</v>
      </c>
      <c r="F611" s="313" t="s">
        <v>59</v>
      </c>
      <c r="G611" s="313"/>
      <c r="H611" s="313" t="s">
        <v>104</v>
      </c>
      <c r="I611" s="313"/>
      <c r="J611" s="313">
        <v>709</v>
      </c>
      <c r="K611" s="313" t="s">
        <v>47</v>
      </c>
      <c r="L611" s="313"/>
      <c r="N611" s="341" t="s">
        <v>1976</v>
      </c>
      <c r="O611" s="341" t="str">
        <f>INDEX('Standard Descriptions'!$E:$E,MATCH(Guidance!E611,'Standard Descriptions'!$C:$C,0))</f>
        <v xml:space="preserve"> This policy reduces the subsidies paid for the production of the selected energy source(s) in the BAU case. India has direct production subsidies for two fuels - natural gas and LPG. // </v>
      </c>
      <c r="P611" s="342" t="s">
        <v>1992</v>
      </c>
      <c r="Q611" s="342" t="s">
        <v>46</v>
      </c>
      <c r="R611" s="342" t="str">
        <f t="shared" si="49"/>
        <v xml:space="preserve">Biofuel Diesel </v>
      </c>
      <c r="S611" s="342" t="str">
        <f t="shared" si="47"/>
        <v>//**Biofuel Diesel : **</v>
      </c>
      <c r="T611" s="318" t="str">
        <f t="shared" si="45"/>
        <v/>
      </c>
    </row>
    <row r="612" spans="1:21">
      <c r="A612" s="318" t="s">
        <v>1979</v>
      </c>
      <c r="C612" s="313" t="s">
        <v>10</v>
      </c>
      <c r="D612" s="313" t="s">
        <v>28</v>
      </c>
      <c r="E612" s="313" t="s">
        <v>156</v>
      </c>
      <c r="F612" s="313" t="s">
        <v>809</v>
      </c>
      <c r="G612" s="313"/>
      <c r="H612" s="313" t="s">
        <v>810</v>
      </c>
      <c r="I612" s="313"/>
      <c r="J612" s="313">
        <v>710</v>
      </c>
      <c r="K612" s="313" t="s">
        <v>47</v>
      </c>
      <c r="L612" s="313"/>
      <c r="N612" s="341" t="s">
        <v>1976</v>
      </c>
      <c r="O612" s="341" t="str">
        <f>INDEX('Standard Descriptions'!$E:$E,MATCH(Guidance!E612,'Standard Descriptions'!$C:$C,0))</f>
        <v xml:space="preserve"> This policy reduces the subsidies paid for the production of the selected energy source(s) in the BAU case. India has direct production subsidies for two fuels - natural gas and LPG. // </v>
      </c>
      <c r="P612" s="342" t="s">
        <v>1992</v>
      </c>
      <c r="Q612" s="342" t="s">
        <v>46</v>
      </c>
      <c r="R612" s="342" t="str">
        <f t="shared" si="49"/>
        <v xml:space="preserve">Jet Fuel/Kerosene </v>
      </c>
      <c r="S612" s="342" t="str">
        <f t="shared" si="47"/>
        <v>//**Jet Fuel/Kerosene : **</v>
      </c>
      <c r="T612" s="318" t="str">
        <f t="shared" si="45"/>
        <v/>
      </c>
    </row>
    <row r="613" spans="1:21">
      <c r="A613" s="318" t="s">
        <v>1979</v>
      </c>
      <c r="C613" s="313" t="s">
        <v>10</v>
      </c>
      <c r="D613" s="313" t="s">
        <v>28</v>
      </c>
      <c r="E613" s="313" t="s">
        <v>156</v>
      </c>
      <c r="F613" s="313" t="s">
        <v>78</v>
      </c>
      <c r="G613" s="313"/>
      <c r="H613" s="313" t="s">
        <v>105</v>
      </c>
      <c r="I613" s="313"/>
      <c r="J613" s="313">
        <v>711</v>
      </c>
      <c r="K613" s="313" t="s">
        <v>47</v>
      </c>
      <c r="L613" s="313"/>
      <c r="N613" s="341" t="s">
        <v>1976</v>
      </c>
      <c r="O613" s="341" t="str">
        <f>INDEX('Standard Descriptions'!$E:$E,MATCH(Guidance!E613,'Standard Descriptions'!$C:$C,0))</f>
        <v xml:space="preserve"> This policy reduces the subsidies paid for the production of the selected energy source(s) in the BAU case. India has direct production subsidies for two fuels - natural gas and LPG. // </v>
      </c>
      <c r="P613" s="342" t="s">
        <v>1992</v>
      </c>
      <c r="Q613" s="342" t="s">
        <v>46</v>
      </c>
      <c r="R613" s="342" t="str">
        <f t="shared" si="49"/>
        <v xml:space="preserve">Heat </v>
      </c>
      <c r="S613" s="342" t="str">
        <f t="shared" si="47"/>
        <v>//**Heat : **</v>
      </c>
      <c r="T613" s="318" t="str">
        <f t="shared" si="45"/>
        <v/>
      </c>
    </row>
    <row r="614" spans="1:21">
      <c r="A614" s="318" t="s">
        <v>1979</v>
      </c>
      <c r="C614" s="313" t="s">
        <v>10</v>
      </c>
      <c r="D614" s="313" t="s">
        <v>28</v>
      </c>
      <c r="E614" s="313" t="s">
        <v>156</v>
      </c>
      <c r="F614" s="313" t="s">
        <v>459</v>
      </c>
      <c r="G614" s="313"/>
      <c r="H614" s="313" t="s">
        <v>1688</v>
      </c>
      <c r="I614" s="313"/>
      <c r="J614" s="313">
        <v>712</v>
      </c>
      <c r="K614" s="313" t="s">
        <v>47</v>
      </c>
      <c r="L614" s="313"/>
      <c r="N614" s="341" t="s">
        <v>1976</v>
      </c>
      <c r="O614" s="341" t="str">
        <f>INDEX('Standard Descriptions'!$E:$E,MATCH(Guidance!E614,'Standard Descriptions'!$C:$C,0))</f>
        <v xml:space="preserve"> This policy reduces the subsidies paid for the production of the selected energy source(s) in the BAU case. India has direct production subsidies for two fuels - natural gas and LPG. // </v>
      </c>
      <c r="P614" s="342" t="s">
        <v>1992</v>
      </c>
      <c r="Q614" s="342" t="s">
        <v>46</v>
      </c>
      <c r="R614" s="342" t="str">
        <f t="shared" si="49"/>
        <v xml:space="preserve">Pumped Hydro </v>
      </c>
      <c r="S614" s="342" t="str">
        <f t="shared" si="47"/>
        <v>//**Pumped Hydro : **</v>
      </c>
      <c r="T614" s="318" t="str">
        <f t="shared" si="45"/>
        <v/>
      </c>
    </row>
    <row r="615" spans="1:21">
      <c r="A615" s="318" t="s">
        <v>1979</v>
      </c>
      <c r="C615" s="313" t="s">
        <v>10</v>
      </c>
      <c r="D615" s="313" t="s">
        <v>28</v>
      </c>
      <c r="E615" s="313" t="s">
        <v>156</v>
      </c>
      <c r="F615" s="313" t="s">
        <v>466</v>
      </c>
      <c r="G615" s="313"/>
      <c r="H615" s="313" t="s">
        <v>467</v>
      </c>
      <c r="I615" s="313"/>
      <c r="J615" s="313">
        <v>713</v>
      </c>
      <c r="K615" s="313" t="s">
        <v>47</v>
      </c>
      <c r="L615" s="313"/>
      <c r="N615" s="341" t="s">
        <v>1976</v>
      </c>
      <c r="O615" s="341" t="str">
        <f>INDEX('Standard Descriptions'!$E:$E,MATCH(Guidance!E615,'Standard Descriptions'!$C:$C,0))</f>
        <v xml:space="preserve"> This policy reduces the subsidies paid for the production of the selected energy source(s) in the BAU case. India has direct production subsidies for two fuels - natural gas and LPG. // </v>
      </c>
      <c r="P615" s="342" t="s">
        <v>1992</v>
      </c>
      <c r="Q615" s="342" t="s">
        <v>46</v>
      </c>
      <c r="R615" s="342" t="str">
        <f t="shared" si="49"/>
        <v xml:space="preserve">Lignite </v>
      </c>
      <c r="S615" s="342" t="str">
        <f t="shared" si="47"/>
        <v>//**Lignite : **</v>
      </c>
      <c r="T615" s="318" t="str">
        <f t="shared" si="45"/>
        <v/>
      </c>
    </row>
    <row r="616" spans="1:21">
      <c r="A616" s="318" t="s">
        <v>1979</v>
      </c>
      <c r="C616" s="313" t="s">
        <v>10</v>
      </c>
      <c r="D616" s="313" t="s">
        <v>28</v>
      </c>
      <c r="E616" s="313" t="s">
        <v>156</v>
      </c>
      <c r="F616" s="313" t="s">
        <v>801</v>
      </c>
      <c r="G616" s="313"/>
      <c r="H616" s="313" t="s">
        <v>805</v>
      </c>
      <c r="I616" s="313"/>
      <c r="J616" s="313">
        <v>714</v>
      </c>
      <c r="K616" s="313" t="s">
        <v>47</v>
      </c>
      <c r="L616" s="313"/>
      <c r="N616" s="341" t="s">
        <v>1976</v>
      </c>
      <c r="O616" s="341" t="str">
        <f>INDEX('Standard Descriptions'!$E:$E,MATCH(Guidance!E616,'Standard Descriptions'!$C:$C,0))</f>
        <v xml:space="preserve"> This policy reduces the subsidies paid for the production of the selected energy source(s) in the BAU case. India has direct production subsidies for two fuels - natural gas and LPG. // </v>
      </c>
      <c r="P616" s="342" t="s">
        <v>1992</v>
      </c>
      <c r="Q616" s="342" t="s">
        <v>46</v>
      </c>
      <c r="R616" s="342" t="str">
        <f t="shared" si="49"/>
        <v xml:space="preserve">Crude Oil </v>
      </c>
      <c r="S616" s="342" t="str">
        <f t="shared" si="47"/>
        <v>//**Crude Oil : **</v>
      </c>
      <c r="T616" s="318" t="str">
        <f t="shared" si="45"/>
        <v/>
      </c>
    </row>
    <row r="617" spans="1:21">
      <c r="A617" s="318" t="s">
        <v>1979</v>
      </c>
      <c r="C617" s="313" t="s">
        <v>10</v>
      </c>
      <c r="D617" s="313" t="s">
        <v>28</v>
      </c>
      <c r="E617" s="313" t="s">
        <v>156</v>
      </c>
      <c r="F617" s="313" t="s">
        <v>811</v>
      </c>
      <c r="G617" s="313"/>
      <c r="H617" s="313" t="s">
        <v>812</v>
      </c>
      <c r="I617" s="313"/>
      <c r="J617" s="313">
        <v>715</v>
      </c>
      <c r="K617" s="313" t="s">
        <v>47</v>
      </c>
      <c r="L617" s="313"/>
      <c r="N617" s="341" t="s">
        <v>1976</v>
      </c>
      <c r="O617" s="341" t="str">
        <f>INDEX('Standard Descriptions'!$E:$E,MATCH(Guidance!E617,'Standard Descriptions'!$C:$C,0))</f>
        <v xml:space="preserve"> This policy reduces the subsidies paid for the production of the selected energy source(s) in the BAU case. India has direct production subsidies for two fuels - natural gas and LPG. // </v>
      </c>
      <c r="P617" s="342" t="s">
        <v>1992</v>
      </c>
      <c r="Q617" s="342" t="s">
        <v>46</v>
      </c>
      <c r="R617" s="342" t="str">
        <f t="shared" si="49"/>
        <v xml:space="preserve">Heavy/Residual Fuel Oil </v>
      </c>
      <c r="S617" s="342" t="str">
        <f t="shared" si="47"/>
        <v>//**Heavy/Residual Fuel Oil : **</v>
      </c>
      <c r="T617" s="318" t="str">
        <f t="shared" si="45"/>
        <v/>
      </c>
    </row>
    <row r="618" spans="1:21">
      <c r="A618" s="318" t="s">
        <v>1979</v>
      </c>
      <c r="C618" s="313" t="s">
        <v>10</v>
      </c>
      <c r="D618" s="313" t="s">
        <v>28</v>
      </c>
      <c r="E618" s="313" t="s">
        <v>156</v>
      </c>
      <c r="F618" s="313" t="s">
        <v>802</v>
      </c>
      <c r="G618" s="313"/>
      <c r="H618" s="313" t="s">
        <v>806</v>
      </c>
      <c r="I618" s="313"/>
      <c r="J618" s="313">
        <v>716</v>
      </c>
      <c r="K618" s="313" t="s">
        <v>46</v>
      </c>
      <c r="L618" s="313" t="s">
        <v>1959</v>
      </c>
      <c r="N618" s="341" t="s">
        <v>1976</v>
      </c>
      <c r="O618" s="341" t="str">
        <f>INDEX('Standard Descriptions'!$E:$E,MATCH(Guidance!E618,'Standard Descriptions'!$C:$C,0))</f>
        <v xml:space="preserve"> This policy reduces the subsidies paid for the production of the selected energy source(s) in the BAU case. India has direct production subsidies for two fuels - natural gas and LPG. // </v>
      </c>
      <c r="P618" s="342" t="s">
        <v>1992</v>
      </c>
      <c r="Q618" s="342" t="s">
        <v>46</v>
      </c>
      <c r="R618" s="342" t="str">
        <f t="shared" si="49"/>
        <v xml:space="preserve">LPG/Propane/Butane </v>
      </c>
      <c r="S618" s="342" t="str">
        <f t="shared" si="47"/>
        <v>//**LPG/Propane/Butane : **</v>
      </c>
      <c r="T618" s="318" t="str">
        <f t="shared" si="45"/>
        <v>//**LPG/Propane/Butane : ** A value of 100% eliminates subsidies, increasing the price of LPG by 20% in 2050.</v>
      </c>
    </row>
    <row r="619" spans="1:21">
      <c r="A619" s="318" t="s">
        <v>1979</v>
      </c>
      <c r="C619" s="313" t="s">
        <v>10</v>
      </c>
      <c r="D619" s="313" t="s">
        <v>28</v>
      </c>
      <c r="E619" s="313" t="s">
        <v>156</v>
      </c>
      <c r="F619" s="313" t="s">
        <v>803</v>
      </c>
      <c r="G619" s="313"/>
      <c r="H619" s="313" t="s">
        <v>807</v>
      </c>
      <c r="I619" s="313"/>
      <c r="J619" s="313">
        <v>717</v>
      </c>
      <c r="K619" s="313" t="s">
        <v>47</v>
      </c>
      <c r="L619" s="313"/>
      <c r="N619" s="341" t="s">
        <v>1976</v>
      </c>
      <c r="O619" s="341" t="str">
        <f>INDEX('Standard Descriptions'!$E:$E,MATCH(Guidance!E619,'Standard Descriptions'!$C:$C,0))</f>
        <v xml:space="preserve"> This policy reduces the subsidies paid for the production of the selected energy source(s) in the BAU case. India has direct production subsidies for two fuels - natural gas and LPG. // </v>
      </c>
      <c r="P619" s="342" t="s">
        <v>1992</v>
      </c>
      <c r="Q619" s="342" t="s">
        <v>46</v>
      </c>
      <c r="R619" s="342" t="str">
        <f t="shared" si="49"/>
        <v xml:space="preserve">Municipal Solid Waste </v>
      </c>
      <c r="S619" s="342" t="str">
        <f t="shared" si="47"/>
        <v>//**Municipal Solid Waste : **</v>
      </c>
      <c r="T619" s="318" t="str">
        <f t="shared" si="45"/>
        <v/>
      </c>
    </row>
    <row r="620" spans="1:21">
      <c r="A620" s="318" t="s">
        <v>1979</v>
      </c>
      <c r="C620" s="313" t="s">
        <v>10</v>
      </c>
      <c r="D620" s="313" t="s">
        <v>28</v>
      </c>
      <c r="E620" s="313" t="s">
        <v>156</v>
      </c>
      <c r="F620" s="313" t="s">
        <v>804</v>
      </c>
      <c r="G620" s="313"/>
      <c r="H620" s="313" t="s">
        <v>808</v>
      </c>
      <c r="I620" s="313"/>
      <c r="J620" s="313">
        <v>718</v>
      </c>
      <c r="K620" s="313" t="s">
        <v>47</v>
      </c>
      <c r="L620" s="313"/>
      <c r="N620" s="341" t="s">
        <v>1976</v>
      </c>
      <c r="O620" s="341" t="str">
        <f>INDEX('Standard Descriptions'!$E:$E,MATCH(Guidance!E620,'Standard Descriptions'!$C:$C,0))</f>
        <v xml:space="preserve"> This policy reduces the subsidies paid for the production of the selected energy source(s) in the BAU case. India has direct production subsidies for two fuels - natural gas and LPG. // </v>
      </c>
      <c r="P620" s="342" t="s">
        <v>1992</v>
      </c>
      <c r="Q620" s="342" t="s">
        <v>46</v>
      </c>
      <c r="R620" s="342" t="str">
        <f t="shared" si="49"/>
        <v xml:space="preserve">Hydrogen </v>
      </c>
      <c r="S620" s="342" t="str">
        <f t="shared" si="47"/>
        <v>//**Hydrogen : **</v>
      </c>
      <c r="T620" s="318" t="str">
        <f t="shared" si="45"/>
        <v/>
      </c>
    </row>
    <row r="621" spans="1:21" s="315" customFormat="1">
      <c r="A621" s="315" t="s">
        <v>1978</v>
      </c>
      <c r="C621" s="315" t="s">
        <v>10</v>
      </c>
      <c r="D621" s="315" t="s">
        <v>774</v>
      </c>
      <c r="E621" s="315" t="s">
        <v>776</v>
      </c>
      <c r="J621" s="315">
        <v>719</v>
      </c>
      <c r="K621" s="315" t="s">
        <v>47</v>
      </c>
      <c r="N621" s="344" t="s">
        <v>1976</v>
      </c>
      <c r="O621" s="344">
        <f>INDEX('Standard Descriptions'!$E:$E,MATCH(Guidance!E621,'Standard Descriptions'!$C:$C,0))</f>
        <v>0</v>
      </c>
      <c r="P621" s="315" t="s">
        <v>1992</v>
      </c>
      <c r="Q621" s="315" t="s">
        <v>47</v>
      </c>
      <c r="R621" s="315" t="str">
        <f t="shared" si="49"/>
        <v xml:space="preserve"> </v>
      </c>
      <c r="T621" s="315" t="str">
        <f t="shared" si="45"/>
        <v/>
      </c>
      <c r="U621" s="310" t="str">
        <f>N621&amp;O621</f>
        <v>**Description:**0</v>
      </c>
    </row>
    <row r="622" spans="1:21" s="315" customFormat="1">
      <c r="A622" s="315" t="s">
        <v>1978</v>
      </c>
      <c r="C622" s="315" t="s">
        <v>10</v>
      </c>
      <c r="D622" s="315" t="s">
        <v>1386</v>
      </c>
      <c r="E622" s="315" t="s">
        <v>775</v>
      </c>
      <c r="J622" s="315">
        <v>509</v>
      </c>
      <c r="K622" s="315" t="s">
        <v>46</v>
      </c>
      <c r="N622" s="344" t="s">
        <v>1976</v>
      </c>
      <c r="O622" s="344" t="str">
        <f>INDEX('Standard Descriptions'!$E:$E,MATCH(Guidance!E622,'Standard Descriptions'!$C:$C,0))</f>
        <v xml:space="preserve"> This policy prevents the carbon tax from being levied on process emissions (non-energy greenhouse gas emissions from industrial and agricultural operations).</v>
      </c>
      <c r="P622" s="315" t="s">
        <v>1992</v>
      </c>
      <c r="Q622" s="315" t="s">
        <v>47</v>
      </c>
      <c r="R622" s="315" t="str">
        <f t="shared" si="49"/>
        <v xml:space="preserve"> </v>
      </c>
      <c r="T622" s="315" t="str">
        <f t="shared" si="45"/>
        <v/>
      </c>
      <c r="U622" s="310" t="str">
        <f>N622&amp;O622</f>
        <v>**Description:** This policy prevents the carbon tax from being levied on process emissions (non-energy greenhouse gas emissions from industrial and agricultural operations).</v>
      </c>
    </row>
    <row r="623" spans="1:21" s="315" customFormat="1">
      <c r="A623" s="315" t="s">
        <v>1978</v>
      </c>
      <c r="C623" s="315" t="s">
        <v>10</v>
      </c>
      <c r="D623" s="315" t="s">
        <v>1073</v>
      </c>
      <c r="E623" s="315" t="str">
        <f>E624</f>
        <v>Toggle Whether Policies Affect Energy Prices</v>
      </c>
      <c r="N623" s="344" t="s">
        <v>1976</v>
      </c>
      <c r="O623" s="344">
        <f>INDEX('Standard Descriptions'!$E:$E,MATCH(Guidance!E623,'Standard Descriptions'!$C:$C,0))</f>
        <v>0</v>
      </c>
      <c r="P623" s="315" t="s">
        <v>1992</v>
      </c>
      <c r="Q623" s="315" t="s">
        <v>46</v>
      </c>
      <c r="S623" s="315" t="str">
        <f t="shared" si="47"/>
        <v/>
      </c>
      <c r="T623" s="315" t="str">
        <f t="shared" si="45"/>
        <v/>
      </c>
      <c r="U623" s="310" t="str">
        <f>N623&amp;O623</f>
        <v>**Description:**0</v>
      </c>
    </row>
    <row r="624" spans="1:21">
      <c r="A624" s="318" t="s">
        <v>1979</v>
      </c>
      <c r="C624" s="313" t="s">
        <v>10</v>
      </c>
      <c r="D624" s="313" t="s">
        <v>1073</v>
      </c>
      <c r="E624" s="313" t="s">
        <v>1072</v>
      </c>
      <c r="F624" s="313" t="s">
        <v>55</v>
      </c>
      <c r="G624" s="313"/>
      <c r="H624" s="313" t="s">
        <v>99</v>
      </c>
      <c r="I624" s="313"/>
      <c r="J624" s="313">
        <v>720</v>
      </c>
      <c r="K624" s="313" t="s">
        <v>47</v>
      </c>
      <c r="L624" s="313"/>
      <c r="N624" s="341" t="s">
        <v>1976</v>
      </c>
      <c r="O624" s="341">
        <f>INDEX('Standard Descriptions'!$E:$E,MATCH(Guidance!E624,'Standard Descriptions'!$C:$C,0))</f>
        <v>0</v>
      </c>
      <c r="P624" s="342" t="s">
        <v>1992</v>
      </c>
      <c r="Q624" s="342" t="s">
        <v>46</v>
      </c>
      <c r="R624" s="342" t="str">
        <f>H624&amp;" "&amp;I624</f>
        <v xml:space="preserve">Electricity </v>
      </c>
      <c r="S624" s="342" t="str">
        <f t="shared" si="47"/>
        <v>//**Electricity : **</v>
      </c>
      <c r="T624" s="318" t="str">
        <f t="shared" si="45"/>
        <v/>
      </c>
    </row>
    <row r="625" spans="1:21">
      <c r="A625" s="318" t="s">
        <v>1979</v>
      </c>
      <c r="C625" s="313" t="s">
        <v>10</v>
      </c>
      <c r="D625" s="313" t="s">
        <v>1073</v>
      </c>
      <c r="E625" s="313" t="s">
        <v>1072</v>
      </c>
      <c r="F625" s="313" t="s">
        <v>78</v>
      </c>
      <c r="G625" s="313"/>
      <c r="H625" s="313" t="s">
        <v>105</v>
      </c>
      <c r="I625" s="313"/>
      <c r="J625" s="313">
        <v>721</v>
      </c>
      <c r="K625" s="313" t="s">
        <v>47</v>
      </c>
      <c r="L625" s="313"/>
      <c r="N625" s="341" t="s">
        <v>1976</v>
      </c>
      <c r="O625" s="341">
        <f>INDEX('Standard Descriptions'!$E:$E,MATCH(Guidance!E625,'Standard Descriptions'!$C:$C,0))</f>
        <v>0</v>
      </c>
      <c r="P625" s="342" t="s">
        <v>1992</v>
      </c>
      <c r="Q625" s="342" t="s">
        <v>46</v>
      </c>
      <c r="R625" s="342" t="str">
        <f>H625&amp;" "&amp;I625</f>
        <v xml:space="preserve">Heat </v>
      </c>
      <c r="S625" s="342" t="str">
        <f t="shared" si="47"/>
        <v>//**Heat : **</v>
      </c>
      <c r="T625" s="318" t="str">
        <f t="shared" si="45"/>
        <v/>
      </c>
    </row>
    <row r="626" spans="1:21">
      <c r="A626" s="318" t="s">
        <v>1979</v>
      </c>
      <c r="C626" s="313" t="s">
        <v>10</v>
      </c>
      <c r="D626" s="313" t="s">
        <v>1073</v>
      </c>
      <c r="E626" s="313" t="s">
        <v>1072</v>
      </c>
      <c r="F626" s="313" t="s">
        <v>804</v>
      </c>
      <c r="G626" s="313"/>
      <c r="H626" s="313" t="s">
        <v>808</v>
      </c>
      <c r="I626" s="313"/>
      <c r="J626" s="313">
        <v>722</v>
      </c>
      <c r="K626" s="313" t="s">
        <v>47</v>
      </c>
      <c r="L626" s="313"/>
      <c r="N626" s="341" t="s">
        <v>1976</v>
      </c>
      <c r="O626" s="341">
        <f>INDEX('Standard Descriptions'!$E:$E,MATCH(Guidance!E626,'Standard Descriptions'!$C:$C,0))</f>
        <v>0</v>
      </c>
      <c r="P626" s="342" t="s">
        <v>1992</v>
      </c>
      <c r="Q626" s="342" t="s">
        <v>46</v>
      </c>
      <c r="R626" s="342" t="str">
        <f>H626&amp;" "&amp;I626</f>
        <v xml:space="preserve">Hydrogen </v>
      </c>
      <c r="S626" s="342" t="str">
        <f t="shared" si="47"/>
        <v>//**Hydrogen : **</v>
      </c>
      <c r="T626" s="318" t="str">
        <f t="shared" si="45"/>
        <v/>
      </c>
    </row>
    <row r="627" spans="1:21" s="315" customFormat="1">
      <c r="A627" s="315" t="s">
        <v>1978</v>
      </c>
      <c r="C627" s="315" t="s">
        <v>10</v>
      </c>
      <c r="D627" s="315" t="s">
        <v>1399</v>
      </c>
      <c r="E627" s="315" t="str">
        <f>E628</f>
        <v>Toggle Whether Policies Affect Energy Prices</v>
      </c>
      <c r="N627" s="344" t="s">
        <v>1976</v>
      </c>
      <c r="O627" s="344">
        <f>INDEX('Standard Descriptions'!$E:$E,MATCH(Guidance!E627,'Standard Descriptions'!$C:$C,0))</f>
        <v>0</v>
      </c>
      <c r="P627" s="315" t="s">
        <v>1992</v>
      </c>
      <c r="Q627" s="315" t="s">
        <v>46</v>
      </c>
      <c r="S627" s="315" t="str">
        <f t="shared" si="47"/>
        <v/>
      </c>
      <c r="T627" s="315" t="str">
        <f t="shared" si="45"/>
        <v/>
      </c>
      <c r="U627" s="310" t="str">
        <f>N627&amp;O627</f>
        <v>**Description:**0</v>
      </c>
    </row>
    <row r="628" spans="1:21">
      <c r="A628" s="318" t="s">
        <v>1979</v>
      </c>
      <c r="C628" s="313" t="s">
        <v>10</v>
      </c>
      <c r="D628" s="313" t="s">
        <v>1399</v>
      </c>
      <c r="E628" s="313" t="s">
        <v>1072</v>
      </c>
      <c r="F628" s="313" t="s">
        <v>473</v>
      </c>
      <c r="G628" s="313"/>
      <c r="H628" s="313" t="s">
        <v>470</v>
      </c>
      <c r="I628" s="313"/>
      <c r="J628" s="313">
        <v>836</v>
      </c>
      <c r="K628" s="313" t="s">
        <v>47</v>
      </c>
      <c r="L628" s="313"/>
      <c r="N628" s="341" t="s">
        <v>1976</v>
      </c>
      <c r="O628" s="341">
        <f>INDEX('Standard Descriptions'!$E:$E,MATCH(Guidance!E628,'Standard Descriptions'!$C:$C,0))</f>
        <v>0</v>
      </c>
      <c r="P628" s="342" t="s">
        <v>1992</v>
      </c>
      <c r="Q628" s="342" t="s">
        <v>46</v>
      </c>
      <c r="R628" s="342" t="str">
        <f t="shared" ref="R628:R639" si="50">H628&amp;" "&amp;I628</f>
        <v xml:space="preserve">Hard Coal </v>
      </c>
      <c r="S628" s="342" t="str">
        <f t="shared" si="47"/>
        <v>//**Hard Coal : **</v>
      </c>
      <c r="T628" s="318" t="str">
        <f t="shared" si="45"/>
        <v/>
      </c>
    </row>
    <row r="629" spans="1:21">
      <c r="A629" s="318" t="s">
        <v>1979</v>
      </c>
      <c r="C629" s="313" t="s">
        <v>10</v>
      </c>
      <c r="D629" s="313" t="s">
        <v>1399</v>
      </c>
      <c r="E629" s="313" t="s">
        <v>1072</v>
      </c>
      <c r="F629" s="313" t="s">
        <v>49</v>
      </c>
      <c r="G629" s="313"/>
      <c r="H629" s="313" t="s">
        <v>93</v>
      </c>
      <c r="I629" s="313"/>
      <c r="J629" s="313">
        <v>837</v>
      </c>
      <c r="K629" s="313" t="s">
        <v>47</v>
      </c>
      <c r="L629" s="313"/>
      <c r="N629" s="341" t="s">
        <v>1976</v>
      </c>
      <c r="O629" s="341">
        <f>INDEX('Standard Descriptions'!$E:$E,MATCH(Guidance!E629,'Standard Descriptions'!$C:$C,0))</f>
        <v>0</v>
      </c>
      <c r="P629" s="342" t="s">
        <v>1992</v>
      </c>
      <c r="Q629" s="342" t="s">
        <v>46</v>
      </c>
      <c r="R629" s="342" t="str">
        <f t="shared" si="50"/>
        <v xml:space="preserve">Natural Gas </v>
      </c>
      <c r="S629" s="342" t="str">
        <f t="shared" si="47"/>
        <v>//**Natural Gas : **</v>
      </c>
      <c r="T629" s="318" t="str">
        <f t="shared" si="45"/>
        <v/>
      </c>
    </row>
    <row r="630" spans="1:21">
      <c r="A630" s="318" t="s">
        <v>1979</v>
      </c>
      <c r="C630" s="313" t="s">
        <v>10</v>
      </c>
      <c r="D630" s="313" t="s">
        <v>1399</v>
      </c>
      <c r="E630" s="313" t="s">
        <v>1072</v>
      </c>
      <c r="F630" s="313" t="s">
        <v>54</v>
      </c>
      <c r="G630" s="313"/>
      <c r="H630" s="313" t="s">
        <v>98</v>
      </c>
      <c r="I630" s="313"/>
      <c r="J630" s="313">
        <v>838</v>
      </c>
      <c r="K630" s="313" t="s">
        <v>47</v>
      </c>
      <c r="L630" s="313"/>
      <c r="N630" s="341" t="s">
        <v>1976</v>
      </c>
      <c r="O630" s="341">
        <f>INDEX('Standard Descriptions'!$E:$E,MATCH(Guidance!E630,'Standard Descriptions'!$C:$C,0))</f>
        <v>0</v>
      </c>
      <c r="P630" s="342" t="s">
        <v>1992</v>
      </c>
      <c r="Q630" s="342" t="s">
        <v>46</v>
      </c>
      <c r="R630" s="342" t="str">
        <f t="shared" si="50"/>
        <v xml:space="preserve">Biomass </v>
      </c>
      <c r="S630" s="342" t="str">
        <f t="shared" si="47"/>
        <v>//**Biomass : **</v>
      </c>
      <c r="T630" s="318" t="str">
        <f t="shared" si="45"/>
        <v/>
      </c>
    </row>
    <row r="631" spans="1:21">
      <c r="A631" s="318" t="s">
        <v>1979</v>
      </c>
      <c r="C631" s="313" t="s">
        <v>10</v>
      </c>
      <c r="D631" s="313" t="s">
        <v>1399</v>
      </c>
      <c r="E631" s="313" t="s">
        <v>1072</v>
      </c>
      <c r="F631" s="313" t="s">
        <v>56</v>
      </c>
      <c r="G631" s="313"/>
      <c r="H631" s="313" t="s">
        <v>101</v>
      </c>
      <c r="I631" s="313"/>
      <c r="J631" s="313">
        <v>839</v>
      </c>
      <c r="K631" s="313" t="s">
        <v>47</v>
      </c>
      <c r="L631" s="313"/>
      <c r="N631" s="341" t="s">
        <v>1976</v>
      </c>
      <c r="O631" s="341">
        <f>INDEX('Standard Descriptions'!$E:$E,MATCH(Guidance!E631,'Standard Descriptions'!$C:$C,0))</f>
        <v>0</v>
      </c>
      <c r="P631" s="342" t="s">
        <v>1992</v>
      </c>
      <c r="Q631" s="342" t="s">
        <v>46</v>
      </c>
      <c r="R631" s="342" t="str">
        <f t="shared" si="50"/>
        <v xml:space="preserve">Petroleum Gasoline </v>
      </c>
      <c r="S631" s="342" t="str">
        <f t="shared" si="47"/>
        <v>//**Petroleum Gasoline : **</v>
      </c>
      <c r="T631" s="318" t="str">
        <f t="shared" si="45"/>
        <v/>
      </c>
    </row>
    <row r="632" spans="1:21">
      <c r="A632" s="318" t="s">
        <v>1979</v>
      </c>
      <c r="C632" s="313" t="s">
        <v>10</v>
      </c>
      <c r="D632" s="313" t="s">
        <v>1399</v>
      </c>
      <c r="E632" s="313" t="s">
        <v>1072</v>
      </c>
      <c r="F632" s="313" t="s">
        <v>57</v>
      </c>
      <c r="G632" s="313"/>
      <c r="H632" s="313" t="s">
        <v>102</v>
      </c>
      <c r="I632" s="313"/>
      <c r="J632" s="313">
        <v>840</v>
      </c>
      <c r="K632" s="313" t="s">
        <v>47</v>
      </c>
      <c r="L632" s="313"/>
      <c r="N632" s="341" t="s">
        <v>1976</v>
      </c>
      <c r="O632" s="341">
        <f>INDEX('Standard Descriptions'!$E:$E,MATCH(Guidance!E632,'Standard Descriptions'!$C:$C,0))</f>
        <v>0</v>
      </c>
      <c r="P632" s="342" t="s">
        <v>1992</v>
      </c>
      <c r="Q632" s="342" t="s">
        <v>46</v>
      </c>
      <c r="R632" s="342" t="str">
        <f t="shared" si="50"/>
        <v xml:space="preserve">Petroleum Diesel </v>
      </c>
      <c r="S632" s="342" t="str">
        <f t="shared" si="47"/>
        <v>//**Petroleum Diesel : **</v>
      </c>
      <c r="T632" s="318" t="str">
        <f t="shared" si="45"/>
        <v/>
      </c>
    </row>
    <row r="633" spans="1:21">
      <c r="A633" s="318" t="s">
        <v>1979</v>
      </c>
      <c r="C633" s="313" t="s">
        <v>10</v>
      </c>
      <c r="D633" s="313" t="s">
        <v>1399</v>
      </c>
      <c r="E633" s="313" t="s">
        <v>1072</v>
      </c>
      <c r="F633" s="313" t="s">
        <v>58</v>
      </c>
      <c r="G633" s="313"/>
      <c r="H633" s="313" t="s">
        <v>103</v>
      </c>
      <c r="I633" s="313"/>
      <c r="J633" s="313">
        <v>841</v>
      </c>
      <c r="K633" s="313" t="s">
        <v>47</v>
      </c>
      <c r="L633" s="313"/>
      <c r="N633" s="341" t="s">
        <v>1976</v>
      </c>
      <c r="O633" s="341">
        <f>INDEX('Standard Descriptions'!$E:$E,MATCH(Guidance!E633,'Standard Descriptions'!$C:$C,0))</f>
        <v>0</v>
      </c>
      <c r="P633" s="342" t="s">
        <v>1992</v>
      </c>
      <c r="Q633" s="342" t="s">
        <v>46</v>
      </c>
      <c r="R633" s="342" t="str">
        <f t="shared" si="50"/>
        <v xml:space="preserve">Biofuel Gasoline </v>
      </c>
      <c r="S633" s="342" t="str">
        <f t="shared" si="47"/>
        <v>//**Biofuel Gasoline : **</v>
      </c>
      <c r="T633" s="318" t="str">
        <f t="shared" si="45"/>
        <v/>
      </c>
    </row>
    <row r="634" spans="1:21">
      <c r="A634" s="318" t="s">
        <v>1979</v>
      </c>
      <c r="C634" s="313" t="s">
        <v>10</v>
      </c>
      <c r="D634" s="313" t="s">
        <v>1399</v>
      </c>
      <c r="E634" s="313" t="s">
        <v>1072</v>
      </c>
      <c r="F634" s="313" t="s">
        <v>59</v>
      </c>
      <c r="G634" s="313"/>
      <c r="H634" s="313" t="s">
        <v>104</v>
      </c>
      <c r="I634" s="313"/>
      <c r="J634" s="313">
        <v>842</v>
      </c>
      <c r="K634" s="313" t="s">
        <v>47</v>
      </c>
      <c r="L634" s="313"/>
      <c r="N634" s="341" t="s">
        <v>1976</v>
      </c>
      <c r="O634" s="341">
        <f>INDEX('Standard Descriptions'!$E:$E,MATCH(Guidance!E634,'Standard Descriptions'!$C:$C,0))</f>
        <v>0</v>
      </c>
      <c r="P634" s="342" t="s">
        <v>1992</v>
      </c>
      <c r="Q634" s="342" t="s">
        <v>46</v>
      </c>
      <c r="R634" s="342" t="str">
        <f t="shared" si="50"/>
        <v xml:space="preserve">Biofuel Diesel </v>
      </c>
      <c r="S634" s="342" t="str">
        <f t="shared" si="47"/>
        <v>//**Biofuel Diesel : **</v>
      </c>
      <c r="T634" s="318" t="str">
        <f t="shared" si="45"/>
        <v/>
      </c>
    </row>
    <row r="635" spans="1:21">
      <c r="A635" s="318" t="s">
        <v>1979</v>
      </c>
      <c r="C635" s="313" t="s">
        <v>10</v>
      </c>
      <c r="D635" s="313" t="s">
        <v>1399</v>
      </c>
      <c r="E635" s="313" t="s">
        <v>1072</v>
      </c>
      <c r="F635" s="313" t="s">
        <v>809</v>
      </c>
      <c r="G635" s="313"/>
      <c r="H635" s="313" t="s">
        <v>810</v>
      </c>
      <c r="I635" s="313"/>
      <c r="J635" s="313">
        <v>843</v>
      </c>
      <c r="K635" s="313" t="s">
        <v>47</v>
      </c>
      <c r="L635" s="313"/>
      <c r="N635" s="341" t="s">
        <v>1976</v>
      </c>
      <c r="O635" s="341">
        <f>INDEX('Standard Descriptions'!$E:$E,MATCH(Guidance!E635,'Standard Descriptions'!$C:$C,0))</f>
        <v>0</v>
      </c>
      <c r="P635" s="342" t="s">
        <v>1992</v>
      </c>
      <c r="Q635" s="342" t="s">
        <v>46</v>
      </c>
      <c r="R635" s="342" t="str">
        <f t="shared" si="50"/>
        <v xml:space="preserve">Jet Fuel/Kerosene </v>
      </c>
      <c r="S635" s="342" t="str">
        <f t="shared" si="47"/>
        <v>//**Jet Fuel/Kerosene : **</v>
      </c>
      <c r="T635" s="318" t="str">
        <f t="shared" si="45"/>
        <v/>
      </c>
    </row>
    <row r="636" spans="1:21">
      <c r="A636" s="318" t="s">
        <v>1979</v>
      </c>
      <c r="C636" s="313" t="s">
        <v>10</v>
      </c>
      <c r="D636" s="313" t="s">
        <v>1399</v>
      </c>
      <c r="E636" s="313" t="s">
        <v>1072</v>
      </c>
      <c r="F636" s="313" t="s">
        <v>466</v>
      </c>
      <c r="G636" s="313"/>
      <c r="H636" s="313" t="s">
        <v>467</v>
      </c>
      <c r="I636" s="313"/>
      <c r="J636" s="313">
        <v>844</v>
      </c>
      <c r="K636" s="313" t="s">
        <v>47</v>
      </c>
      <c r="L636" s="313"/>
      <c r="N636" s="341" t="s">
        <v>1976</v>
      </c>
      <c r="O636" s="341">
        <f>INDEX('Standard Descriptions'!$E:$E,MATCH(Guidance!E636,'Standard Descriptions'!$C:$C,0))</f>
        <v>0</v>
      </c>
      <c r="P636" s="342" t="s">
        <v>1992</v>
      </c>
      <c r="Q636" s="342" t="s">
        <v>46</v>
      </c>
      <c r="R636" s="342" t="str">
        <f t="shared" si="50"/>
        <v xml:space="preserve">Lignite </v>
      </c>
      <c r="S636" s="342" t="str">
        <f t="shared" si="47"/>
        <v>//**Lignite : **</v>
      </c>
      <c r="T636" s="318" t="str">
        <f t="shared" si="45"/>
        <v/>
      </c>
    </row>
    <row r="637" spans="1:21">
      <c r="A637" s="318" t="s">
        <v>1979</v>
      </c>
      <c r="C637" s="313" t="s">
        <v>10</v>
      </c>
      <c r="D637" s="313" t="s">
        <v>1399</v>
      </c>
      <c r="E637" s="313" t="s">
        <v>1072</v>
      </c>
      <c r="F637" s="313" t="s">
        <v>801</v>
      </c>
      <c r="G637" s="313"/>
      <c r="H637" s="313" t="s">
        <v>805</v>
      </c>
      <c r="I637" s="313"/>
      <c r="J637" s="313">
        <v>845</v>
      </c>
      <c r="K637" s="313" t="s">
        <v>47</v>
      </c>
      <c r="L637" s="313"/>
      <c r="N637" s="341" t="s">
        <v>1976</v>
      </c>
      <c r="O637" s="341">
        <f>INDEX('Standard Descriptions'!$E:$E,MATCH(Guidance!E637,'Standard Descriptions'!$C:$C,0))</f>
        <v>0</v>
      </c>
      <c r="P637" s="342" t="s">
        <v>1992</v>
      </c>
      <c r="Q637" s="342" t="s">
        <v>46</v>
      </c>
      <c r="R637" s="342" t="str">
        <f t="shared" si="50"/>
        <v xml:space="preserve">Crude Oil </v>
      </c>
      <c r="S637" s="342" t="str">
        <f t="shared" si="47"/>
        <v>//**Crude Oil : **</v>
      </c>
      <c r="T637" s="318" t="str">
        <f t="shared" si="45"/>
        <v/>
      </c>
    </row>
    <row r="638" spans="1:21">
      <c r="A638" s="318" t="s">
        <v>1979</v>
      </c>
      <c r="C638" s="313" t="s">
        <v>10</v>
      </c>
      <c r="D638" s="313" t="s">
        <v>1399</v>
      </c>
      <c r="E638" s="313" t="s">
        <v>1072</v>
      </c>
      <c r="F638" s="313" t="s">
        <v>811</v>
      </c>
      <c r="G638" s="313"/>
      <c r="H638" s="313" t="s">
        <v>812</v>
      </c>
      <c r="I638" s="313"/>
      <c r="J638" s="313">
        <v>846</v>
      </c>
      <c r="K638" s="313" t="s">
        <v>47</v>
      </c>
      <c r="L638" s="313"/>
      <c r="N638" s="341" t="s">
        <v>1976</v>
      </c>
      <c r="O638" s="341">
        <f>INDEX('Standard Descriptions'!$E:$E,MATCH(Guidance!E638,'Standard Descriptions'!$C:$C,0))</f>
        <v>0</v>
      </c>
      <c r="P638" s="342" t="s">
        <v>1992</v>
      </c>
      <c r="Q638" s="342" t="s">
        <v>46</v>
      </c>
      <c r="R638" s="342" t="str">
        <f t="shared" si="50"/>
        <v xml:space="preserve">Heavy/Residual Fuel Oil </v>
      </c>
      <c r="S638" s="342" t="str">
        <f t="shared" si="47"/>
        <v>//**Heavy/Residual Fuel Oil : **</v>
      </c>
      <c r="T638" s="318" t="str">
        <f t="shared" si="45"/>
        <v/>
      </c>
    </row>
    <row r="639" spans="1:21">
      <c r="A639" s="318" t="s">
        <v>1979</v>
      </c>
      <c r="C639" s="313" t="s">
        <v>10</v>
      </c>
      <c r="D639" s="313" t="s">
        <v>1399</v>
      </c>
      <c r="E639" s="313" t="s">
        <v>1072</v>
      </c>
      <c r="F639" s="313" t="s">
        <v>802</v>
      </c>
      <c r="G639" s="313"/>
      <c r="H639" s="313" t="s">
        <v>806</v>
      </c>
      <c r="I639" s="313"/>
      <c r="J639" s="313">
        <v>847</v>
      </c>
      <c r="K639" s="313" t="s">
        <v>47</v>
      </c>
      <c r="L639" s="313"/>
      <c r="N639" s="341" t="s">
        <v>1976</v>
      </c>
      <c r="O639" s="341">
        <f>INDEX('Standard Descriptions'!$E:$E,MATCH(Guidance!E639,'Standard Descriptions'!$C:$C,0))</f>
        <v>0</v>
      </c>
      <c r="P639" s="342" t="s">
        <v>1992</v>
      </c>
      <c r="Q639" s="342" t="s">
        <v>46</v>
      </c>
      <c r="R639" s="342" t="str">
        <f t="shared" si="50"/>
        <v xml:space="preserve">LPG/Propane/Butane </v>
      </c>
      <c r="S639" s="342" t="str">
        <f t="shared" si="47"/>
        <v>//**LPG/Propane/Butane : **</v>
      </c>
      <c r="T639" s="318" t="str">
        <f t="shared" si="45"/>
        <v/>
      </c>
    </row>
    <row r="640" spans="1:21" s="315" customFormat="1">
      <c r="A640" s="315" t="s">
        <v>1978</v>
      </c>
      <c r="C640" s="315" t="s">
        <v>10</v>
      </c>
      <c r="D640" s="315" t="s">
        <v>1123</v>
      </c>
      <c r="E640" s="315" t="str">
        <f>E641</f>
        <v>Fuel Price Deregulation</v>
      </c>
      <c r="N640" s="344" t="s">
        <v>1976</v>
      </c>
      <c r="O640" s="344" t="str">
        <f>INDEX('Standard Descriptions'!$E:$E,MATCH(Guidance!E640,'Standard Descriptions'!$C:$C,0))</f>
        <v xml:space="preserve"> This policy causes the price of the selected fuel(s) for domestic buyers to approach international market prices. // </v>
      </c>
      <c r="P640" s="315" t="s">
        <v>1992</v>
      </c>
      <c r="Q640" s="315" t="s">
        <v>46</v>
      </c>
      <c r="S640" s="315" t="str">
        <f t="shared" si="47"/>
        <v/>
      </c>
      <c r="T640" s="315" t="str">
        <f t="shared" si="45"/>
        <v/>
      </c>
      <c r="U640" s="316"/>
    </row>
    <row r="641" spans="1:21">
      <c r="A641" s="318" t="s">
        <v>1979</v>
      </c>
      <c r="C641" s="313" t="s">
        <v>10</v>
      </c>
      <c r="D641" s="313" t="s">
        <v>1123</v>
      </c>
      <c r="E641" s="313" t="s">
        <v>1123</v>
      </c>
      <c r="F641" s="313" t="s">
        <v>473</v>
      </c>
      <c r="G641" s="313"/>
      <c r="H641" s="313" t="s">
        <v>470</v>
      </c>
      <c r="I641" s="313"/>
      <c r="J641" s="313">
        <v>723</v>
      </c>
      <c r="K641" s="313" t="s">
        <v>47</v>
      </c>
      <c r="L641" s="313" t="s">
        <v>1863</v>
      </c>
      <c r="N641" s="341" t="s">
        <v>1976</v>
      </c>
      <c r="O641" s="341" t="str">
        <f>INDEX('Standard Descriptions'!$E:$E,MATCH(Guidance!E641,'Standard Descriptions'!$C:$C,0))</f>
        <v xml:space="preserve"> This policy causes the price of the selected fuel(s) for domestic buyers to approach international market prices. // </v>
      </c>
      <c r="P641" s="342" t="s">
        <v>1992</v>
      </c>
      <c r="Q641" s="342" t="s">
        <v>46</v>
      </c>
      <c r="R641" s="342" t="str">
        <f t="shared" ref="R641:R655" si="51">H641&amp;" "&amp;I641</f>
        <v xml:space="preserve">Hard Coal </v>
      </c>
      <c r="S641" s="342" t="str">
        <f t="shared" si="47"/>
        <v>//**Hard Coal : **</v>
      </c>
      <c r="T641" s="318" t="str">
        <f t="shared" si="45"/>
        <v/>
      </c>
    </row>
    <row r="642" spans="1:21">
      <c r="A642" s="318" t="s">
        <v>1979</v>
      </c>
      <c r="C642" s="313" t="s">
        <v>10</v>
      </c>
      <c r="D642" s="313" t="s">
        <v>1123</v>
      </c>
      <c r="E642" s="313" t="s">
        <v>1123</v>
      </c>
      <c r="F642" s="313" t="s">
        <v>49</v>
      </c>
      <c r="G642" s="313"/>
      <c r="H642" s="313" t="s">
        <v>93</v>
      </c>
      <c r="I642" s="313"/>
      <c r="J642" s="313">
        <v>724</v>
      </c>
      <c r="K642" s="313" t="s">
        <v>47</v>
      </c>
      <c r="L642" s="313"/>
      <c r="N642" s="341" t="s">
        <v>1976</v>
      </c>
      <c r="O642" s="341" t="str">
        <f>INDEX('Standard Descriptions'!$E:$E,MATCH(Guidance!E642,'Standard Descriptions'!$C:$C,0))</f>
        <v xml:space="preserve"> This policy causes the price of the selected fuel(s) for domestic buyers to approach international market prices. // </v>
      </c>
      <c r="P642" s="342" t="s">
        <v>1992</v>
      </c>
      <c r="Q642" s="342" t="s">
        <v>46</v>
      </c>
      <c r="R642" s="342" t="str">
        <f t="shared" si="51"/>
        <v xml:space="preserve">Natural Gas </v>
      </c>
      <c r="S642" s="342" t="str">
        <f t="shared" si="47"/>
        <v>//**Natural Gas : **</v>
      </c>
      <c r="T642" s="318" t="str">
        <f t="shared" si="45"/>
        <v/>
      </c>
    </row>
    <row r="643" spans="1:21">
      <c r="A643" s="318" t="s">
        <v>1979</v>
      </c>
      <c r="C643" s="313" t="s">
        <v>10</v>
      </c>
      <c r="D643" s="313" t="s">
        <v>1123</v>
      </c>
      <c r="E643" s="313" t="s">
        <v>1123</v>
      </c>
      <c r="F643" s="313" t="s">
        <v>50</v>
      </c>
      <c r="G643" s="313"/>
      <c r="H643" s="313" t="s">
        <v>94</v>
      </c>
      <c r="I643" s="313"/>
      <c r="J643" s="313">
        <v>725</v>
      </c>
      <c r="K643" s="313" t="s">
        <v>47</v>
      </c>
      <c r="L643" s="313"/>
      <c r="N643" s="341" t="s">
        <v>1976</v>
      </c>
      <c r="O643" s="341" t="str">
        <f>INDEX('Standard Descriptions'!$E:$E,MATCH(Guidance!E643,'Standard Descriptions'!$C:$C,0))</f>
        <v xml:space="preserve"> This policy causes the price of the selected fuel(s) for domestic buyers to approach international market prices. // </v>
      </c>
      <c r="P643" s="342" t="s">
        <v>1992</v>
      </c>
      <c r="Q643" s="342" t="s">
        <v>46</v>
      </c>
      <c r="R643" s="342" t="str">
        <f t="shared" si="51"/>
        <v xml:space="preserve">Nuclear </v>
      </c>
      <c r="S643" s="342" t="str">
        <f t="shared" si="47"/>
        <v>//**Nuclear : **</v>
      </c>
      <c r="T643" s="318" t="str">
        <f t="shared" si="45"/>
        <v/>
      </c>
    </row>
    <row r="644" spans="1:21">
      <c r="A644" s="318" t="s">
        <v>1979</v>
      </c>
      <c r="C644" s="313" t="s">
        <v>10</v>
      </c>
      <c r="D644" s="313" t="s">
        <v>1123</v>
      </c>
      <c r="E644" s="313" t="s">
        <v>1123</v>
      </c>
      <c r="F644" s="313" t="s">
        <v>54</v>
      </c>
      <c r="G644" s="313"/>
      <c r="H644" s="313" t="s">
        <v>98</v>
      </c>
      <c r="I644" s="313"/>
      <c r="J644" s="313">
        <v>726</v>
      </c>
      <c r="K644" s="313" t="s">
        <v>47</v>
      </c>
      <c r="L644" s="313"/>
      <c r="N644" s="341" t="s">
        <v>1976</v>
      </c>
      <c r="O644" s="341" t="str">
        <f>INDEX('Standard Descriptions'!$E:$E,MATCH(Guidance!E644,'Standard Descriptions'!$C:$C,0))</f>
        <v xml:space="preserve"> This policy causes the price of the selected fuel(s) for domestic buyers to approach international market prices. // </v>
      </c>
      <c r="P644" s="342" t="s">
        <v>1992</v>
      </c>
      <c r="Q644" s="342" t="s">
        <v>46</v>
      </c>
      <c r="R644" s="342" t="str">
        <f t="shared" si="51"/>
        <v xml:space="preserve">Biomass </v>
      </c>
      <c r="S644" s="342" t="str">
        <f t="shared" si="47"/>
        <v>//**Biomass : **</v>
      </c>
      <c r="T644" s="318" t="str">
        <f t="shared" ref="T644:T707" si="52">IF(K644="Yes",S644&amp;L644,"")</f>
        <v/>
      </c>
    </row>
    <row r="645" spans="1:21">
      <c r="A645" s="318" t="s">
        <v>1979</v>
      </c>
      <c r="C645" s="313" t="s">
        <v>10</v>
      </c>
      <c r="D645" s="313" t="s">
        <v>1123</v>
      </c>
      <c r="E645" s="313" t="s">
        <v>1123</v>
      </c>
      <c r="F645" s="313" t="s">
        <v>56</v>
      </c>
      <c r="G645" s="313"/>
      <c r="H645" s="313" t="s">
        <v>101</v>
      </c>
      <c r="I645" s="313"/>
      <c r="J645" s="313">
        <v>727</v>
      </c>
      <c r="K645" s="313" t="s">
        <v>47</v>
      </c>
      <c r="L645" s="313"/>
      <c r="N645" s="341" t="s">
        <v>1976</v>
      </c>
      <c r="O645" s="341" t="str">
        <f>INDEX('Standard Descriptions'!$E:$E,MATCH(Guidance!E645,'Standard Descriptions'!$C:$C,0))</f>
        <v xml:space="preserve"> This policy causes the price of the selected fuel(s) for domestic buyers to approach international market prices. // </v>
      </c>
      <c r="P645" s="342" t="s">
        <v>1992</v>
      </c>
      <c r="Q645" s="342" t="s">
        <v>46</v>
      </c>
      <c r="R645" s="342" t="str">
        <f t="shared" si="51"/>
        <v xml:space="preserve">Petroleum Gasoline </v>
      </c>
      <c r="S645" s="342" t="str">
        <f t="shared" ref="S645:S708" si="53">IF(R645="","","//**"&amp;R645&amp;": **")</f>
        <v>//**Petroleum Gasoline : **</v>
      </c>
      <c r="T645" s="318" t="str">
        <f t="shared" si="52"/>
        <v/>
      </c>
    </row>
    <row r="646" spans="1:21">
      <c r="A646" s="318" t="s">
        <v>1979</v>
      </c>
      <c r="C646" s="313" t="s">
        <v>10</v>
      </c>
      <c r="D646" s="313" t="s">
        <v>1123</v>
      </c>
      <c r="E646" s="313" t="s">
        <v>1123</v>
      </c>
      <c r="F646" s="313" t="s">
        <v>57</v>
      </c>
      <c r="G646" s="313"/>
      <c r="H646" s="313" t="s">
        <v>102</v>
      </c>
      <c r="I646" s="313"/>
      <c r="J646" s="313">
        <v>728</v>
      </c>
      <c r="K646" s="313" t="s">
        <v>47</v>
      </c>
      <c r="L646" s="313"/>
      <c r="N646" s="341" t="s">
        <v>1976</v>
      </c>
      <c r="O646" s="341" t="str">
        <f>INDEX('Standard Descriptions'!$E:$E,MATCH(Guidance!E646,'Standard Descriptions'!$C:$C,0))</f>
        <v xml:space="preserve"> This policy causes the price of the selected fuel(s) for domestic buyers to approach international market prices. // </v>
      </c>
      <c r="P646" s="342" t="s">
        <v>1992</v>
      </c>
      <c r="Q646" s="342" t="s">
        <v>46</v>
      </c>
      <c r="R646" s="342" t="str">
        <f t="shared" si="51"/>
        <v xml:space="preserve">Petroleum Diesel </v>
      </c>
      <c r="S646" s="342" t="str">
        <f t="shared" si="53"/>
        <v>//**Petroleum Diesel : **</v>
      </c>
      <c r="T646" s="318" t="str">
        <f t="shared" si="52"/>
        <v/>
      </c>
    </row>
    <row r="647" spans="1:21">
      <c r="A647" s="318" t="s">
        <v>1979</v>
      </c>
      <c r="C647" s="313" t="s">
        <v>10</v>
      </c>
      <c r="D647" s="313" t="s">
        <v>1123</v>
      </c>
      <c r="E647" s="313" t="s">
        <v>1123</v>
      </c>
      <c r="F647" s="313" t="s">
        <v>58</v>
      </c>
      <c r="G647" s="313"/>
      <c r="H647" s="313" t="s">
        <v>103</v>
      </c>
      <c r="I647" s="313"/>
      <c r="J647" s="313">
        <v>729</v>
      </c>
      <c r="K647" s="313" t="s">
        <v>47</v>
      </c>
      <c r="L647" s="313"/>
      <c r="N647" s="341" t="s">
        <v>1976</v>
      </c>
      <c r="O647" s="341" t="str">
        <f>INDEX('Standard Descriptions'!$E:$E,MATCH(Guidance!E647,'Standard Descriptions'!$C:$C,0))</f>
        <v xml:space="preserve"> This policy causes the price of the selected fuel(s) for domestic buyers to approach international market prices. // </v>
      </c>
      <c r="P647" s="342" t="s">
        <v>1992</v>
      </c>
      <c r="Q647" s="342" t="s">
        <v>46</v>
      </c>
      <c r="R647" s="342" t="str">
        <f t="shared" si="51"/>
        <v xml:space="preserve">Biofuel Gasoline </v>
      </c>
      <c r="S647" s="342" t="str">
        <f t="shared" si="53"/>
        <v>//**Biofuel Gasoline : **</v>
      </c>
      <c r="T647" s="318" t="str">
        <f t="shared" si="52"/>
        <v/>
      </c>
    </row>
    <row r="648" spans="1:21">
      <c r="A648" s="318" t="s">
        <v>1979</v>
      </c>
      <c r="C648" s="313" t="s">
        <v>10</v>
      </c>
      <c r="D648" s="313" t="s">
        <v>1123</v>
      </c>
      <c r="E648" s="313" t="s">
        <v>1123</v>
      </c>
      <c r="F648" s="313" t="s">
        <v>59</v>
      </c>
      <c r="G648" s="313"/>
      <c r="H648" s="313" t="s">
        <v>104</v>
      </c>
      <c r="I648" s="313"/>
      <c r="J648" s="313">
        <v>730</v>
      </c>
      <c r="K648" s="313" t="s">
        <v>47</v>
      </c>
      <c r="L648" s="313"/>
      <c r="N648" s="341" t="s">
        <v>1976</v>
      </c>
      <c r="O648" s="341" t="str">
        <f>INDEX('Standard Descriptions'!$E:$E,MATCH(Guidance!E648,'Standard Descriptions'!$C:$C,0))</f>
        <v xml:space="preserve"> This policy causes the price of the selected fuel(s) for domestic buyers to approach international market prices. // </v>
      </c>
      <c r="P648" s="342" t="s">
        <v>1992</v>
      </c>
      <c r="Q648" s="342" t="s">
        <v>46</v>
      </c>
      <c r="R648" s="342" t="str">
        <f t="shared" si="51"/>
        <v xml:space="preserve">Biofuel Diesel </v>
      </c>
      <c r="S648" s="342" t="str">
        <f t="shared" si="53"/>
        <v>//**Biofuel Diesel : **</v>
      </c>
      <c r="T648" s="318" t="str">
        <f t="shared" si="52"/>
        <v/>
      </c>
    </row>
    <row r="649" spans="1:21">
      <c r="A649" s="318" t="s">
        <v>1979</v>
      </c>
      <c r="C649" s="313" t="s">
        <v>10</v>
      </c>
      <c r="D649" s="313" t="s">
        <v>1123</v>
      </c>
      <c r="E649" s="313" t="s">
        <v>1123</v>
      </c>
      <c r="F649" s="313" t="s">
        <v>809</v>
      </c>
      <c r="G649" s="313"/>
      <c r="H649" s="313" t="s">
        <v>810</v>
      </c>
      <c r="I649" s="313"/>
      <c r="J649" s="313">
        <v>731</v>
      </c>
      <c r="K649" s="313" t="s">
        <v>47</v>
      </c>
      <c r="L649" s="313"/>
      <c r="N649" s="341" t="s">
        <v>1976</v>
      </c>
      <c r="O649" s="341" t="str">
        <f>INDEX('Standard Descriptions'!$E:$E,MATCH(Guidance!E649,'Standard Descriptions'!$C:$C,0))</f>
        <v xml:space="preserve"> This policy causes the price of the selected fuel(s) for domestic buyers to approach international market prices. // </v>
      </c>
      <c r="P649" s="342" t="s">
        <v>1992</v>
      </c>
      <c r="Q649" s="342" t="s">
        <v>46</v>
      </c>
      <c r="R649" s="342" t="str">
        <f t="shared" si="51"/>
        <v xml:space="preserve">Jet Fuel/Kerosene </v>
      </c>
      <c r="S649" s="342" t="str">
        <f t="shared" si="53"/>
        <v>//**Jet Fuel/Kerosene : **</v>
      </c>
      <c r="T649" s="318" t="str">
        <f t="shared" si="52"/>
        <v/>
      </c>
    </row>
    <row r="650" spans="1:21">
      <c r="A650" s="318" t="s">
        <v>1979</v>
      </c>
      <c r="C650" s="313" t="s">
        <v>10</v>
      </c>
      <c r="D650" s="313" t="s">
        <v>1123</v>
      </c>
      <c r="E650" s="313" t="s">
        <v>1123</v>
      </c>
      <c r="F650" s="313" t="s">
        <v>466</v>
      </c>
      <c r="G650" s="313"/>
      <c r="H650" s="313" t="s">
        <v>467</v>
      </c>
      <c r="I650" s="313"/>
      <c r="J650" s="313">
        <v>732</v>
      </c>
      <c r="K650" s="313" t="s">
        <v>47</v>
      </c>
      <c r="L650" s="313"/>
      <c r="N650" s="341" t="s">
        <v>1976</v>
      </c>
      <c r="O650" s="341" t="str">
        <f>INDEX('Standard Descriptions'!$E:$E,MATCH(Guidance!E650,'Standard Descriptions'!$C:$C,0))</f>
        <v xml:space="preserve"> This policy causes the price of the selected fuel(s) for domestic buyers to approach international market prices. // </v>
      </c>
      <c r="P650" s="342" t="s">
        <v>1992</v>
      </c>
      <c r="Q650" s="342" t="s">
        <v>46</v>
      </c>
      <c r="R650" s="342" t="str">
        <f t="shared" si="51"/>
        <v xml:space="preserve">Lignite </v>
      </c>
      <c r="S650" s="342" t="str">
        <f t="shared" si="53"/>
        <v>//**Lignite : **</v>
      </c>
      <c r="T650" s="318" t="str">
        <f t="shared" si="52"/>
        <v/>
      </c>
    </row>
    <row r="651" spans="1:21">
      <c r="A651" s="318" t="s">
        <v>1979</v>
      </c>
      <c r="C651" s="313" t="s">
        <v>10</v>
      </c>
      <c r="D651" s="313" t="s">
        <v>1123</v>
      </c>
      <c r="E651" s="313" t="s">
        <v>1123</v>
      </c>
      <c r="F651" s="313" t="s">
        <v>801</v>
      </c>
      <c r="G651" s="313"/>
      <c r="H651" s="313" t="s">
        <v>805</v>
      </c>
      <c r="I651" s="313"/>
      <c r="J651" s="313">
        <v>733</v>
      </c>
      <c r="K651" s="313" t="s">
        <v>47</v>
      </c>
      <c r="L651" s="313"/>
      <c r="N651" s="341" t="s">
        <v>1976</v>
      </c>
      <c r="O651" s="341" t="str">
        <f>INDEX('Standard Descriptions'!$E:$E,MATCH(Guidance!E651,'Standard Descriptions'!$C:$C,0))</f>
        <v xml:space="preserve"> This policy causes the price of the selected fuel(s) for domestic buyers to approach international market prices. // </v>
      </c>
      <c r="P651" s="342" t="s">
        <v>1992</v>
      </c>
      <c r="Q651" s="342" t="s">
        <v>46</v>
      </c>
      <c r="R651" s="342" t="str">
        <f t="shared" si="51"/>
        <v xml:space="preserve">Crude Oil </v>
      </c>
      <c r="S651" s="342" t="str">
        <f t="shared" si="53"/>
        <v>//**Crude Oil : **</v>
      </c>
      <c r="T651" s="318" t="str">
        <f t="shared" si="52"/>
        <v/>
      </c>
    </row>
    <row r="652" spans="1:21">
      <c r="A652" s="318" t="s">
        <v>1979</v>
      </c>
      <c r="C652" s="313" t="s">
        <v>10</v>
      </c>
      <c r="D652" s="313" t="s">
        <v>1123</v>
      </c>
      <c r="E652" s="313" t="s">
        <v>1123</v>
      </c>
      <c r="F652" s="313" t="s">
        <v>811</v>
      </c>
      <c r="G652" s="313"/>
      <c r="H652" s="313" t="s">
        <v>812</v>
      </c>
      <c r="I652" s="313"/>
      <c r="J652" s="313">
        <v>734</v>
      </c>
      <c r="K652" s="313" t="s">
        <v>47</v>
      </c>
      <c r="L652" s="313"/>
      <c r="N652" s="341" t="s">
        <v>1976</v>
      </c>
      <c r="O652" s="341" t="str">
        <f>INDEX('Standard Descriptions'!$E:$E,MATCH(Guidance!E652,'Standard Descriptions'!$C:$C,0))</f>
        <v xml:space="preserve"> This policy causes the price of the selected fuel(s) for domestic buyers to approach international market prices. // </v>
      </c>
      <c r="P652" s="342" t="s">
        <v>1992</v>
      </c>
      <c r="Q652" s="342" t="s">
        <v>46</v>
      </c>
      <c r="R652" s="342" t="str">
        <f t="shared" si="51"/>
        <v xml:space="preserve">Heavy/Residual Fuel Oil </v>
      </c>
      <c r="S652" s="342" t="str">
        <f t="shared" si="53"/>
        <v>//**Heavy/Residual Fuel Oil : **</v>
      </c>
      <c r="T652" s="318" t="str">
        <f t="shared" si="52"/>
        <v/>
      </c>
    </row>
    <row r="653" spans="1:21">
      <c r="A653" s="318" t="s">
        <v>1979</v>
      </c>
      <c r="C653" s="313" t="s">
        <v>10</v>
      </c>
      <c r="D653" s="313" t="s">
        <v>1123</v>
      </c>
      <c r="E653" s="313" t="s">
        <v>1123</v>
      </c>
      <c r="F653" s="313" t="s">
        <v>802</v>
      </c>
      <c r="G653" s="313"/>
      <c r="H653" s="313" t="s">
        <v>806</v>
      </c>
      <c r="I653" s="313"/>
      <c r="J653" s="313">
        <v>735</v>
      </c>
      <c r="K653" s="313" t="s">
        <v>47</v>
      </c>
      <c r="L653" s="313"/>
      <c r="N653" s="341" t="s">
        <v>1976</v>
      </c>
      <c r="O653" s="341" t="str">
        <f>INDEX('Standard Descriptions'!$E:$E,MATCH(Guidance!E653,'Standard Descriptions'!$C:$C,0))</f>
        <v xml:space="preserve"> This policy causes the price of the selected fuel(s) for domestic buyers to approach international market prices. // </v>
      </c>
      <c r="P653" s="342" t="s">
        <v>1992</v>
      </c>
      <c r="Q653" s="342" t="s">
        <v>46</v>
      </c>
      <c r="R653" s="342" t="str">
        <f t="shared" si="51"/>
        <v xml:space="preserve">LPG/Propane/Butane </v>
      </c>
      <c r="S653" s="342" t="str">
        <f t="shared" si="53"/>
        <v>//**LPG/Propane/Butane : **</v>
      </c>
      <c r="T653" s="318" t="str">
        <f t="shared" si="52"/>
        <v/>
      </c>
    </row>
    <row r="654" spans="1:21">
      <c r="A654" s="318" t="s">
        <v>1979</v>
      </c>
      <c r="C654" s="313" t="s">
        <v>10</v>
      </c>
      <c r="D654" s="313" t="s">
        <v>1123</v>
      </c>
      <c r="E654" s="313" t="s">
        <v>1123</v>
      </c>
      <c r="F654" s="313" t="s">
        <v>803</v>
      </c>
      <c r="G654" s="313"/>
      <c r="H654" s="313" t="s">
        <v>807</v>
      </c>
      <c r="I654" s="313"/>
      <c r="J654" s="313">
        <v>736</v>
      </c>
      <c r="K654" s="313" t="s">
        <v>47</v>
      </c>
      <c r="L654" s="313"/>
      <c r="N654" s="341" t="s">
        <v>1976</v>
      </c>
      <c r="O654" s="341" t="str">
        <f>INDEX('Standard Descriptions'!$E:$E,MATCH(Guidance!E654,'Standard Descriptions'!$C:$C,0))</f>
        <v xml:space="preserve"> This policy causes the price of the selected fuel(s) for domestic buyers to approach international market prices. // </v>
      </c>
      <c r="P654" s="342" t="s">
        <v>1992</v>
      </c>
      <c r="Q654" s="342" t="s">
        <v>46</v>
      </c>
      <c r="R654" s="342" t="str">
        <f t="shared" si="51"/>
        <v xml:space="preserve">Municipal Solid Waste </v>
      </c>
      <c r="S654" s="342" t="str">
        <f t="shared" si="53"/>
        <v>//**Municipal Solid Waste : **</v>
      </c>
      <c r="T654" s="318" t="str">
        <f t="shared" si="52"/>
        <v/>
      </c>
    </row>
    <row r="655" spans="1:21">
      <c r="A655" s="318" t="s">
        <v>1979</v>
      </c>
      <c r="C655" s="313" t="s">
        <v>10</v>
      </c>
      <c r="D655" s="313" t="s">
        <v>1123</v>
      </c>
      <c r="E655" s="313" t="s">
        <v>1123</v>
      </c>
      <c r="F655" s="313" t="s">
        <v>804</v>
      </c>
      <c r="G655" s="313"/>
      <c r="H655" s="313" t="s">
        <v>808</v>
      </c>
      <c r="I655" s="313"/>
      <c r="J655" s="313">
        <v>737</v>
      </c>
      <c r="K655" s="313" t="s">
        <v>47</v>
      </c>
      <c r="L655" s="313"/>
      <c r="N655" s="341" t="s">
        <v>1976</v>
      </c>
      <c r="O655" s="341" t="str">
        <f>INDEX('Standard Descriptions'!$E:$E,MATCH(Guidance!E655,'Standard Descriptions'!$C:$C,0))</f>
        <v xml:space="preserve"> This policy causes the price of the selected fuel(s) for domestic buyers to approach international market prices. // </v>
      </c>
      <c r="P655" s="342" t="s">
        <v>1992</v>
      </c>
      <c r="Q655" s="342" t="s">
        <v>46</v>
      </c>
      <c r="R655" s="342" t="str">
        <f t="shared" si="51"/>
        <v xml:space="preserve">Hydrogen </v>
      </c>
      <c r="S655" s="342" t="str">
        <f t="shared" si="53"/>
        <v>//**Hydrogen : **</v>
      </c>
      <c r="T655" s="318" t="str">
        <f t="shared" si="52"/>
        <v/>
      </c>
    </row>
    <row r="656" spans="1:21" s="314" customFormat="1">
      <c r="A656" s="314" t="s">
        <v>1978</v>
      </c>
      <c r="B656" s="331"/>
      <c r="C656" s="314" t="s">
        <v>10</v>
      </c>
      <c r="D656" s="314" t="s">
        <v>26</v>
      </c>
      <c r="E656" s="314" t="str">
        <f>E657</f>
        <v>Additional Fuel Tax Rate by Fuel</v>
      </c>
      <c r="M656" s="331"/>
      <c r="N656" s="344" t="s">
        <v>1976</v>
      </c>
      <c r="O656" s="344" t="str">
        <f>INDEX('Standard Descriptions'!$E:$E,MATCH(Guidance!E656,'Standard Descriptions'!$C:$C,0))</f>
        <v xml:space="preserve"> This policy increases the tax rate for the selected fuel type(s).  It is expressed as a percentage of the BAU Scenario price, which includes sales and excise taxes. // </v>
      </c>
      <c r="P656" s="315" t="s">
        <v>1992</v>
      </c>
      <c r="Q656" s="315" t="s">
        <v>46</v>
      </c>
      <c r="S656" s="315" t="str">
        <f t="shared" si="53"/>
        <v/>
      </c>
      <c r="T656" s="315" t="str">
        <f t="shared" si="52"/>
        <v/>
      </c>
      <c r="U656" s="310" t="str">
        <f>N656&amp;O656&amp;P656&amp;T657&amp;T658&amp;T659&amp;T660&amp;T661&amp;T662&amp;T663&amp;T664&amp;T665&amp;T666&amp;T667&amp;T668&amp;T669&amp;T670&amp;T671&amp;T672&amp;T673</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row>
    <row r="657" spans="1:20">
      <c r="A657" s="318" t="s">
        <v>1979</v>
      </c>
      <c r="C657" s="313" t="s">
        <v>10</v>
      </c>
      <c r="D657" s="313" t="s">
        <v>26</v>
      </c>
      <c r="E657" s="313" t="s">
        <v>304</v>
      </c>
      <c r="F657" s="313" t="s">
        <v>55</v>
      </c>
      <c r="G657" s="313"/>
      <c r="H657" s="313" t="s">
        <v>99</v>
      </c>
      <c r="I657" s="313"/>
      <c r="J657" s="313">
        <v>78</v>
      </c>
      <c r="K657" s="313" t="s">
        <v>46</v>
      </c>
      <c r="L657" s="313" t="s">
        <v>1864</v>
      </c>
      <c r="N657" s="341" t="s">
        <v>1976</v>
      </c>
      <c r="O657" s="341" t="str">
        <f>INDEX('Standard Descriptions'!$E:$E,MATCH(Guidance!E657,'Standard Descriptions'!$C:$C,0))</f>
        <v xml:space="preserve"> This policy increases the tax rate for the selected fuel type(s).  It is expressed as a percentage of the BAU Scenario price, which includes sales and excise taxes. // </v>
      </c>
      <c r="P657" s="342" t="s">
        <v>1992</v>
      </c>
      <c r="Q657" s="342" t="s">
        <v>46</v>
      </c>
      <c r="R657" s="342" t="str">
        <f t="shared" ref="R657:R673" si="54">H657&amp;" "&amp;I657</f>
        <v xml:space="preserve">Electricity </v>
      </c>
      <c r="S657" s="342" t="str">
        <f t="shared" si="53"/>
        <v>//**Electricity : **</v>
      </c>
      <c r="T657" s="318" t="str">
        <f t="shared" si="52"/>
        <v>//**Electricity : ** The sales tax on electricity varies across states and consumer category in India. In 2014, the national average sales tax on electricity (weighted by category-wise consumption across various states), was 5.5%.</v>
      </c>
    </row>
    <row r="658" spans="1:20">
      <c r="A658" s="318" t="s">
        <v>1979</v>
      </c>
      <c r="C658" s="313" t="s">
        <v>10</v>
      </c>
      <c r="D658" s="313" t="s">
        <v>26</v>
      </c>
      <c r="E658" s="313" t="s">
        <v>304</v>
      </c>
      <c r="F658" s="313" t="s">
        <v>473</v>
      </c>
      <c r="G658" s="313"/>
      <c r="H658" s="313" t="s">
        <v>470</v>
      </c>
      <c r="I658" s="313"/>
      <c r="J658" s="313">
        <v>79</v>
      </c>
      <c r="K658" s="313" t="s">
        <v>46</v>
      </c>
      <c r="L658" s="313" t="s">
        <v>1960</v>
      </c>
      <c r="N658" s="341" t="s">
        <v>1976</v>
      </c>
      <c r="O658" s="341" t="str">
        <f>INDEX('Standard Descriptions'!$E:$E,MATCH(Guidance!E658,'Standard Descriptions'!$C:$C,0))</f>
        <v xml:space="preserve"> This policy increases the tax rate for the selected fuel type(s).  It is expressed as a percentage of the BAU Scenario price, which includes sales and excise taxes. // </v>
      </c>
      <c r="P658" s="342" t="s">
        <v>1992</v>
      </c>
      <c r="Q658" s="342" t="s">
        <v>46</v>
      </c>
      <c r="R658" s="342" t="str">
        <f t="shared" si="54"/>
        <v xml:space="preserve">Hard Coal </v>
      </c>
      <c r="S658" s="342" t="str">
        <f t="shared" si="53"/>
        <v>//**Hard Coal : **</v>
      </c>
      <c r="T658" s="318" t="str">
        <f t="shared" si="52"/>
        <v>//**Hard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v>
      </c>
    </row>
    <row r="659" spans="1:20">
      <c r="A659" s="318" t="s">
        <v>1979</v>
      </c>
      <c r="C659" s="313" t="s">
        <v>10</v>
      </c>
      <c r="D659" s="313" t="s">
        <v>26</v>
      </c>
      <c r="E659" s="313" t="s">
        <v>304</v>
      </c>
      <c r="F659" s="313" t="s">
        <v>49</v>
      </c>
      <c r="G659" s="313"/>
      <c r="H659" s="313" t="s">
        <v>93</v>
      </c>
      <c r="I659" s="313"/>
      <c r="J659" s="313">
        <v>80</v>
      </c>
      <c r="K659" s="313" t="s">
        <v>46</v>
      </c>
      <c r="L659" s="313" t="s">
        <v>1961</v>
      </c>
      <c r="N659" s="341" t="s">
        <v>1976</v>
      </c>
      <c r="O659" s="341" t="str">
        <f>INDEX('Standard Descriptions'!$E:$E,MATCH(Guidance!E659,'Standard Descriptions'!$C:$C,0))</f>
        <v xml:space="preserve"> This policy increases the tax rate for the selected fuel type(s).  It is expressed as a percentage of the BAU Scenario price, which includes sales and excise taxes. // </v>
      </c>
      <c r="P659" s="342" t="s">
        <v>1992</v>
      </c>
      <c r="Q659" s="342" t="s">
        <v>46</v>
      </c>
      <c r="R659" s="342" t="str">
        <f t="shared" si="54"/>
        <v xml:space="preserve">Natural Gas </v>
      </c>
      <c r="S659" s="342" t="str">
        <f t="shared" si="53"/>
        <v>//**Natural Gas : **</v>
      </c>
      <c r="T659" s="318" t="str">
        <f t="shared" si="52"/>
        <v>//**Natural Gas : ** The sales tax on natural gas varies across states in India. In 2018, the national average sales tax on natural gas (weighted by state-wise sales), was 12.1%.</v>
      </c>
    </row>
    <row r="660" spans="1:20">
      <c r="A660" s="318" t="s">
        <v>1979</v>
      </c>
      <c r="C660" s="313" t="s">
        <v>10</v>
      </c>
      <c r="D660" s="313" t="s">
        <v>26</v>
      </c>
      <c r="E660" s="313" t="s">
        <v>304</v>
      </c>
      <c r="F660" s="313" t="s">
        <v>50</v>
      </c>
      <c r="G660" s="313"/>
      <c r="H660" s="313" t="s">
        <v>94</v>
      </c>
      <c r="I660" s="313"/>
      <c r="J660" s="313">
        <v>738</v>
      </c>
      <c r="K660" s="313" t="s">
        <v>47</v>
      </c>
      <c r="L660" s="313"/>
      <c r="N660" s="341" t="s">
        <v>1976</v>
      </c>
      <c r="O660" s="341" t="str">
        <f>INDEX('Standard Descriptions'!$E:$E,MATCH(Guidance!E660,'Standard Descriptions'!$C:$C,0))</f>
        <v xml:space="preserve"> This policy increases the tax rate for the selected fuel type(s).  It is expressed as a percentage of the BAU Scenario price, which includes sales and excise taxes. // </v>
      </c>
      <c r="P660" s="342" t="s">
        <v>1992</v>
      </c>
      <c r="Q660" s="342" t="s">
        <v>46</v>
      </c>
      <c r="R660" s="342" t="str">
        <f t="shared" si="54"/>
        <v xml:space="preserve">Nuclear </v>
      </c>
      <c r="S660" s="342" t="str">
        <f t="shared" si="53"/>
        <v>//**Nuclear : **</v>
      </c>
      <c r="T660" s="318" t="str">
        <f t="shared" si="52"/>
        <v/>
      </c>
    </row>
    <row r="661" spans="1:20">
      <c r="A661" s="318" t="s">
        <v>1979</v>
      </c>
      <c r="C661" s="313" t="s">
        <v>10</v>
      </c>
      <c r="D661" s="313" t="s">
        <v>26</v>
      </c>
      <c r="E661" s="313" t="s">
        <v>304</v>
      </c>
      <c r="F661" s="313" t="s">
        <v>54</v>
      </c>
      <c r="G661" s="313"/>
      <c r="H661" s="313" t="s">
        <v>98</v>
      </c>
      <c r="I661" s="313"/>
      <c r="J661" s="313">
        <v>739</v>
      </c>
      <c r="K661" s="313" t="s">
        <v>47</v>
      </c>
      <c r="L661" s="313"/>
      <c r="N661" s="341" t="s">
        <v>1976</v>
      </c>
      <c r="O661" s="341" t="str">
        <f>INDEX('Standard Descriptions'!$E:$E,MATCH(Guidance!E661,'Standard Descriptions'!$C:$C,0))</f>
        <v xml:space="preserve"> This policy increases the tax rate for the selected fuel type(s).  It is expressed as a percentage of the BAU Scenario price, which includes sales and excise taxes. // </v>
      </c>
      <c r="P661" s="342" t="s">
        <v>1992</v>
      </c>
      <c r="Q661" s="342" t="s">
        <v>46</v>
      </c>
      <c r="R661" s="342" t="str">
        <f t="shared" si="54"/>
        <v xml:space="preserve">Biomass </v>
      </c>
      <c r="S661" s="342" t="str">
        <f t="shared" si="53"/>
        <v>//**Biomass : **</v>
      </c>
      <c r="T661" s="318" t="str">
        <f t="shared" si="52"/>
        <v/>
      </c>
    </row>
    <row r="662" spans="1:20">
      <c r="A662" s="318" t="s">
        <v>1979</v>
      </c>
      <c r="C662" s="313" t="s">
        <v>10</v>
      </c>
      <c r="D662" s="313" t="s">
        <v>26</v>
      </c>
      <c r="E662" s="313" t="s">
        <v>304</v>
      </c>
      <c r="F662" s="313" t="s">
        <v>56</v>
      </c>
      <c r="G662" s="313"/>
      <c r="H662" s="313" t="s">
        <v>101</v>
      </c>
      <c r="I662" s="313"/>
      <c r="J662" s="313">
        <v>81</v>
      </c>
      <c r="K662" s="313" t="s">
        <v>46</v>
      </c>
      <c r="L662" s="313" t="s">
        <v>1962</v>
      </c>
      <c r="N662" s="341" t="s">
        <v>1976</v>
      </c>
      <c r="O662" s="341" t="str">
        <f>INDEX('Standard Descriptions'!$E:$E,MATCH(Guidance!E662,'Standard Descriptions'!$C:$C,0))</f>
        <v xml:space="preserve"> This policy increases the tax rate for the selected fuel type(s).  It is expressed as a percentage of the BAU Scenario price, which includes sales and excise taxes. // </v>
      </c>
      <c r="P662" s="342" t="s">
        <v>1992</v>
      </c>
      <c r="Q662" s="342" t="s">
        <v>46</v>
      </c>
      <c r="R662" s="342" t="str">
        <f t="shared" si="54"/>
        <v xml:space="preserve">Petroleum Gasoline </v>
      </c>
      <c r="S662" s="342" t="str">
        <f t="shared" si="53"/>
        <v>//**Petroleum Gasoline : **</v>
      </c>
      <c r="T662" s="318" t="str">
        <f t="shared" si="52"/>
        <v>//**Petroleum Gasoline : ** In 2018, the national average excise duty was 23% and the national average Value Added Tax (VAT)/sales tax rate was 21% of the final retail selling price of petroleum gasoline in India, adding up to a total tax component of 44%.</v>
      </c>
    </row>
    <row r="663" spans="1:20">
      <c r="A663" s="318" t="s">
        <v>1979</v>
      </c>
      <c r="C663" s="313" t="s">
        <v>10</v>
      </c>
      <c r="D663" s="313" t="s">
        <v>26</v>
      </c>
      <c r="E663" s="313" t="s">
        <v>304</v>
      </c>
      <c r="F663" s="313" t="s">
        <v>57</v>
      </c>
      <c r="G663" s="313"/>
      <c r="H663" s="313" t="s">
        <v>102</v>
      </c>
      <c r="I663" s="313"/>
      <c r="J663" s="313">
        <v>82</v>
      </c>
      <c r="K663" s="313" t="s">
        <v>46</v>
      </c>
      <c r="L663" s="313" t="s">
        <v>1963</v>
      </c>
      <c r="N663" s="341" t="s">
        <v>1976</v>
      </c>
      <c r="O663" s="341" t="str">
        <f>INDEX('Standard Descriptions'!$E:$E,MATCH(Guidance!E663,'Standard Descriptions'!$C:$C,0))</f>
        <v xml:space="preserve"> This policy increases the tax rate for the selected fuel type(s).  It is expressed as a percentage of the BAU Scenario price, which includes sales and excise taxes. // </v>
      </c>
      <c r="P663" s="342" t="s">
        <v>1992</v>
      </c>
      <c r="Q663" s="342" t="s">
        <v>46</v>
      </c>
      <c r="R663" s="342" t="str">
        <f t="shared" si="54"/>
        <v xml:space="preserve">Petroleum Diesel </v>
      </c>
      <c r="S663" s="342" t="str">
        <f t="shared" si="53"/>
        <v>//**Petroleum Diesel : **</v>
      </c>
      <c r="T663" s="318" t="str">
        <f t="shared" si="52"/>
        <v>//**Petroleum Diesel : ** In 2018, the national average excise duty was 19% and the national average Value Added Tax (VAT)/sales tax rate was 15% of the final retail selling price of petroleum diesel in India, adding up to a total tax component of 34%.</v>
      </c>
    </row>
    <row r="664" spans="1:20">
      <c r="A664" s="318" t="s">
        <v>1979</v>
      </c>
      <c r="C664" s="313" t="s">
        <v>10</v>
      </c>
      <c r="D664" s="313" t="s">
        <v>26</v>
      </c>
      <c r="E664" s="313" t="s">
        <v>304</v>
      </c>
      <c r="F664" s="313" t="s">
        <v>58</v>
      </c>
      <c r="G664" s="313"/>
      <c r="H664" s="313" t="s">
        <v>103</v>
      </c>
      <c r="I664" s="313"/>
      <c r="J664" s="313">
        <v>740</v>
      </c>
      <c r="K664" s="313" t="s">
        <v>47</v>
      </c>
      <c r="L664" s="313"/>
      <c r="N664" s="341" t="s">
        <v>1976</v>
      </c>
      <c r="O664" s="341" t="str">
        <f>INDEX('Standard Descriptions'!$E:$E,MATCH(Guidance!E664,'Standard Descriptions'!$C:$C,0))</f>
        <v xml:space="preserve"> This policy increases the tax rate for the selected fuel type(s).  It is expressed as a percentage of the BAU Scenario price, which includes sales and excise taxes. // </v>
      </c>
      <c r="P664" s="342" t="s">
        <v>1992</v>
      </c>
      <c r="Q664" s="342" t="s">
        <v>46</v>
      </c>
      <c r="R664" s="342" t="str">
        <f t="shared" si="54"/>
        <v xml:space="preserve">Biofuel Gasoline </v>
      </c>
      <c r="S664" s="342" t="str">
        <f t="shared" si="53"/>
        <v>//**Biofuel Gasoline : **</v>
      </c>
      <c r="T664" s="318" t="str">
        <f t="shared" si="52"/>
        <v/>
      </c>
    </row>
    <row r="665" spans="1:20">
      <c r="A665" s="318" t="s">
        <v>1979</v>
      </c>
      <c r="C665" s="313" t="s">
        <v>10</v>
      </c>
      <c r="D665" s="313" t="s">
        <v>26</v>
      </c>
      <c r="E665" s="313" t="s">
        <v>304</v>
      </c>
      <c r="F665" s="313" t="s">
        <v>59</v>
      </c>
      <c r="G665" s="313"/>
      <c r="H665" s="313" t="s">
        <v>104</v>
      </c>
      <c r="I665" s="313"/>
      <c r="J665" s="313">
        <v>741</v>
      </c>
      <c r="K665" s="313" t="s">
        <v>47</v>
      </c>
      <c r="L665" s="313"/>
      <c r="N665" s="341" t="s">
        <v>1976</v>
      </c>
      <c r="O665" s="341" t="str">
        <f>INDEX('Standard Descriptions'!$E:$E,MATCH(Guidance!E665,'Standard Descriptions'!$C:$C,0))</f>
        <v xml:space="preserve"> This policy increases the tax rate for the selected fuel type(s).  It is expressed as a percentage of the BAU Scenario price, which includes sales and excise taxes. // </v>
      </c>
      <c r="P665" s="342" t="s">
        <v>1992</v>
      </c>
      <c r="Q665" s="342" t="s">
        <v>46</v>
      </c>
      <c r="R665" s="342" t="str">
        <f t="shared" si="54"/>
        <v xml:space="preserve">Biofuel Diesel </v>
      </c>
      <c r="S665" s="342" t="str">
        <f t="shared" si="53"/>
        <v>//**Biofuel Diesel : **</v>
      </c>
      <c r="T665" s="318" t="str">
        <f t="shared" si="52"/>
        <v/>
      </c>
    </row>
    <row r="666" spans="1:20">
      <c r="A666" s="318" t="s">
        <v>1979</v>
      </c>
      <c r="C666" s="313" t="s">
        <v>10</v>
      </c>
      <c r="D666" s="313" t="s">
        <v>26</v>
      </c>
      <c r="E666" s="313" t="s">
        <v>304</v>
      </c>
      <c r="F666" s="313" t="s">
        <v>809</v>
      </c>
      <c r="G666" s="313"/>
      <c r="H666" s="313" t="s">
        <v>810</v>
      </c>
      <c r="I666" s="313"/>
      <c r="J666" s="313">
        <v>742</v>
      </c>
      <c r="K666" s="313" t="s">
        <v>46</v>
      </c>
      <c r="L666" s="313" t="s">
        <v>1964</v>
      </c>
      <c r="N666" s="341" t="s">
        <v>1976</v>
      </c>
      <c r="O666" s="341" t="str">
        <f>INDEX('Standard Descriptions'!$E:$E,MATCH(Guidance!E666,'Standard Descriptions'!$C:$C,0))</f>
        <v xml:space="preserve"> This policy increases the tax rate for the selected fuel type(s).  It is expressed as a percentage of the BAU Scenario price, which includes sales and excise taxes. // </v>
      </c>
      <c r="P666" s="342" t="s">
        <v>1992</v>
      </c>
      <c r="Q666" s="342" t="s">
        <v>46</v>
      </c>
      <c r="R666" s="342" t="str">
        <f t="shared" si="54"/>
        <v xml:space="preserve">Jet Fuel/Kerosene </v>
      </c>
      <c r="S666" s="342" t="str">
        <f t="shared" si="53"/>
        <v>//**Jet Fuel/Kerosene : **</v>
      </c>
      <c r="T666" s="318" t="str">
        <f t="shared" si="52"/>
        <v>//**Jet Fuel/Kerosene : ** The sales tax on jet fuel, also known as Aviation Turbine Fuel (ATF), varies across states in India. In 2018, the national average sales tax on ATF (weighted by state-wise consumption), was 10.4%.</v>
      </c>
    </row>
    <row r="667" spans="1:20">
      <c r="A667" s="318" t="s">
        <v>1979</v>
      </c>
      <c r="C667" s="313" t="s">
        <v>10</v>
      </c>
      <c r="D667" s="313" t="s">
        <v>26</v>
      </c>
      <c r="E667" s="313" t="s">
        <v>304</v>
      </c>
      <c r="F667" s="313" t="s">
        <v>78</v>
      </c>
      <c r="G667" s="313"/>
      <c r="H667" s="313" t="s">
        <v>105</v>
      </c>
      <c r="I667" s="313"/>
      <c r="J667" s="313">
        <v>743</v>
      </c>
      <c r="K667" s="313" t="s">
        <v>47</v>
      </c>
      <c r="L667" s="313"/>
      <c r="N667" s="341" t="s">
        <v>1976</v>
      </c>
      <c r="O667" s="341" t="str">
        <f>INDEX('Standard Descriptions'!$E:$E,MATCH(Guidance!E667,'Standard Descriptions'!$C:$C,0))</f>
        <v xml:space="preserve"> This policy increases the tax rate for the selected fuel type(s).  It is expressed as a percentage of the BAU Scenario price, which includes sales and excise taxes. // </v>
      </c>
      <c r="P667" s="342" t="s">
        <v>1992</v>
      </c>
      <c r="Q667" s="342" t="s">
        <v>46</v>
      </c>
      <c r="R667" s="342" t="str">
        <f t="shared" si="54"/>
        <v xml:space="preserve">Heat </v>
      </c>
      <c r="S667" s="342" t="str">
        <f t="shared" si="53"/>
        <v>//**Heat : **</v>
      </c>
      <c r="T667" s="318" t="str">
        <f t="shared" si="52"/>
        <v/>
      </c>
    </row>
    <row r="668" spans="1:20">
      <c r="A668" s="318" t="s">
        <v>1979</v>
      </c>
      <c r="C668" s="313" t="s">
        <v>10</v>
      </c>
      <c r="D668" s="313" t="s">
        <v>26</v>
      </c>
      <c r="E668" s="313" t="s">
        <v>304</v>
      </c>
      <c r="F668" s="313" t="s">
        <v>466</v>
      </c>
      <c r="G668" s="313"/>
      <c r="H668" s="313" t="s">
        <v>467</v>
      </c>
      <c r="I668" s="313"/>
      <c r="J668" s="313">
        <v>744</v>
      </c>
      <c r="K668" s="313" t="s">
        <v>46</v>
      </c>
      <c r="L668" s="313" t="s">
        <v>1965</v>
      </c>
      <c r="N668" s="341" t="s">
        <v>1976</v>
      </c>
      <c r="O668" s="341" t="str">
        <f>INDEX('Standard Descriptions'!$E:$E,MATCH(Guidance!E668,'Standard Descriptions'!$C:$C,0))</f>
        <v xml:space="preserve"> This policy increases the tax rate for the selected fuel type(s).  It is expressed as a percentage of the BAU Scenario price, which includes sales and excise taxes. // </v>
      </c>
      <c r="P668" s="342" t="s">
        <v>1992</v>
      </c>
      <c r="Q668" s="342" t="s">
        <v>46</v>
      </c>
      <c r="R668" s="342" t="str">
        <f t="shared" si="54"/>
        <v xml:space="preserve">Lignite </v>
      </c>
      <c r="S668" s="342" t="str">
        <f t="shared" si="53"/>
        <v>//**Lignite : **</v>
      </c>
      <c r="T668" s="318" t="str">
        <f t="shared" si="52"/>
        <v>//**Lignite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v>
      </c>
    </row>
    <row r="669" spans="1:20">
      <c r="A669" s="318" t="s">
        <v>1979</v>
      </c>
      <c r="C669" s="313" t="s">
        <v>10</v>
      </c>
      <c r="D669" s="313" t="s">
        <v>26</v>
      </c>
      <c r="E669" s="313" t="s">
        <v>304</v>
      </c>
      <c r="F669" s="313" t="s">
        <v>801</v>
      </c>
      <c r="G669" s="313"/>
      <c r="H669" s="313" t="s">
        <v>805</v>
      </c>
      <c r="I669" s="313"/>
      <c r="J669" s="313">
        <v>745</v>
      </c>
      <c r="K669" s="313" t="s">
        <v>46</v>
      </c>
      <c r="L669" s="313" t="s">
        <v>1966</v>
      </c>
      <c r="N669" s="341" t="s">
        <v>1976</v>
      </c>
      <c r="O669" s="341" t="str">
        <f>INDEX('Standard Descriptions'!$E:$E,MATCH(Guidance!E669,'Standard Descriptions'!$C:$C,0))</f>
        <v xml:space="preserve"> This policy increases the tax rate for the selected fuel type(s).  It is expressed as a percentage of the BAU Scenario price, which includes sales and excise taxes. // </v>
      </c>
      <c r="P669" s="342" t="s">
        <v>1992</v>
      </c>
      <c r="Q669" s="342" t="s">
        <v>46</v>
      </c>
      <c r="R669" s="342" t="str">
        <f t="shared" si="54"/>
        <v xml:space="preserve">Crude Oil </v>
      </c>
      <c r="S669" s="342" t="str">
        <f t="shared" si="53"/>
        <v>//**Crude Oil : **</v>
      </c>
      <c r="T669" s="318" t="str">
        <f t="shared" si="52"/>
        <v>//**Crude Oil : **  The sales tax on domestic crude oil production varies across states in India. In 2018, the national average sales tax on domestic crude oil (weighted by state-wise production), was about 5%.</v>
      </c>
    </row>
    <row r="670" spans="1:20">
      <c r="A670" s="318" t="s">
        <v>1979</v>
      </c>
      <c r="C670" s="313" t="s">
        <v>10</v>
      </c>
      <c r="D670" s="313" t="s">
        <v>26</v>
      </c>
      <c r="E670" s="313" t="s">
        <v>304</v>
      </c>
      <c r="F670" s="313" t="s">
        <v>811</v>
      </c>
      <c r="G670" s="313"/>
      <c r="H670" s="313" t="s">
        <v>812</v>
      </c>
      <c r="I670" s="313"/>
      <c r="J670" s="313">
        <v>746</v>
      </c>
      <c r="K670" s="313" t="s">
        <v>46</v>
      </c>
      <c r="L670" s="313" t="s">
        <v>1967</v>
      </c>
      <c r="N670" s="341" t="s">
        <v>1976</v>
      </c>
      <c r="O670" s="341" t="str">
        <f>INDEX('Standard Descriptions'!$E:$E,MATCH(Guidance!E670,'Standard Descriptions'!$C:$C,0))</f>
        <v xml:space="preserve"> This policy increases the tax rate for the selected fuel type(s).  It is expressed as a percentage of the BAU Scenario price, which includes sales and excise taxes. // </v>
      </c>
      <c r="P670" s="342" t="s">
        <v>1992</v>
      </c>
      <c r="Q670" s="342" t="s">
        <v>46</v>
      </c>
      <c r="R670" s="342" t="str">
        <f t="shared" si="54"/>
        <v xml:space="preserve">Heavy/Residual Fuel Oil </v>
      </c>
      <c r="S670" s="342" t="str">
        <f t="shared" si="53"/>
        <v>//**Heavy/Residual Fuel Oil : **</v>
      </c>
      <c r="T670" s="318" t="str">
        <f t="shared" si="52"/>
        <v>//**Heavy/Residual Fuel Oil : **  In 2018, the national and state-level Goods and Services Tax (GST) rates on heavy fuel oil were 9% each, adding up to a national average tax rate of 18%.</v>
      </c>
    </row>
    <row r="671" spans="1:20">
      <c r="A671" s="318" t="s">
        <v>1979</v>
      </c>
      <c r="C671" s="313" t="s">
        <v>10</v>
      </c>
      <c r="D671" s="313" t="s">
        <v>26</v>
      </c>
      <c r="E671" s="313" t="s">
        <v>304</v>
      </c>
      <c r="F671" s="313" t="s">
        <v>802</v>
      </c>
      <c r="G671" s="313"/>
      <c r="H671" s="313" t="s">
        <v>806</v>
      </c>
      <c r="I671" s="313"/>
      <c r="J671" s="313">
        <v>747</v>
      </c>
      <c r="K671" s="313" t="s">
        <v>46</v>
      </c>
      <c r="L671" s="313" t="s">
        <v>1968</v>
      </c>
      <c r="N671" s="341" t="s">
        <v>1976</v>
      </c>
      <c r="O671" s="341" t="str">
        <f>INDEX('Standard Descriptions'!$E:$E,MATCH(Guidance!E671,'Standard Descriptions'!$C:$C,0))</f>
        <v xml:space="preserve"> This policy increases the tax rate for the selected fuel type(s).  It is expressed as a percentage of the BAU Scenario price, which includes sales and excise taxes. // </v>
      </c>
      <c r="P671" s="342" t="s">
        <v>1992</v>
      </c>
      <c r="Q671" s="342" t="s">
        <v>46</v>
      </c>
      <c r="R671" s="342" t="str">
        <f t="shared" si="54"/>
        <v xml:space="preserve">LPG/Propane/Butane </v>
      </c>
      <c r="S671" s="342" t="str">
        <f t="shared" si="53"/>
        <v>//**LPG/Propane/Butane : **</v>
      </c>
      <c r="T671" s="318" t="str">
        <f t="shared" si="52"/>
        <v>//**LPG/Propane/Butane : **  In 2018, the national and state-level Goods and Services Tax (GST) rates on domestic LPG were 2.5% each, adding up to a national average tax rate of 5%.</v>
      </c>
    </row>
    <row r="672" spans="1:20">
      <c r="A672" s="318" t="s">
        <v>1979</v>
      </c>
      <c r="C672" s="313" t="s">
        <v>10</v>
      </c>
      <c r="D672" s="313" t="s">
        <v>26</v>
      </c>
      <c r="E672" s="313" t="s">
        <v>304</v>
      </c>
      <c r="F672" s="313" t="s">
        <v>803</v>
      </c>
      <c r="G672" s="313"/>
      <c r="H672" s="313" t="s">
        <v>807</v>
      </c>
      <c r="I672" s="313"/>
      <c r="J672" s="313">
        <v>748</v>
      </c>
      <c r="K672" s="313" t="s">
        <v>47</v>
      </c>
      <c r="L672" s="313"/>
      <c r="N672" s="341" t="s">
        <v>1976</v>
      </c>
      <c r="O672" s="341" t="str">
        <f>INDEX('Standard Descriptions'!$E:$E,MATCH(Guidance!E672,'Standard Descriptions'!$C:$C,0))</f>
        <v xml:space="preserve"> This policy increases the tax rate for the selected fuel type(s).  It is expressed as a percentage of the BAU Scenario price, which includes sales and excise taxes. // </v>
      </c>
      <c r="P672" s="342" t="s">
        <v>1992</v>
      </c>
      <c r="Q672" s="342" t="s">
        <v>46</v>
      </c>
      <c r="R672" s="342" t="str">
        <f t="shared" si="54"/>
        <v xml:space="preserve">Municipal Solid Waste </v>
      </c>
      <c r="S672" s="342" t="str">
        <f t="shared" si="53"/>
        <v>//**Municipal Solid Waste : **</v>
      </c>
      <c r="T672" s="318" t="str">
        <f t="shared" si="52"/>
        <v/>
      </c>
    </row>
    <row r="673" spans="1:21">
      <c r="A673" s="318" t="s">
        <v>1979</v>
      </c>
      <c r="C673" s="313" t="s">
        <v>10</v>
      </c>
      <c r="D673" s="313" t="s">
        <v>26</v>
      </c>
      <c r="E673" s="313" t="s">
        <v>304</v>
      </c>
      <c r="F673" s="313" t="s">
        <v>804</v>
      </c>
      <c r="G673" s="313"/>
      <c r="H673" s="313" t="s">
        <v>808</v>
      </c>
      <c r="I673" s="313"/>
      <c r="J673" s="313">
        <v>749</v>
      </c>
      <c r="K673" s="313" t="s">
        <v>47</v>
      </c>
      <c r="L673" s="313"/>
      <c r="N673" s="341" t="s">
        <v>1976</v>
      </c>
      <c r="O673" s="341" t="str">
        <f>INDEX('Standard Descriptions'!$E:$E,MATCH(Guidance!E673,'Standard Descriptions'!$C:$C,0))</f>
        <v xml:space="preserve"> This policy increases the tax rate for the selected fuel type(s).  It is expressed as a percentage of the BAU Scenario price, which includes sales and excise taxes. // </v>
      </c>
      <c r="P673" s="342" t="s">
        <v>1992</v>
      </c>
      <c r="Q673" s="342" t="s">
        <v>46</v>
      </c>
      <c r="R673" s="342" t="str">
        <f t="shared" si="54"/>
        <v xml:space="preserve">Hydrogen </v>
      </c>
      <c r="S673" s="342" t="str">
        <f t="shared" si="53"/>
        <v>//**Hydrogen : **</v>
      </c>
      <c r="T673" s="318" t="str">
        <f t="shared" si="52"/>
        <v/>
      </c>
    </row>
    <row r="674" spans="1:21" s="314" customFormat="1">
      <c r="A674" s="314" t="s">
        <v>1978</v>
      </c>
      <c r="B674" s="331"/>
      <c r="C674" s="314" t="s">
        <v>1016</v>
      </c>
      <c r="D674" s="314" t="s">
        <v>331</v>
      </c>
      <c r="E674" s="314" t="s">
        <v>305</v>
      </c>
      <c r="M674" s="331"/>
      <c r="N674" s="344" t="s">
        <v>1976</v>
      </c>
      <c r="O674" s="344" t="str">
        <f>INDEX('Standard Descriptions'!$E:$E,MATCH(Guidance!E674,'Standard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4" s="315" t="s">
        <v>1992</v>
      </c>
      <c r="Q674" s="315" t="s">
        <v>46</v>
      </c>
      <c r="S674" s="315" t="str">
        <f t="shared" si="53"/>
        <v/>
      </c>
      <c r="T674" s="315" t="str">
        <f t="shared" si="52"/>
        <v/>
      </c>
      <c r="U674" s="310" t="str">
        <f>N674&amp;O674&amp;P674&amp;T675&amp;T676&amp;T677&amp;T678&amp;T679&amp;T680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5" spans="1:21">
      <c r="A675" s="318" t="s">
        <v>1979</v>
      </c>
      <c r="C675" s="313" t="s">
        <v>1016</v>
      </c>
      <c r="D675" s="313" t="s">
        <v>331</v>
      </c>
      <c r="E675" s="313" t="s">
        <v>305</v>
      </c>
      <c r="F675" s="313" t="s">
        <v>120</v>
      </c>
      <c r="G675" s="313"/>
      <c r="H675" s="313" t="s">
        <v>332</v>
      </c>
      <c r="I675" s="313"/>
      <c r="J675" s="313">
        <v>85</v>
      </c>
      <c r="K675" s="313" t="s">
        <v>47</v>
      </c>
      <c r="L675" s="313" t="s">
        <v>1827</v>
      </c>
      <c r="N675" s="341" t="s">
        <v>1976</v>
      </c>
      <c r="O675" s="341" t="str">
        <f>INDEX('Standard Descriptions'!$E:$E,MATCH(Guidance!E675,'Standard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5" s="342" t="s">
        <v>1992</v>
      </c>
      <c r="Q675" s="342" t="s">
        <v>46</v>
      </c>
      <c r="R675" s="342" t="str">
        <f t="shared" ref="R675:R681" si="55">H675&amp;" "&amp;I675</f>
        <v xml:space="preserve">Buildings: Heating </v>
      </c>
      <c r="S675" s="342" t="str">
        <f t="shared" si="53"/>
        <v>//**Buildings: Heating : **</v>
      </c>
      <c r="T675" s="318" t="str">
        <f t="shared" si="52"/>
        <v/>
      </c>
    </row>
    <row r="676" spans="1:21">
      <c r="A676" s="318" t="s">
        <v>1979</v>
      </c>
      <c r="C676" s="313" t="s">
        <v>1016</v>
      </c>
      <c r="D676" s="313" t="s">
        <v>331</v>
      </c>
      <c r="E676" s="313" t="s">
        <v>305</v>
      </c>
      <c r="F676" s="313" t="s">
        <v>121</v>
      </c>
      <c r="G676" s="313"/>
      <c r="H676" s="313" t="s">
        <v>333</v>
      </c>
      <c r="I676" s="313"/>
      <c r="J676" s="313">
        <v>86</v>
      </c>
      <c r="K676" s="313" t="s">
        <v>46</v>
      </c>
      <c r="L676" s="313" t="s">
        <v>1827</v>
      </c>
      <c r="N676" s="341" t="s">
        <v>1976</v>
      </c>
      <c r="O676" s="341" t="str">
        <f>INDEX('Standard Descriptions'!$E:$E,MATCH(Guidance!E676,'Standard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6" s="342" t="s">
        <v>1992</v>
      </c>
      <c r="Q676" s="342" t="s">
        <v>46</v>
      </c>
      <c r="R676" s="342" t="str">
        <f t="shared" si="55"/>
        <v xml:space="preserve">Buildings: Cooling and Ventilation </v>
      </c>
      <c r="S676" s="342" t="str">
        <f t="shared" si="53"/>
        <v>//**Buildings: Cooling and Ventilation : **</v>
      </c>
      <c r="T676" s="318" t="str">
        <f t="shared" si="52"/>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c r="A677" s="318" t="s">
        <v>1979</v>
      </c>
      <c r="C677" s="313" t="s">
        <v>1016</v>
      </c>
      <c r="D677" s="313" t="s">
        <v>331</v>
      </c>
      <c r="E677" s="313" t="s">
        <v>305</v>
      </c>
      <c r="F677" s="313" t="s">
        <v>122</v>
      </c>
      <c r="G677" s="313"/>
      <c r="H677" s="313" t="s">
        <v>334</v>
      </c>
      <c r="I677" s="313"/>
      <c r="J677" s="313">
        <v>87</v>
      </c>
      <c r="K677" s="313" t="s">
        <v>46</v>
      </c>
      <c r="L677" s="313" t="s">
        <v>1827</v>
      </c>
      <c r="N677" s="341" t="s">
        <v>1976</v>
      </c>
      <c r="O677" s="341" t="str">
        <f>INDEX('Standard Descriptions'!$E:$E,MATCH(Guidance!E677,'Standard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7" s="342" t="s">
        <v>1992</v>
      </c>
      <c r="Q677" s="342" t="s">
        <v>46</v>
      </c>
      <c r="R677" s="342" t="str">
        <f t="shared" si="55"/>
        <v xml:space="preserve">Buildings: Envelope </v>
      </c>
      <c r="S677" s="342" t="str">
        <f t="shared" si="53"/>
        <v>//**Buildings: Envelope : **</v>
      </c>
      <c r="T677" s="318" t="str">
        <f t="shared" si="52"/>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c r="A678" s="318" t="s">
        <v>1979</v>
      </c>
      <c r="C678" s="313" t="s">
        <v>1016</v>
      </c>
      <c r="D678" s="313" t="s">
        <v>331</v>
      </c>
      <c r="E678" s="313" t="s">
        <v>305</v>
      </c>
      <c r="F678" s="313" t="s">
        <v>123</v>
      </c>
      <c r="G678" s="313"/>
      <c r="H678" s="313" t="s">
        <v>335</v>
      </c>
      <c r="I678" s="313"/>
      <c r="J678" s="313">
        <v>88</v>
      </c>
      <c r="K678" s="313" t="s">
        <v>46</v>
      </c>
      <c r="L678" s="313" t="s">
        <v>1827</v>
      </c>
      <c r="N678" s="341" t="s">
        <v>1976</v>
      </c>
      <c r="O678" s="341" t="str">
        <f>INDEX('Standard Descriptions'!$E:$E,MATCH(Guidance!E678,'Standard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8" s="342" t="s">
        <v>1992</v>
      </c>
      <c r="Q678" s="342" t="s">
        <v>46</v>
      </c>
      <c r="R678" s="342" t="str">
        <f t="shared" si="55"/>
        <v xml:space="preserve">Buildings: Lighting </v>
      </c>
      <c r="S678" s="342" t="str">
        <f t="shared" si="53"/>
        <v>//**Buildings: Lighting : **</v>
      </c>
      <c r="T678" s="318" t="str">
        <f t="shared" si="52"/>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c r="A679" s="318" t="s">
        <v>1979</v>
      </c>
      <c r="C679" s="313" t="s">
        <v>1016</v>
      </c>
      <c r="D679" s="313" t="s">
        <v>331</v>
      </c>
      <c r="E679" s="313" t="s">
        <v>305</v>
      </c>
      <c r="F679" s="313" t="s">
        <v>124</v>
      </c>
      <c r="G679" s="313"/>
      <c r="H679" s="313" t="s">
        <v>336</v>
      </c>
      <c r="I679" s="313"/>
      <c r="J679" s="313">
        <v>89</v>
      </c>
      <c r="K679" s="313" t="s">
        <v>46</v>
      </c>
      <c r="L679" s="313" t="s">
        <v>1827</v>
      </c>
      <c r="N679" s="341" t="s">
        <v>1976</v>
      </c>
      <c r="O679" s="341" t="str">
        <f>INDEX('Standard Descriptions'!$E:$E,MATCH(Guidance!E679,'Standard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9" s="342" t="s">
        <v>1992</v>
      </c>
      <c r="Q679" s="342" t="s">
        <v>46</v>
      </c>
      <c r="R679" s="342" t="str">
        <f t="shared" si="55"/>
        <v xml:space="preserve">Buildings: Appliances </v>
      </c>
      <c r="S679" s="342" t="str">
        <f t="shared" si="53"/>
        <v>//**Buildings: Appliances : **</v>
      </c>
      <c r="T679" s="318" t="str">
        <f t="shared" si="52"/>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c r="A680" s="318" t="s">
        <v>1979</v>
      </c>
      <c r="C680" s="313" t="s">
        <v>1016</v>
      </c>
      <c r="D680" s="313" t="s">
        <v>331</v>
      </c>
      <c r="E680" s="313" t="s">
        <v>305</v>
      </c>
      <c r="F680" s="313" t="s">
        <v>125</v>
      </c>
      <c r="G680" s="313"/>
      <c r="H680" s="313" t="s">
        <v>337</v>
      </c>
      <c r="I680" s="313"/>
      <c r="J680" s="313">
        <v>90</v>
      </c>
      <c r="K680" s="313" t="s">
        <v>46</v>
      </c>
      <c r="L680" s="313" t="s">
        <v>1827</v>
      </c>
      <c r="N680" s="341" t="s">
        <v>1976</v>
      </c>
      <c r="O680" s="341" t="str">
        <f>INDEX('Standard Descriptions'!$E:$E,MATCH(Guidance!E680,'Standard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0" s="342" t="s">
        <v>1992</v>
      </c>
      <c r="Q680" s="342" t="s">
        <v>46</v>
      </c>
      <c r="R680" s="342" t="str">
        <f t="shared" si="55"/>
        <v xml:space="preserve">Buildings: Other Components </v>
      </c>
      <c r="S680" s="342" t="str">
        <f t="shared" si="53"/>
        <v>//**Buildings: Other Components : **</v>
      </c>
      <c r="T680" s="318" t="str">
        <f t="shared" si="52"/>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s="315" customFormat="1">
      <c r="A681" s="314" t="s">
        <v>1978</v>
      </c>
      <c r="B681" s="331"/>
      <c r="C681" s="314" t="s">
        <v>1016</v>
      </c>
      <c r="D681" s="314" t="s">
        <v>331</v>
      </c>
      <c r="E681" s="314" t="s">
        <v>306</v>
      </c>
      <c r="H681" s="315" t="s">
        <v>29</v>
      </c>
      <c r="J681" s="315">
        <v>91</v>
      </c>
      <c r="K681" s="315" t="s">
        <v>46</v>
      </c>
      <c r="L681" s="315" t="s">
        <v>1827</v>
      </c>
      <c r="M681" s="311"/>
      <c r="N681" s="344" t="s">
        <v>1976</v>
      </c>
      <c r="O681" s="344" t="str">
        <f>INDEX('Standard Descriptions'!$E:$E,MATCH(Guidance!E681,'Standard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1" s="315" t="s">
        <v>1992</v>
      </c>
      <c r="Q681" s="315" t="s">
        <v>46</v>
      </c>
      <c r="R681" s="315" t="str">
        <f t="shared" si="55"/>
        <v xml:space="preserve">Carbon Capture and Sequestration </v>
      </c>
      <c r="S681" s="315" t="str">
        <f t="shared" si="53"/>
        <v>//**Carbon Capture and Sequestration : **</v>
      </c>
      <c r="T681" s="315" t="str">
        <f t="shared" si="52"/>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1" s="310" t="str">
        <f>N681&amp;O681&amp;P681&amp;T681</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315" customFormat="1">
      <c r="A682" s="314" t="s">
        <v>1978</v>
      </c>
      <c r="B682" s="331"/>
      <c r="C682" s="314" t="s">
        <v>1016</v>
      </c>
      <c r="D682" s="314" t="s">
        <v>331</v>
      </c>
      <c r="E682" s="314" t="s">
        <v>307</v>
      </c>
      <c r="M682" s="311"/>
      <c r="N682" s="344" t="s">
        <v>1976</v>
      </c>
      <c r="O682" s="344" t="str">
        <f>INDEX('Standard Descriptions'!$E:$E,MATCH(Guidance!E682,'Standard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2" s="315" t="s">
        <v>1992</v>
      </c>
      <c r="Q682" s="315" t="s">
        <v>46</v>
      </c>
      <c r="S682" s="315" t="str">
        <f t="shared" si="53"/>
        <v/>
      </c>
      <c r="T682" s="315" t="str">
        <f t="shared" si="52"/>
        <v/>
      </c>
      <c r="U682" s="310" t="str">
        <f>N682&amp;O682&amp;P682&amp;T683&amp;T684&amp;T685&amp;T686&amp;T687&amp;T688&amp;T689&amp;T690&amp;T691&amp;T692&amp;T693</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s="349" customFormat="1">
      <c r="A683" s="349" t="s">
        <v>1979</v>
      </c>
      <c r="B683" s="350"/>
      <c r="C683" s="317" t="s">
        <v>1016</v>
      </c>
      <c r="D683" s="317" t="s">
        <v>331</v>
      </c>
      <c r="E683" s="317" t="s">
        <v>307</v>
      </c>
      <c r="F683" s="317" t="s">
        <v>471</v>
      </c>
      <c r="G683" s="317"/>
      <c r="H683" s="317" t="s">
        <v>474</v>
      </c>
      <c r="I683" s="317"/>
      <c r="J683" s="317">
        <v>92</v>
      </c>
      <c r="K683" s="317" t="s">
        <v>46</v>
      </c>
      <c r="L683" s="317" t="s">
        <v>1827</v>
      </c>
      <c r="M683" s="350"/>
      <c r="N683" s="341" t="s">
        <v>1976</v>
      </c>
      <c r="O683" s="341" t="str">
        <f>INDEX('Standard Descriptions'!$E:$E,MATCH(Guidance!E683,'Standard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3" s="342" t="s">
        <v>1992</v>
      </c>
      <c r="Q683" s="342" t="s">
        <v>46</v>
      </c>
      <c r="R683" s="351" t="str">
        <f t="shared" ref="R683:R693" si="56">H683&amp;" "&amp;I683</f>
        <v xml:space="preserve">Electricity: Hard Coal </v>
      </c>
      <c r="S683" s="342" t="str">
        <f t="shared" si="53"/>
        <v>//**Electricity: Hard Coal : **</v>
      </c>
      <c r="T683" s="318" t="str">
        <f t="shared" si="52"/>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3" s="343"/>
    </row>
    <row r="684" spans="1:21">
      <c r="A684" s="349" t="s">
        <v>1979</v>
      </c>
      <c r="B684" s="350"/>
      <c r="C684" s="313" t="s">
        <v>1016</v>
      </c>
      <c r="D684" s="313" t="s">
        <v>331</v>
      </c>
      <c r="E684" s="313" t="s">
        <v>307</v>
      </c>
      <c r="F684" s="313" t="s">
        <v>322</v>
      </c>
      <c r="G684" s="313"/>
      <c r="H684" s="313" t="s">
        <v>553</v>
      </c>
      <c r="I684" s="313"/>
      <c r="J684" s="313">
        <v>93</v>
      </c>
      <c r="K684" s="313" t="s">
        <v>46</v>
      </c>
      <c r="L684" s="313" t="s">
        <v>1827</v>
      </c>
      <c r="N684" s="341" t="s">
        <v>1976</v>
      </c>
      <c r="O684" s="341" t="str">
        <f>INDEX('Standard Descriptions'!$E:$E,MATCH(Guidance!E684,'Standard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4" s="342" t="s">
        <v>1992</v>
      </c>
      <c r="Q684" s="342" t="s">
        <v>46</v>
      </c>
      <c r="R684" s="342" t="str">
        <f t="shared" si="56"/>
        <v xml:space="preserve">Electricity: Natural Gas Nonpeaker </v>
      </c>
      <c r="S684" s="342" t="str">
        <f t="shared" si="53"/>
        <v>//**Electricity: Natural Gas Nonpeaker : **</v>
      </c>
      <c r="T684" s="318" t="str">
        <f t="shared" si="52"/>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c r="A685" s="349" t="s">
        <v>1979</v>
      </c>
      <c r="B685" s="350"/>
      <c r="C685" s="313" t="s">
        <v>1016</v>
      </c>
      <c r="D685" s="313" t="s">
        <v>331</v>
      </c>
      <c r="E685" s="313" t="s">
        <v>307</v>
      </c>
      <c r="F685" s="313" t="s">
        <v>80</v>
      </c>
      <c r="G685" s="313"/>
      <c r="H685" s="313" t="s">
        <v>338</v>
      </c>
      <c r="I685" s="313"/>
      <c r="J685" s="313">
        <v>94</v>
      </c>
      <c r="K685" s="313" t="s">
        <v>46</v>
      </c>
      <c r="L685" s="313" t="s">
        <v>1827</v>
      </c>
      <c r="N685" s="341" t="s">
        <v>1976</v>
      </c>
      <c r="O685" s="341" t="str">
        <f>INDEX('Standard Descriptions'!$E:$E,MATCH(Guidance!E685,'Standard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5" s="342" t="s">
        <v>1992</v>
      </c>
      <c r="Q685" s="342" t="s">
        <v>46</v>
      </c>
      <c r="R685" s="342" t="str">
        <f t="shared" si="56"/>
        <v xml:space="preserve">Electricity: Nuclear </v>
      </c>
      <c r="S685" s="342" t="str">
        <f t="shared" si="53"/>
        <v>//**Electricity: Nuclear : **</v>
      </c>
      <c r="T685" s="318" t="str">
        <f t="shared" si="52"/>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c r="A686" s="349" t="s">
        <v>1979</v>
      </c>
      <c r="B686" s="350"/>
      <c r="C686" s="313" t="s">
        <v>1016</v>
      </c>
      <c r="D686" s="313" t="s">
        <v>331</v>
      </c>
      <c r="E686" s="313" t="s">
        <v>307</v>
      </c>
      <c r="F686" s="313" t="s">
        <v>81</v>
      </c>
      <c r="G686" s="313"/>
      <c r="H686" s="313" t="s">
        <v>339</v>
      </c>
      <c r="I686" s="313"/>
      <c r="J686" s="313">
        <v>95</v>
      </c>
      <c r="K686" s="313" t="s">
        <v>46</v>
      </c>
      <c r="L686" s="313" t="s">
        <v>1827</v>
      </c>
      <c r="N686" s="341" t="s">
        <v>1976</v>
      </c>
      <c r="O686" s="341" t="str">
        <f>INDEX('Standard Descriptions'!$E:$E,MATCH(Guidance!E686,'Standard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6" s="342" t="s">
        <v>1992</v>
      </c>
      <c r="Q686" s="342" t="s">
        <v>46</v>
      </c>
      <c r="R686" s="342" t="str">
        <f t="shared" si="56"/>
        <v xml:space="preserve">Electricity: Hydro </v>
      </c>
      <c r="S686" s="342" t="str">
        <f t="shared" si="53"/>
        <v>//**Electricity: Hydro : **</v>
      </c>
      <c r="T686" s="318" t="str">
        <f t="shared" si="52"/>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c r="A687" s="349" t="s">
        <v>1979</v>
      </c>
      <c r="B687" s="350"/>
      <c r="C687" s="313" t="s">
        <v>1016</v>
      </c>
      <c r="D687" s="313" t="s">
        <v>331</v>
      </c>
      <c r="E687" s="313" t="s">
        <v>307</v>
      </c>
      <c r="F687" s="313" t="s">
        <v>472</v>
      </c>
      <c r="G687" s="313"/>
      <c r="H687" s="313" t="s">
        <v>476</v>
      </c>
      <c r="I687" s="313"/>
      <c r="J687" s="313">
        <v>96</v>
      </c>
      <c r="K687" s="313" t="s">
        <v>46</v>
      </c>
      <c r="L687" s="313" t="s">
        <v>1827</v>
      </c>
      <c r="N687" s="341" t="s">
        <v>1976</v>
      </c>
      <c r="O687" s="341" t="str">
        <f>INDEX('Standard Descriptions'!$E:$E,MATCH(Guidance!E687,'Standard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7" s="342" t="s">
        <v>1992</v>
      </c>
      <c r="Q687" s="342" t="s">
        <v>46</v>
      </c>
      <c r="R687" s="342" t="str">
        <f t="shared" si="56"/>
        <v xml:space="preserve">Electricity: Onshore Wind </v>
      </c>
      <c r="S687" s="342" t="str">
        <f t="shared" si="53"/>
        <v>//**Electricity: Onshore Wind : **</v>
      </c>
      <c r="T687" s="318" t="str">
        <f t="shared" si="52"/>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c r="A688" s="349" t="s">
        <v>1979</v>
      </c>
      <c r="B688" s="350"/>
      <c r="C688" s="313" t="s">
        <v>1016</v>
      </c>
      <c r="D688" s="313" t="s">
        <v>331</v>
      </c>
      <c r="E688" s="313" t="s">
        <v>307</v>
      </c>
      <c r="F688" s="313" t="s">
        <v>82</v>
      </c>
      <c r="G688" s="313"/>
      <c r="H688" s="313" t="s">
        <v>340</v>
      </c>
      <c r="I688" s="313"/>
      <c r="J688" s="313">
        <v>97</v>
      </c>
      <c r="K688" s="313" t="s">
        <v>46</v>
      </c>
      <c r="L688" s="313" t="s">
        <v>1827</v>
      </c>
      <c r="N688" s="341" t="s">
        <v>1976</v>
      </c>
      <c r="O688" s="341" t="str">
        <f>INDEX('Standard Descriptions'!$E:$E,MATCH(Guidance!E688,'Standard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8" s="342" t="s">
        <v>1992</v>
      </c>
      <c r="Q688" s="342" t="s">
        <v>46</v>
      </c>
      <c r="R688" s="342" t="str">
        <f t="shared" si="56"/>
        <v xml:space="preserve">Electricity: Solar PV </v>
      </c>
      <c r="S688" s="342" t="str">
        <f t="shared" si="53"/>
        <v>//**Electricity: Solar PV : **</v>
      </c>
      <c r="T688" s="318" t="str">
        <f t="shared" si="52"/>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1">
      <c r="A689" s="349" t="s">
        <v>1979</v>
      </c>
      <c r="B689" s="350"/>
      <c r="C689" s="313" t="s">
        <v>1016</v>
      </c>
      <c r="D689" s="313" t="s">
        <v>331</v>
      </c>
      <c r="E689" s="313" t="s">
        <v>307</v>
      </c>
      <c r="F689" s="313" t="s">
        <v>83</v>
      </c>
      <c r="G689" s="313"/>
      <c r="H689" s="313" t="s">
        <v>341</v>
      </c>
      <c r="I689" s="313"/>
      <c r="J689" s="313">
        <v>98</v>
      </c>
      <c r="K689" s="313" t="s">
        <v>46</v>
      </c>
      <c r="L689" s="313" t="s">
        <v>1827</v>
      </c>
      <c r="N689" s="341" t="s">
        <v>1976</v>
      </c>
      <c r="O689" s="341" t="str">
        <f>INDEX('Standard Descriptions'!$E:$E,MATCH(Guidance!E689,'Standard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9" s="342" t="s">
        <v>1992</v>
      </c>
      <c r="Q689" s="342" t="s">
        <v>46</v>
      </c>
      <c r="R689" s="342" t="str">
        <f t="shared" si="56"/>
        <v xml:space="preserve">Electricity: Solar Thermal </v>
      </c>
      <c r="S689" s="342" t="str">
        <f t="shared" si="53"/>
        <v>//**Electricity: Solar Thermal : **</v>
      </c>
      <c r="T689" s="318" t="str">
        <f t="shared" si="52"/>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1">
      <c r="A690" s="349" t="s">
        <v>1979</v>
      </c>
      <c r="B690" s="350"/>
      <c r="C690" s="313" t="s">
        <v>1016</v>
      </c>
      <c r="D690" s="313" t="s">
        <v>331</v>
      </c>
      <c r="E690" s="313" t="s">
        <v>307</v>
      </c>
      <c r="F690" s="313" t="s">
        <v>84</v>
      </c>
      <c r="G690" s="313"/>
      <c r="H690" s="313" t="s">
        <v>342</v>
      </c>
      <c r="I690" s="313"/>
      <c r="J690" s="313">
        <v>99</v>
      </c>
      <c r="K690" s="313" t="s">
        <v>46</v>
      </c>
      <c r="L690" s="313" t="s">
        <v>1827</v>
      </c>
      <c r="N690" s="341" t="s">
        <v>1976</v>
      </c>
      <c r="O690" s="341" t="str">
        <f>INDEX('Standard Descriptions'!$E:$E,MATCH(Guidance!E690,'Standard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0" s="342" t="s">
        <v>1992</v>
      </c>
      <c r="Q690" s="342" t="s">
        <v>46</v>
      </c>
      <c r="R690" s="342" t="str">
        <f t="shared" si="56"/>
        <v xml:space="preserve">Electricity: Biomass </v>
      </c>
      <c r="S690" s="342" t="str">
        <f t="shared" si="53"/>
        <v>//**Electricity: Biomass : **</v>
      </c>
      <c r="T690" s="318" t="str">
        <f t="shared" si="52"/>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1">
      <c r="A691" s="349" t="s">
        <v>1979</v>
      </c>
      <c r="B691" s="350"/>
      <c r="C691" s="313" t="s">
        <v>1016</v>
      </c>
      <c r="D691" s="313" t="s">
        <v>331</v>
      </c>
      <c r="E691" s="313" t="s">
        <v>307</v>
      </c>
      <c r="F691" s="313" t="s">
        <v>325</v>
      </c>
      <c r="G691" s="313"/>
      <c r="H691" s="313" t="s">
        <v>554</v>
      </c>
      <c r="I691" s="313"/>
      <c r="J691" s="313">
        <v>192</v>
      </c>
      <c r="K691" s="313" t="s">
        <v>46</v>
      </c>
      <c r="L691" s="313" t="s">
        <v>1827</v>
      </c>
      <c r="N691" s="341" t="s">
        <v>1976</v>
      </c>
      <c r="O691" s="341" t="str">
        <f>INDEX('Standard Descriptions'!$E:$E,MATCH(Guidance!E691,'Standard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1" s="342" t="s">
        <v>1992</v>
      </c>
      <c r="Q691" s="342" t="s">
        <v>46</v>
      </c>
      <c r="R691" s="342" t="str">
        <f t="shared" si="56"/>
        <v xml:space="preserve">Electricity: Natural Gas Peaker </v>
      </c>
      <c r="S691" s="342" t="str">
        <f t="shared" si="53"/>
        <v>//**Electricity: Natural Gas Peaker : **</v>
      </c>
      <c r="T691" s="318" t="str">
        <f t="shared" si="52"/>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1">
      <c r="A692" s="349" t="s">
        <v>1979</v>
      </c>
      <c r="B692" s="350"/>
      <c r="C692" s="313" t="s">
        <v>1016</v>
      </c>
      <c r="D692" s="313" t="s">
        <v>331</v>
      </c>
      <c r="E692" s="313" t="s">
        <v>307</v>
      </c>
      <c r="F692" s="313" t="s">
        <v>468</v>
      </c>
      <c r="G692" s="313"/>
      <c r="H692" s="313" t="s">
        <v>469</v>
      </c>
      <c r="I692" s="313"/>
      <c r="J692" s="313">
        <v>180</v>
      </c>
      <c r="K692" s="313" t="s">
        <v>46</v>
      </c>
      <c r="L692" s="313" t="s">
        <v>1827</v>
      </c>
      <c r="N692" s="341" t="s">
        <v>1976</v>
      </c>
      <c r="O692" s="341" t="str">
        <f>INDEX('Standard Descriptions'!$E:$E,MATCH(Guidance!E692,'Standard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2" s="342" t="s">
        <v>1992</v>
      </c>
      <c r="Q692" s="342" t="s">
        <v>46</v>
      </c>
      <c r="R692" s="342" t="str">
        <f t="shared" si="56"/>
        <v xml:space="preserve">Electricity: Lignite </v>
      </c>
      <c r="S692" s="342" t="str">
        <f t="shared" si="53"/>
        <v>//**Electricity: Lignite : **</v>
      </c>
      <c r="T692" s="318" t="str">
        <f t="shared" si="52"/>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1">
      <c r="A693" s="349" t="s">
        <v>1979</v>
      </c>
      <c r="B693" s="350"/>
      <c r="C693" s="313" t="s">
        <v>1016</v>
      </c>
      <c r="D693" s="313" t="s">
        <v>331</v>
      </c>
      <c r="E693" s="313" t="s">
        <v>307</v>
      </c>
      <c r="F693" s="313" t="s">
        <v>477</v>
      </c>
      <c r="G693" s="313"/>
      <c r="H693" s="313" t="s">
        <v>479</v>
      </c>
      <c r="I693" s="313"/>
      <c r="J693" s="313">
        <v>183</v>
      </c>
      <c r="K693" s="313" t="s">
        <v>46</v>
      </c>
      <c r="L693" s="313" t="s">
        <v>1827</v>
      </c>
      <c r="N693" s="341" t="s">
        <v>1976</v>
      </c>
      <c r="O693" s="341" t="str">
        <f>INDEX('Standard Descriptions'!$E:$E,MATCH(Guidance!E693,'Standard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3" s="342" t="s">
        <v>1992</v>
      </c>
      <c r="Q693" s="342" t="s">
        <v>46</v>
      </c>
      <c r="R693" s="342" t="str">
        <f t="shared" si="56"/>
        <v xml:space="preserve">Electricity: Offshore Wind </v>
      </c>
      <c r="S693" s="342" t="str">
        <f t="shared" si="53"/>
        <v>//**Electricity: Offshore Wind : **</v>
      </c>
      <c r="T693" s="318" t="str">
        <f t="shared" si="52"/>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1" s="315" customFormat="1">
      <c r="A694" s="315" t="s">
        <v>1978</v>
      </c>
      <c r="B694" s="311"/>
      <c r="C694" s="315" t="s">
        <v>1016</v>
      </c>
      <c r="D694" s="315" t="s">
        <v>331</v>
      </c>
      <c r="E694" s="315" t="s">
        <v>308</v>
      </c>
      <c r="M694" s="311"/>
      <c r="N694" s="344" t="s">
        <v>1976</v>
      </c>
      <c r="O694" s="344" t="str">
        <f>INDEX('Standard Descriptions'!$E:$E,MATCH(Guidance!E694,'Standard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4" s="315" t="s">
        <v>1992</v>
      </c>
      <c r="Q694" s="315" t="s">
        <v>46</v>
      </c>
      <c r="S694" s="315" t="str">
        <f t="shared" si="53"/>
        <v/>
      </c>
      <c r="T694" s="315" t="str">
        <f t="shared" si="52"/>
        <v/>
      </c>
      <c r="U694" s="310" t="str">
        <f>N694&amp;O694&amp;P694&amp;T695&amp;T696&amp;T697&amp;T698&amp;T699&amp;T700&amp;T701&amp;T702</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1">
      <c r="A695" s="349" t="s">
        <v>1979</v>
      </c>
      <c r="B695" s="350"/>
      <c r="C695" s="313" t="s">
        <v>1016</v>
      </c>
      <c r="D695" s="313" t="s">
        <v>331</v>
      </c>
      <c r="E695" s="313" t="s">
        <v>308</v>
      </c>
      <c r="F695" s="313" t="s">
        <v>140</v>
      </c>
      <c r="G695" s="313"/>
      <c r="H695" s="313" t="s">
        <v>343</v>
      </c>
      <c r="I695" s="313"/>
      <c r="J695" s="313">
        <v>100</v>
      </c>
      <c r="K695" s="313" t="s">
        <v>46</v>
      </c>
      <c r="L695" s="313" t="s">
        <v>1827</v>
      </c>
      <c r="N695" s="341" t="s">
        <v>1976</v>
      </c>
      <c r="O695" s="341" t="str">
        <f>INDEX('Standard Descriptions'!$E:$E,MATCH(Guidance!E695,'Standard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5" s="342" t="s">
        <v>1992</v>
      </c>
      <c r="Q695" s="342" t="s">
        <v>46</v>
      </c>
      <c r="R695" s="342" t="str">
        <f t="shared" ref="R695:R702" si="57">H695&amp;" "&amp;I695</f>
        <v xml:space="preserve">Industry: Cement </v>
      </c>
      <c r="S695" s="342" t="str">
        <f t="shared" si="53"/>
        <v>//**Industry: Cement : **</v>
      </c>
      <c r="T695" s="318" t="str">
        <f t="shared" si="52"/>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1">
      <c r="A696" s="349" t="s">
        <v>1979</v>
      </c>
      <c r="B696" s="350"/>
      <c r="C696" s="313" t="s">
        <v>1016</v>
      </c>
      <c r="D696" s="313" t="s">
        <v>331</v>
      </c>
      <c r="E696" s="313" t="s">
        <v>308</v>
      </c>
      <c r="F696" s="313" t="s">
        <v>141</v>
      </c>
      <c r="G696" s="313"/>
      <c r="H696" s="313" t="s">
        <v>344</v>
      </c>
      <c r="I696" s="313"/>
      <c r="J696" s="313">
        <v>101</v>
      </c>
      <c r="K696" s="313" t="s">
        <v>46</v>
      </c>
      <c r="L696" s="313" t="s">
        <v>1827</v>
      </c>
      <c r="N696" s="341" t="s">
        <v>1976</v>
      </c>
      <c r="O696" s="341" t="str">
        <f>INDEX('Standard Descriptions'!$E:$E,MATCH(Guidance!E696,'Standard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6" s="342" t="s">
        <v>1992</v>
      </c>
      <c r="Q696" s="342" t="s">
        <v>46</v>
      </c>
      <c r="R696" s="342" t="str">
        <f t="shared" si="57"/>
        <v xml:space="preserve">Industry: Natural Gas and Petroleum </v>
      </c>
      <c r="S696" s="342" t="str">
        <f t="shared" si="53"/>
        <v>//**Industry: Natural Gas and Petroleum : **</v>
      </c>
      <c r="T696" s="318" t="str">
        <f t="shared" si="52"/>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1">
      <c r="A697" s="349" t="s">
        <v>1979</v>
      </c>
      <c r="B697" s="350"/>
      <c r="C697" s="313" t="s">
        <v>1016</v>
      </c>
      <c r="D697" s="313" t="s">
        <v>331</v>
      </c>
      <c r="E697" s="313" t="s">
        <v>308</v>
      </c>
      <c r="F697" s="313" t="s">
        <v>142</v>
      </c>
      <c r="G697" s="313"/>
      <c r="H697" s="313" t="s">
        <v>345</v>
      </c>
      <c r="I697" s="313"/>
      <c r="J697" s="313">
        <v>102</v>
      </c>
      <c r="K697" s="313" t="s">
        <v>46</v>
      </c>
      <c r="L697" s="313" t="s">
        <v>1827</v>
      </c>
      <c r="N697" s="341" t="s">
        <v>1976</v>
      </c>
      <c r="O697" s="341" t="str">
        <f>INDEX('Standard Descriptions'!$E:$E,MATCH(Guidance!E697,'Standard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7" s="342" t="s">
        <v>1992</v>
      </c>
      <c r="Q697" s="342" t="s">
        <v>46</v>
      </c>
      <c r="R697" s="342" t="str">
        <f t="shared" si="57"/>
        <v xml:space="preserve">Industry: Iron and Steel </v>
      </c>
      <c r="S697" s="342" t="str">
        <f t="shared" si="53"/>
        <v>//**Industry: Iron and Steel : **</v>
      </c>
      <c r="T697" s="318" t="str">
        <f t="shared" si="52"/>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1">
      <c r="A698" s="349" t="s">
        <v>1979</v>
      </c>
      <c r="B698" s="350"/>
      <c r="C698" s="313" t="s">
        <v>1016</v>
      </c>
      <c r="D698" s="313" t="s">
        <v>331</v>
      </c>
      <c r="E698" s="313" t="s">
        <v>308</v>
      </c>
      <c r="F698" s="313" t="s">
        <v>143</v>
      </c>
      <c r="G698" s="313"/>
      <c r="H698" s="313" t="s">
        <v>346</v>
      </c>
      <c r="I698" s="313"/>
      <c r="J698" s="313">
        <v>103</v>
      </c>
      <c r="K698" s="313" t="s">
        <v>46</v>
      </c>
      <c r="L698" s="313" t="s">
        <v>1827</v>
      </c>
      <c r="N698" s="341" t="s">
        <v>1976</v>
      </c>
      <c r="O698" s="341" t="str">
        <f>INDEX('Standard Descriptions'!$E:$E,MATCH(Guidance!E698,'Standard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8" s="342" t="s">
        <v>1992</v>
      </c>
      <c r="Q698" s="342" t="s">
        <v>46</v>
      </c>
      <c r="R698" s="342" t="str">
        <f t="shared" si="57"/>
        <v xml:space="preserve">Industry: Chemicals </v>
      </c>
      <c r="S698" s="342" t="str">
        <f t="shared" si="53"/>
        <v>//**Industry: Chemicals : **</v>
      </c>
      <c r="T698" s="318" t="str">
        <f t="shared" si="52"/>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9" spans="1:21">
      <c r="A699" s="349" t="s">
        <v>1979</v>
      </c>
      <c r="B699" s="350"/>
      <c r="C699" s="313" t="s">
        <v>1016</v>
      </c>
      <c r="D699" s="313" t="s">
        <v>331</v>
      </c>
      <c r="E699" s="313" t="s">
        <v>308</v>
      </c>
      <c r="F699" s="313" t="s">
        <v>765</v>
      </c>
      <c r="G699" s="313"/>
      <c r="H699" s="313" t="s">
        <v>347</v>
      </c>
      <c r="I699" s="313"/>
      <c r="J699" s="313">
        <v>104</v>
      </c>
      <c r="K699" s="313" t="s">
        <v>46</v>
      </c>
      <c r="L699" s="313" t="s">
        <v>1827</v>
      </c>
      <c r="N699" s="341" t="s">
        <v>1976</v>
      </c>
      <c r="O699" s="341" t="str">
        <f>INDEX('Standard Descriptions'!$E:$E,MATCH(Guidance!E699,'Standard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9" s="342" t="s">
        <v>1992</v>
      </c>
      <c r="Q699" s="342" t="s">
        <v>46</v>
      </c>
      <c r="R699" s="342" t="str">
        <f t="shared" si="57"/>
        <v xml:space="preserve">Industry: Mining </v>
      </c>
      <c r="S699" s="342" t="str">
        <f t="shared" si="53"/>
        <v>//**Industry: Mining : **</v>
      </c>
      <c r="T699" s="318" t="str">
        <f t="shared" si="52"/>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0" spans="1:21">
      <c r="A700" s="349" t="s">
        <v>1979</v>
      </c>
      <c r="B700" s="350"/>
      <c r="C700" s="313" t="s">
        <v>1016</v>
      </c>
      <c r="D700" s="313" t="s">
        <v>331</v>
      </c>
      <c r="E700" s="313" t="s">
        <v>308</v>
      </c>
      <c r="F700" s="313" t="s">
        <v>144</v>
      </c>
      <c r="G700" s="313"/>
      <c r="H700" s="313" t="s">
        <v>768</v>
      </c>
      <c r="I700" s="313"/>
      <c r="J700" s="313">
        <v>105</v>
      </c>
      <c r="K700" s="313" t="s">
        <v>46</v>
      </c>
      <c r="L700" s="313" t="s">
        <v>1827</v>
      </c>
      <c r="N700" s="341" t="s">
        <v>1976</v>
      </c>
      <c r="O700" s="341" t="str">
        <f>INDEX('Standard Descriptions'!$E:$E,MATCH(Guidance!E700,'Standard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0" s="342" t="s">
        <v>1992</v>
      </c>
      <c r="Q700" s="342" t="s">
        <v>46</v>
      </c>
      <c r="R700" s="342" t="str">
        <f t="shared" si="57"/>
        <v xml:space="preserve">Industry: Water &amp; Waste </v>
      </c>
      <c r="S700" s="342" t="str">
        <f t="shared" si="53"/>
        <v>//**Industry: Water &amp; Waste : **</v>
      </c>
      <c r="T700" s="318" t="str">
        <f t="shared" si="52"/>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1" spans="1:21">
      <c r="A701" s="349" t="s">
        <v>1979</v>
      </c>
      <c r="B701" s="350"/>
      <c r="C701" s="313" t="s">
        <v>1016</v>
      </c>
      <c r="D701" s="313" t="s">
        <v>331</v>
      </c>
      <c r="E701" s="313" t="s">
        <v>308</v>
      </c>
      <c r="F701" s="313" t="s">
        <v>145</v>
      </c>
      <c r="G701" s="313"/>
      <c r="H701" s="313" t="s">
        <v>348</v>
      </c>
      <c r="I701" s="313"/>
      <c r="J701" s="313">
        <v>106</v>
      </c>
      <c r="K701" s="313" t="s">
        <v>46</v>
      </c>
      <c r="L701" s="313" t="s">
        <v>1827</v>
      </c>
      <c r="N701" s="341" t="s">
        <v>1976</v>
      </c>
      <c r="O701" s="341" t="str">
        <f>INDEX('Standard Descriptions'!$E:$E,MATCH(Guidance!E701,'Standard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1" s="342" t="s">
        <v>1992</v>
      </c>
      <c r="Q701" s="342" t="s">
        <v>46</v>
      </c>
      <c r="R701" s="342" t="str">
        <f t="shared" si="57"/>
        <v xml:space="preserve">Industry: Agriculture </v>
      </c>
      <c r="S701" s="342" t="str">
        <f t="shared" si="53"/>
        <v>//**Industry: Agriculture : **</v>
      </c>
      <c r="T701" s="318" t="str">
        <f t="shared" si="52"/>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2" spans="1:21">
      <c r="A702" s="349" t="s">
        <v>1979</v>
      </c>
      <c r="B702" s="350"/>
      <c r="C702" s="313" t="s">
        <v>1016</v>
      </c>
      <c r="D702" s="313" t="s">
        <v>331</v>
      </c>
      <c r="E702" s="313" t="s">
        <v>308</v>
      </c>
      <c r="F702" s="313" t="s">
        <v>146</v>
      </c>
      <c r="G702" s="313"/>
      <c r="H702" s="313" t="s">
        <v>349</v>
      </c>
      <c r="I702" s="313"/>
      <c r="J702" s="313">
        <v>107</v>
      </c>
      <c r="K702" s="313" t="s">
        <v>46</v>
      </c>
      <c r="L702" s="313" t="s">
        <v>1827</v>
      </c>
      <c r="N702" s="341" t="s">
        <v>1976</v>
      </c>
      <c r="O702" s="341" t="str">
        <f>INDEX('Standard Descriptions'!$E:$E,MATCH(Guidance!E702,'Standard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2" s="342" t="s">
        <v>1992</v>
      </c>
      <c r="Q702" s="342" t="s">
        <v>46</v>
      </c>
      <c r="R702" s="342" t="str">
        <f t="shared" si="57"/>
        <v xml:space="preserve">Industry: Other Industries </v>
      </c>
      <c r="S702" s="342" t="str">
        <f t="shared" si="53"/>
        <v>//**Industry: Other Industries : **</v>
      </c>
      <c r="T702" s="318" t="str">
        <f t="shared" si="52"/>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3" spans="1:21" s="315" customFormat="1">
      <c r="A703" s="315" t="s">
        <v>1978</v>
      </c>
      <c r="B703" s="311"/>
      <c r="C703" s="314" t="s">
        <v>1016</v>
      </c>
      <c r="D703" s="314" t="s">
        <v>331</v>
      </c>
      <c r="E703" s="314" t="s">
        <v>309</v>
      </c>
      <c r="M703" s="311"/>
      <c r="N703" s="344" t="s">
        <v>1976</v>
      </c>
      <c r="O703" s="344" t="str">
        <f>INDEX('Standard Descriptions'!$E:$E,MATCH(Guidance!E703,'Standard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3" s="315" t="s">
        <v>1992</v>
      </c>
      <c r="Q703" s="315" t="s">
        <v>46</v>
      </c>
      <c r="S703" s="315" t="str">
        <f t="shared" si="53"/>
        <v/>
      </c>
      <c r="T703" s="315" t="str">
        <f t="shared" si="52"/>
        <v/>
      </c>
      <c r="U703" s="310" t="str">
        <f>N703&amp;O703&amp;P703&amp;T704&amp;T705&amp;T706&amp;T707&amp;T708&amp;T709&amp;T710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4" spans="1:21">
      <c r="A704" s="349" t="s">
        <v>1979</v>
      </c>
      <c r="B704" s="350"/>
      <c r="C704" s="313" t="s">
        <v>1016</v>
      </c>
      <c r="D704" s="313" t="s">
        <v>331</v>
      </c>
      <c r="E704" s="313" t="s">
        <v>309</v>
      </c>
      <c r="F704" s="313" t="s">
        <v>541</v>
      </c>
      <c r="G704" s="313"/>
      <c r="H704" s="313" t="s">
        <v>499</v>
      </c>
      <c r="I704" s="313"/>
      <c r="J704" s="313">
        <v>108</v>
      </c>
      <c r="K704" s="313" t="s">
        <v>46</v>
      </c>
      <c r="L704" s="313" t="s">
        <v>1827</v>
      </c>
      <c r="N704" s="341" t="s">
        <v>1976</v>
      </c>
      <c r="O704" s="341" t="str">
        <f>INDEX('Standard Descriptions'!$E:$E,MATCH(Guidance!E704,'Standard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4" s="342" t="s">
        <v>1992</v>
      </c>
      <c r="Q704" s="342" t="s">
        <v>46</v>
      </c>
      <c r="R704" s="342" t="str">
        <f t="shared" ref="R704:R711" si="58">H704&amp;" "&amp;I704</f>
        <v xml:space="preserve">Vehicles: Battery Electric </v>
      </c>
      <c r="S704" s="342" t="str">
        <f t="shared" si="53"/>
        <v>//**Vehicles: Battery Electric : **</v>
      </c>
      <c r="T704" s="318" t="str">
        <f t="shared" si="52"/>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5" spans="1:22">
      <c r="A705" s="349" t="s">
        <v>1979</v>
      </c>
      <c r="B705" s="350"/>
      <c r="C705" s="313" t="s">
        <v>1016</v>
      </c>
      <c r="D705" s="313" t="s">
        <v>331</v>
      </c>
      <c r="E705" s="313" t="s">
        <v>309</v>
      </c>
      <c r="F705" s="313" t="s">
        <v>542</v>
      </c>
      <c r="G705" s="313"/>
      <c r="H705" s="313" t="s">
        <v>500</v>
      </c>
      <c r="I705" s="313"/>
      <c r="J705" s="313">
        <v>109</v>
      </c>
      <c r="K705" s="313" t="s">
        <v>46</v>
      </c>
      <c r="L705" s="313" t="s">
        <v>1827</v>
      </c>
      <c r="N705" s="341" t="s">
        <v>1976</v>
      </c>
      <c r="O705" s="341" t="str">
        <f>INDEX('Standard Descriptions'!$E:$E,MATCH(Guidance!E705,'Standard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5" s="342" t="s">
        <v>1992</v>
      </c>
      <c r="Q705" s="342" t="s">
        <v>46</v>
      </c>
      <c r="R705" s="342" t="str">
        <f t="shared" si="58"/>
        <v xml:space="preserve">Vehicles: Natural Gas </v>
      </c>
      <c r="S705" s="342" t="str">
        <f t="shared" si="53"/>
        <v>//**Vehicles: Natural Gas : **</v>
      </c>
      <c r="T705" s="318" t="str">
        <f t="shared" si="52"/>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6" spans="1:22">
      <c r="A706" s="349" t="s">
        <v>1979</v>
      </c>
      <c r="B706" s="350"/>
      <c r="C706" s="313" t="s">
        <v>1016</v>
      </c>
      <c r="D706" s="313" t="s">
        <v>331</v>
      </c>
      <c r="E706" s="313" t="s">
        <v>309</v>
      </c>
      <c r="F706" s="313" t="s">
        <v>543</v>
      </c>
      <c r="G706" s="313"/>
      <c r="H706" s="313" t="s">
        <v>501</v>
      </c>
      <c r="I706" s="313"/>
      <c r="J706" s="313">
        <v>110</v>
      </c>
      <c r="K706" s="313" t="s">
        <v>46</v>
      </c>
      <c r="L706" s="313" t="s">
        <v>1827</v>
      </c>
      <c r="N706" s="341" t="s">
        <v>1976</v>
      </c>
      <c r="O706" s="341" t="str">
        <f>INDEX('Standard Descriptions'!$E:$E,MATCH(Guidance!E706,'Standard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6" s="342" t="s">
        <v>1992</v>
      </c>
      <c r="Q706" s="342" t="s">
        <v>46</v>
      </c>
      <c r="R706" s="342" t="str">
        <f t="shared" si="58"/>
        <v xml:space="preserve">Vehicles: Gasoline Engine </v>
      </c>
      <c r="S706" s="342" t="str">
        <f t="shared" si="53"/>
        <v>//**Vehicles: Gasoline Engine : **</v>
      </c>
      <c r="T706" s="318" t="str">
        <f t="shared" si="52"/>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7" spans="1:22">
      <c r="A707" s="349" t="s">
        <v>1979</v>
      </c>
      <c r="B707" s="350"/>
      <c r="C707" s="313" t="s">
        <v>1016</v>
      </c>
      <c r="D707" s="313" t="s">
        <v>331</v>
      </c>
      <c r="E707" s="313" t="s">
        <v>309</v>
      </c>
      <c r="F707" s="313" t="s">
        <v>544</v>
      </c>
      <c r="G707" s="313"/>
      <c r="H707" s="313" t="s">
        <v>502</v>
      </c>
      <c r="I707" s="313"/>
      <c r="J707" s="313">
        <v>111</v>
      </c>
      <c r="K707" s="313" t="s">
        <v>46</v>
      </c>
      <c r="L707" s="313" t="s">
        <v>1827</v>
      </c>
      <c r="N707" s="341" t="s">
        <v>1976</v>
      </c>
      <c r="O707" s="341" t="str">
        <f>INDEX('Standard Descriptions'!$E:$E,MATCH(Guidance!E707,'Standard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7" s="342" t="s">
        <v>1992</v>
      </c>
      <c r="Q707" s="342" t="s">
        <v>46</v>
      </c>
      <c r="R707" s="342" t="str">
        <f t="shared" si="58"/>
        <v xml:space="preserve">Vehicles: Diesel Engine </v>
      </c>
      <c r="S707" s="342" t="str">
        <f t="shared" si="53"/>
        <v>//**Vehicles: Diesel Engine : **</v>
      </c>
      <c r="T707" s="318" t="str">
        <f t="shared" si="52"/>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8" spans="1:22">
      <c r="A708" s="349" t="s">
        <v>1979</v>
      </c>
      <c r="B708" s="350"/>
      <c r="C708" s="313" t="s">
        <v>1016</v>
      </c>
      <c r="D708" s="313" t="s">
        <v>331</v>
      </c>
      <c r="E708" s="313" t="s">
        <v>309</v>
      </c>
      <c r="F708" s="313" t="s">
        <v>545</v>
      </c>
      <c r="G708" s="313"/>
      <c r="H708" s="313" t="s">
        <v>503</v>
      </c>
      <c r="I708" s="313"/>
      <c r="J708" s="313">
        <v>112</v>
      </c>
      <c r="K708" s="313" t="s">
        <v>46</v>
      </c>
      <c r="L708" s="313" t="s">
        <v>1827</v>
      </c>
      <c r="N708" s="341" t="s">
        <v>1976</v>
      </c>
      <c r="O708" s="341" t="str">
        <f>INDEX('Standard Descriptions'!$E:$E,MATCH(Guidance!E708,'Standard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8" s="342" t="s">
        <v>1992</v>
      </c>
      <c r="Q708" s="342" t="s">
        <v>46</v>
      </c>
      <c r="R708" s="342" t="str">
        <f t="shared" si="58"/>
        <v xml:space="preserve">Vehicles: Plug-in Hybrid </v>
      </c>
      <c r="S708" s="342" t="str">
        <f t="shared" si="53"/>
        <v>//**Vehicles: Plug-in Hybrid : **</v>
      </c>
      <c r="T708" s="318" t="str">
        <f t="shared" ref="T708:T771" si="59">IF(K708="Yes",S708&amp;L708,"")</f>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9" spans="1:22">
      <c r="A709" s="349" t="s">
        <v>1979</v>
      </c>
      <c r="B709" s="350"/>
      <c r="C709" s="313" t="s">
        <v>1016</v>
      </c>
      <c r="D709" s="313" t="s">
        <v>331</v>
      </c>
      <c r="E709" s="313" t="s">
        <v>309</v>
      </c>
      <c r="F709" s="313" t="s">
        <v>861</v>
      </c>
      <c r="G709" s="313"/>
      <c r="H709" s="313" t="s">
        <v>1162</v>
      </c>
      <c r="I709" s="313"/>
      <c r="J709" s="313">
        <v>113</v>
      </c>
      <c r="K709" s="313" t="s">
        <v>46</v>
      </c>
      <c r="L709" s="313" t="s">
        <v>1827</v>
      </c>
      <c r="N709" s="341" t="s">
        <v>1976</v>
      </c>
      <c r="O709" s="341" t="str">
        <f>INDEX('Standard Descriptions'!$E:$E,MATCH(Guidance!E709,'Standard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9" s="342" t="s">
        <v>1992</v>
      </c>
      <c r="Q709" s="342" t="s">
        <v>46</v>
      </c>
      <c r="R709" s="342" t="str">
        <f t="shared" si="58"/>
        <v xml:space="preserve">Vehicles: LPG </v>
      </c>
      <c r="S709" s="342" t="str">
        <f t="shared" ref="S709:S772" si="60">IF(R709="","","//**"&amp;R709&amp;": **")</f>
        <v>//**Vehicles: LPG : **</v>
      </c>
      <c r="T709" s="318"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0" spans="1:22">
      <c r="A710" s="349" t="s">
        <v>1979</v>
      </c>
      <c r="B710" s="350"/>
      <c r="C710" s="313" t="s">
        <v>1016</v>
      </c>
      <c r="D710" s="313" t="s">
        <v>331</v>
      </c>
      <c r="E710" s="313" t="s">
        <v>309</v>
      </c>
      <c r="F710" s="313" t="s">
        <v>860</v>
      </c>
      <c r="G710" s="313"/>
      <c r="H710" s="313" t="s">
        <v>1163</v>
      </c>
      <c r="I710" s="313"/>
      <c r="J710" s="313">
        <v>523</v>
      </c>
      <c r="K710" s="313" t="s">
        <v>46</v>
      </c>
      <c r="L710" s="313" t="s">
        <v>1827</v>
      </c>
      <c r="N710" s="341" t="s">
        <v>1976</v>
      </c>
      <c r="O710" s="341" t="str">
        <f>INDEX('Standard Descriptions'!$E:$E,MATCH(Guidance!E710,'Standard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0" s="342" t="s">
        <v>1992</v>
      </c>
      <c r="Q710" s="342" t="s">
        <v>46</v>
      </c>
      <c r="R710" s="342" t="str">
        <f t="shared" si="58"/>
        <v xml:space="preserve">Vehicles: Hydrogen </v>
      </c>
      <c r="S710" s="342" t="str">
        <f t="shared" si="60"/>
        <v>//**Vehicles: Hydrogen : **</v>
      </c>
      <c r="T710" s="318"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1" spans="1:22">
      <c r="A711" s="315" t="s">
        <v>1978</v>
      </c>
      <c r="C711" s="315" t="s">
        <v>1016</v>
      </c>
      <c r="D711" s="315" t="s">
        <v>1172</v>
      </c>
      <c r="E711" s="315" t="s">
        <v>1173</v>
      </c>
      <c r="F711" s="315"/>
      <c r="G711" s="315"/>
      <c r="H711" s="315"/>
      <c r="I711" s="315"/>
      <c r="J711" s="315">
        <v>525</v>
      </c>
      <c r="K711" s="315" t="s">
        <v>46</v>
      </c>
      <c r="L711" s="315" t="s">
        <v>1829</v>
      </c>
      <c r="N711" s="344" t="s">
        <v>1976</v>
      </c>
      <c r="O711" s="344" t="str">
        <f>INDEX('Standard Descriptions'!$E:$E,MATCH(Guidance!E711,'Standard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11" s="315" t="s">
        <v>1992</v>
      </c>
      <c r="Q711" s="315" t="s">
        <v>47</v>
      </c>
      <c r="R711" s="315" t="str">
        <f t="shared" si="58"/>
        <v xml:space="preserve"> </v>
      </c>
      <c r="S711" s="315"/>
      <c r="T711" s="315" t="str">
        <f t="shared" si="59"/>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11" s="310" t="str">
        <f>N711&amp;O711&amp;P711&amp;T711</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12" spans="1:22">
      <c r="A712" s="315" t="s">
        <v>1978</v>
      </c>
      <c r="C712" s="315" t="s">
        <v>1016</v>
      </c>
      <c r="D712" s="315" t="s">
        <v>350</v>
      </c>
      <c r="E712" s="315" t="s">
        <v>310</v>
      </c>
      <c r="F712" s="315"/>
      <c r="G712" s="315"/>
      <c r="H712" s="315"/>
      <c r="I712" s="315"/>
      <c r="J712" s="315"/>
      <c r="K712" s="315"/>
      <c r="L712" s="315"/>
      <c r="N712" s="344" t="s">
        <v>1976</v>
      </c>
      <c r="O712" s="344" t="str">
        <f>INDEX('Standard Descriptions'!$E:$E,MATCH(Guidance!E712,'Standard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2" s="315" t="s">
        <v>1992</v>
      </c>
      <c r="Q712" s="315" t="s">
        <v>46</v>
      </c>
      <c r="R712" s="315"/>
      <c r="S712" s="315" t="str">
        <f t="shared" si="60"/>
        <v/>
      </c>
      <c r="T712" s="315" t="str">
        <f t="shared" si="59"/>
        <v/>
      </c>
      <c r="U712" s="310" t="str">
        <f>N712&amp;O712&amp;P712&amp;T713&amp;T714&amp;T715&amp;T716&amp;T717&amp;T718</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3" spans="1:22">
      <c r="A713" s="349" t="s">
        <v>1979</v>
      </c>
      <c r="B713" s="350"/>
      <c r="C713" s="313" t="s">
        <v>1016</v>
      </c>
      <c r="D713" s="313" t="s">
        <v>350</v>
      </c>
      <c r="E713" s="313" t="s">
        <v>310</v>
      </c>
      <c r="F713" s="313" t="s">
        <v>120</v>
      </c>
      <c r="G713" s="313"/>
      <c r="H713" s="313" t="s">
        <v>332</v>
      </c>
      <c r="I713" s="313"/>
      <c r="J713" s="313">
        <v>114</v>
      </c>
      <c r="K713" s="313" t="s">
        <v>47</v>
      </c>
      <c r="L713" s="313" t="s">
        <v>1827</v>
      </c>
      <c r="N713" s="341" t="s">
        <v>1976</v>
      </c>
      <c r="O713" s="341" t="str">
        <f>INDEX('Standard Descriptions'!$E:$E,MATCH(Guidance!E713,'Standard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3" s="342" t="s">
        <v>1992</v>
      </c>
      <c r="Q713" s="342" t="s">
        <v>46</v>
      </c>
      <c r="R713" s="342" t="str">
        <f t="shared" ref="R713:R719" si="61">H713&amp;" "&amp;I713</f>
        <v xml:space="preserve">Buildings: Heating </v>
      </c>
      <c r="S713" s="342" t="str">
        <f t="shared" si="60"/>
        <v>//**Buildings: Heating : **</v>
      </c>
      <c r="T713" s="318" t="str">
        <f t="shared" si="59"/>
        <v/>
      </c>
    </row>
    <row r="714" spans="1:22">
      <c r="A714" s="349" t="s">
        <v>1979</v>
      </c>
      <c r="B714" s="350"/>
      <c r="C714" s="313" t="s">
        <v>1016</v>
      </c>
      <c r="D714" s="313" t="s">
        <v>350</v>
      </c>
      <c r="E714" s="313" t="s">
        <v>310</v>
      </c>
      <c r="F714" s="313" t="s">
        <v>121</v>
      </c>
      <c r="G714" s="313"/>
      <c r="H714" s="313" t="s">
        <v>333</v>
      </c>
      <c r="I714" s="313"/>
      <c r="J714" s="313">
        <v>115</v>
      </c>
      <c r="K714" s="313" t="s">
        <v>46</v>
      </c>
      <c r="L714" s="313" t="s">
        <v>1827</v>
      </c>
      <c r="N714" s="341" t="s">
        <v>1976</v>
      </c>
      <c r="O714" s="341" t="str">
        <f>INDEX('Standard Descriptions'!$E:$E,MATCH(Guidance!E714,'Standard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4" s="342" t="s">
        <v>1992</v>
      </c>
      <c r="Q714" s="342" t="s">
        <v>46</v>
      </c>
      <c r="R714" s="342" t="str">
        <f t="shared" si="61"/>
        <v xml:space="preserve">Buildings: Cooling and Ventilation </v>
      </c>
      <c r="S714" s="342" t="str">
        <f t="shared" si="60"/>
        <v>//**Buildings: Cooling and Ventilation : **</v>
      </c>
      <c r="T714" s="318" t="str">
        <f t="shared" si="59"/>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2">
      <c r="A715" s="349" t="s">
        <v>1979</v>
      </c>
      <c r="B715" s="350"/>
      <c r="C715" s="313" t="s">
        <v>1016</v>
      </c>
      <c r="D715" s="313" t="s">
        <v>350</v>
      </c>
      <c r="E715" s="313" t="s">
        <v>310</v>
      </c>
      <c r="F715" s="313" t="s">
        <v>122</v>
      </c>
      <c r="G715" s="313"/>
      <c r="H715" s="313" t="s">
        <v>334</v>
      </c>
      <c r="I715" s="313"/>
      <c r="J715" s="313">
        <v>750</v>
      </c>
      <c r="K715" s="313" t="s">
        <v>47</v>
      </c>
      <c r="L715" s="313"/>
      <c r="N715" s="341" t="s">
        <v>1976</v>
      </c>
      <c r="O715" s="341" t="str">
        <f>INDEX('Standard Descriptions'!$E:$E,MATCH(Guidance!E715,'Standard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5" s="342" t="s">
        <v>1992</v>
      </c>
      <c r="Q715" s="342" t="s">
        <v>46</v>
      </c>
      <c r="R715" s="342" t="str">
        <f t="shared" si="61"/>
        <v xml:space="preserve">Buildings: Envelope </v>
      </c>
      <c r="S715" s="342" t="str">
        <f t="shared" si="60"/>
        <v>//**Buildings: Envelope : **</v>
      </c>
      <c r="T715" s="318" t="str">
        <f t="shared" si="59"/>
        <v/>
      </c>
    </row>
    <row r="716" spans="1:22">
      <c r="A716" s="349" t="s">
        <v>1979</v>
      </c>
      <c r="B716" s="350"/>
      <c r="C716" s="313" t="s">
        <v>1016</v>
      </c>
      <c r="D716" s="313" t="s">
        <v>350</v>
      </c>
      <c r="E716" s="313" t="s">
        <v>310</v>
      </c>
      <c r="F716" s="313" t="s">
        <v>123</v>
      </c>
      <c r="G716" s="313"/>
      <c r="H716" s="313" t="s">
        <v>335</v>
      </c>
      <c r="I716" s="313"/>
      <c r="J716" s="313">
        <v>117</v>
      </c>
      <c r="K716" s="313" t="s">
        <v>46</v>
      </c>
      <c r="L716" s="313" t="s">
        <v>1827</v>
      </c>
      <c r="N716" s="341" t="s">
        <v>1976</v>
      </c>
      <c r="O716" s="341" t="str">
        <f>INDEX('Standard Descriptions'!$E:$E,MATCH(Guidance!E716,'Standard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6" s="342" t="s">
        <v>1992</v>
      </c>
      <c r="Q716" s="342" t="s">
        <v>46</v>
      </c>
      <c r="R716" s="342" t="str">
        <f t="shared" si="61"/>
        <v xml:space="preserve">Buildings: Lighting </v>
      </c>
      <c r="S716" s="342" t="str">
        <f t="shared" si="60"/>
        <v>//**Buildings: Lighting : **</v>
      </c>
      <c r="T716" s="318" t="str">
        <f t="shared" si="59"/>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2">
      <c r="A717" s="349" t="s">
        <v>1979</v>
      </c>
      <c r="B717" s="350"/>
      <c r="C717" s="313" t="s">
        <v>1016</v>
      </c>
      <c r="D717" s="313" t="s">
        <v>350</v>
      </c>
      <c r="E717" s="313" t="s">
        <v>310</v>
      </c>
      <c r="F717" s="313" t="s">
        <v>124</v>
      </c>
      <c r="G717" s="313"/>
      <c r="H717" s="313" t="s">
        <v>336</v>
      </c>
      <c r="I717" s="313"/>
      <c r="J717" s="313">
        <v>118</v>
      </c>
      <c r="K717" s="313" t="s">
        <v>46</v>
      </c>
      <c r="L717" s="313" t="s">
        <v>1827</v>
      </c>
      <c r="N717" s="341" t="s">
        <v>1976</v>
      </c>
      <c r="O717" s="341" t="str">
        <f>INDEX('Standard Descriptions'!$E:$E,MATCH(Guidance!E717,'Standard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7" s="342" t="s">
        <v>1992</v>
      </c>
      <c r="Q717" s="342" t="s">
        <v>46</v>
      </c>
      <c r="R717" s="342" t="str">
        <f t="shared" si="61"/>
        <v xml:space="preserve">Buildings: Appliances </v>
      </c>
      <c r="S717" s="342" t="str">
        <f t="shared" si="60"/>
        <v>//**Buildings: Appliances : **</v>
      </c>
      <c r="T717" s="318" t="str">
        <f t="shared" si="59"/>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2">
      <c r="A718" s="349" t="s">
        <v>1979</v>
      </c>
      <c r="B718" s="350"/>
      <c r="C718" s="313" t="s">
        <v>1016</v>
      </c>
      <c r="D718" s="313" t="s">
        <v>350</v>
      </c>
      <c r="E718" s="313" t="s">
        <v>310</v>
      </c>
      <c r="F718" s="313" t="s">
        <v>125</v>
      </c>
      <c r="G718" s="313"/>
      <c r="H718" s="313" t="s">
        <v>337</v>
      </c>
      <c r="I718" s="313"/>
      <c r="J718" s="313">
        <v>119</v>
      </c>
      <c r="K718" s="313" t="s">
        <v>46</v>
      </c>
      <c r="L718" s="313" t="s">
        <v>1827</v>
      </c>
      <c r="N718" s="341" t="s">
        <v>1976</v>
      </c>
      <c r="O718" s="341" t="str">
        <f>INDEX('Standard Descriptions'!$E:$E,MATCH(Guidance!E718,'Standard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8" s="342" t="s">
        <v>1992</v>
      </c>
      <c r="Q718" s="342" t="s">
        <v>46</v>
      </c>
      <c r="R718" s="342" t="str">
        <f t="shared" si="61"/>
        <v xml:space="preserve">Buildings: Other Components </v>
      </c>
      <c r="S718" s="342" t="str">
        <f t="shared" si="60"/>
        <v>//**Buildings: Other Components : **</v>
      </c>
      <c r="T718" s="318" t="str">
        <f t="shared" si="59"/>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2">
      <c r="A719" s="314" t="s">
        <v>1978</v>
      </c>
      <c r="B719" s="331"/>
      <c r="C719" s="314" t="s">
        <v>1016</v>
      </c>
      <c r="D719" s="314" t="s">
        <v>350</v>
      </c>
      <c r="E719" s="314" t="s">
        <v>311</v>
      </c>
      <c r="F719" s="314"/>
      <c r="G719" s="314"/>
      <c r="H719" s="314" t="s">
        <v>29</v>
      </c>
      <c r="I719" s="314"/>
      <c r="J719" s="314">
        <v>120</v>
      </c>
      <c r="K719" s="314" t="s">
        <v>46</v>
      </c>
      <c r="L719" s="314" t="s">
        <v>1827</v>
      </c>
      <c r="M719" s="331"/>
      <c r="N719" s="346" t="s">
        <v>1976</v>
      </c>
      <c r="O719" s="346" t="str">
        <f>INDEX('Standard Descriptions'!$E:$E,MATCH(Guidance!E719,'Standard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9" s="314" t="s">
        <v>1992</v>
      </c>
      <c r="Q719" s="314" t="s">
        <v>46</v>
      </c>
      <c r="R719" s="314" t="str">
        <f t="shared" si="61"/>
        <v xml:space="preserve">Carbon Capture and Sequestration </v>
      </c>
      <c r="S719" s="314" t="str">
        <f t="shared" si="60"/>
        <v>//**Carbon Capture and Sequestration : **</v>
      </c>
      <c r="T719" s="314" t="str">
        <f t="shared" si="59"/>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19" s="310" t="str">
        <f>N719&amp;O719&amp;P719&amp;T719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19" s="314"/>
    </row>
    <row r="720" spans="1:22">
      <c r="A720" s="314" t="s">
        <v>1978</v>
      </c>
      <c r="B720" s="331"/>
      <c r="C720" s="314" t="s">
        <v>1016</v>
      </c>
      <c r="D720" s="314" t="s">
        <v>350</v>
      </c>
      <c r="E720" s="314" t="s">
        <v>312</v>
      </c>
      <c r="F720" s="314"/>
      <c r="G720" s="314"/>
      <c r="H720" s="314"/>
      <c r="I720" s="314"/>
      <c r="J720" s="314"/>
      <c r="K720" s="314"/>
      <c r="L720" s="314"/>
      <c r="M720" s="331"/>
      <c r="N720" s="346" t="s">
        <v>1976</v>
      </c>
      <c r="O720" s="346" t="str">
        <f>INDEX('Standard Descriptions'!$E:$E,MATCH(Guidance!E720,'Standard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0" s="314" t="s">
        <v>1992</v>
      </c>
      <c r="Q720" s="314" t="s">
        <v>46</v>
      </c>
      <c r="R720" s="314"/>
      <c r="S720" s="314" t="str">
        <f t="shared" si="60"/>
        <v/>
      </c>
      <c r="T720" s="314" t="str">
        <f t="shared" si="59"/>
        <v/>
      </c>
      <c r="U720" s="310" t="str">
        <f>N720&amp;O720&amp;P720&amp;T721&amp;T722&amp;T723&amp;T724&amp;T725&amp;T726&amp;T727&amp;T728&amp;T729&amp;T730&amp;T731</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20" s="314"/>
    </row>
    <row r="721" spans="1:21">
      <c r="A721" s="349" t="s">
        <v>1979</v>
      </c>
      <c r="B721" s="350"/>
      <c r="C721" s="313" t="s">
        <v>1016</v>
      </c>
      <c r="D721" s="313" t="s">
        <v>350</v>
      </c>
      <c r="E721" s="313" t="s">
        <v>312</v>
      </c>
      <c r="F721" s="313" t="s">
        <v>471</v>
      </c>
      <c r="G721" s="313"/>
      <c r="H721" s="313" t="s">
        <v>474</v>
      </c>
      <c r="I721" s="313"/>
      <c r="J721" s="313">
        <v>121</v>
      </c>
      <c r="K721" s="313" t="s">
        <v>46</v>
      </c>
      <c r="L721" s="313" t="s">
        <v>1827</v>
      </c>
      <c r="N721" s="341" t="s">
        <v>1976</v>
      </c>
      <c r="O721" s="341" t="str">
        <f>INDEX('Standard Descriptions'!$E:$E,MATCH(Guidance!E721,'Standard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1" s="342" t="s">
        <v>1992</v>
      </c>
      <c r="Q721" s="342" t="s">
        <v>46</v>
      </c>
      <c r="R721" s="342" t="str">
        <f t="shared" ref="R721:R731" si="62">H721&amp;" "&amp;I721</f>
        <v xml:space="preserve">Electricity: Hard Coal </v>
      </c>
      <c r="S721" s="342" t="str">
        <f t="shared" si="60"/>
        <v>//**Electricity: Hard Coal : **</v>
      </c>
      <c r="T721" s="318" t="str">
        <f t="shared" si="59"/>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1">
      <c r="A722" s="349" t="s">
        <v>1979</v>
      </c>
      <c r="B722" s="350"/>
      <c r="C722" s="313" t="s">
        <v>1016</v>
      </c>
      <c r="D722" s="313" t="s">
        <v>350</v>
      </c>
      <c r="E722" s="313" t="s">
        <v>312</v>
      </c>
      <c r="F722" s="313" t="s">
        <v>322</v>
      </c>
      <c r="G722" s="313"/>
      <c r="H722" s="313" t="s">
        <v>553</v>
      </c>
      <c r="I722" s="313"/>
      <c r="J722" s="313">
        <v>122</v>
      </c>
      <c r="K722" s="313" t="s">
        <v>46</v>
      </c>
      <c r="L722" s="313" t="s">
        <v>1827</v>
      </c>
      <c r="N722" s="341" t="s">
        <v>1976</v>
      </c>
      <c r="O722" s="341" t="str">
        <f>INDEX('Standard Descriptions'!$E:$E,MATCH(Guidance!E722,'Standard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2" s="342" t="s">
        <v>1992</v>
      </c>
      <c r="Q722" s="342" t="s">
        <v>46</v>
      </c>
      <c r="R722" s="342" t="str">
        <f t="shared" si="62"/>
        <v xml:space="preserve">Electricity: Natural Gas Nonpeaker </v>
      </c>
      <c r="S722" s="342" t="str">
        <f t="shared" si="60"/>
        <v>//**Electricity: Natural Gas Nonpeaker : **</v>
      </c>
      <c r="T722" s="318" t="str">
        <f t="shared" si="59"/>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1">
      <c r="A723" s="349" t="s">
        <v>1979</v>
      </c>
      <c r="B723" s="350"/>
      <c r="C723" s="313" t="s">
        <v>1016</v>
      </c>
      <c r="D723" s="313" t="s">
        <v>350</v>
      </c>
      <c r="E723" s="313" t="s">
        <v>312</v>
      </c>
      <c r="F723" s="313" t="s">
        <v>80</v>
      </c>
      <c r="G723" s="313"/>
      <c r="H723" s="313" t="s">
        <v>338</v>
      </c>
      <c r="I723" s="313"/>
      <c r="J723" s="313">
        <v>123</v>
      </c>
      <c r="K723" s="313" t="s">
        <v>46</v>
      </c>
      <c r="L723" s="313" t="s">
        <v>1827</v>
      </c>
      <c r="N723" s="341" t="s">
        <v>1976</v>
      </c>
      <c r="O723" s="341" t="str">
        <f>INDEX('Standard Descriptions'!$E:$E,MATCH(Guidance!E723,'Standard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3" s="342" t="s">
        <v>1992</v>
      </c>
      <c r="Q723" s="342" t="s">
        <v>46</v>
      </c>
      <c r="R723" s="342" t="str">
        <f t="shared" si="62"/>
        <v xml:space="preserve">Electricity: Nuclear </v>
      </c>
      <c r="S723" s="342" t="str">
        <f t="shared" si="60"/>
        <v>//**Electricity: Nuclear : **</v>
      </c>
      <c r="T723" s="318" t="str">
        <f t="shared" si="59"/>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1">
      <c r="A724" s="349" t="s">
        <v>1979</v>
      </c>
      <c r="B724" s="350"/>
      <c r="C724" s="313" t="s">
        <v>1016</v>
      </c>
      <c r="D724" s="313" t="s">
        <v>350</v>
      </c>
      <c r="E724" s="313" t="s">
        <v>312</v>
      </c>
      <c r="F724" s="313" t="s">
        <v>81</v>
      </c>
      <c r="G724" s="313"/>
      <c r="H724" s="313" t="s">
        <v>339</v>
      </c>
      <c r="I724" s="313"/>
      <c r="J724" s="313">
        <v>751</v>
      </c>
      <c r="K724" s="313" t="s">
        <v>47</v>
      </c>
      <c r="L724" s="313"/>
      <c r="N724" s="341" t="s">
        <v>1976</v>
      </c>
      <c r="O724" s="341" t="str">
        <f>INDEX('Standard Descriptions'!$E:$E,MATCH(Guidance!E724,'Standard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4" s="342" t="s">
        <v>1992</v>
      </c>
      <c r="Q724" s="342" t="s">
        <v>46</v>
      </c>
      <c r="R724" s="342" t="str">
        <f t="shared" si="62"/>
        <v xml:space="preserve">Electricity: Hydro </v>
      </c>
      <c r="S724" s="342" t="str">
        <f t="shared" si="60"/>
        <v>//**Electricity: Hydro : **</v>
      </c>
      <c r="T724" s="318" t="str">
        <f t="shared" si="59"/>
        <v/>
      </c>
    </row>
    <row r="725" spans="1:21">
      <c r="A725" s="349" t="s">
        <v>1979</v>
      </c>
      <c r="B725" s="350"/>
      <c r="C725" s="313" t="s">
        <v>1016</v>
      </c>
      <c r="D725" s="313" t="s">
        <v>350</v>
      </c>
      <c r="E725" s="313" t="s">
        <v>312</v>
      </c>
      <c r="F725" s="313" t="s">
        <v>472</v>
      </c>
      <c r="G725" s="313"/>
      <c r="H725" s="313" t="s">
        <v>476</v>
      </c>
      <c r="I725" s="313"/>
      <c r="J725" s="313">
        <v>752</v>
      </c>
      <c r="K725" s="313" t="s">
        <v>47</v>
      </c>
      <c r="L725" s="313"/>
      <c r="N725" s="341" t="s">
        <v>1976</v>
      </c>
      <c r="O725" s="341" t="str">
        <f>INDEX('Standard Descriptions'!$E:$E,MATCH(Guidance!E725,'Standard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5" s="342" t="s">
        <v>1992</v>
      </c>
      <c r="Q725" s="342" t="s">
        <v>46</v>
      </c>
      <c r="R725" s="342" t="str">
        <f t="shared" si="62"/>
        <v xml:space="preserve">Electricity: Onshore Wind </v>
      </c>
      <c r="S725" s="342" t="str">
        <f t="shared" si="60"/>
        <v>//**Electricity: Onshore Wind : **</v>
      </c>
      <c r="T725" s="318" t="str">
        <f t="shared" si="59"/>
        <v/>
      </c>
    </row>
    <row r="726" spans="1:21">
      <c r="A726" s="349" t="s">
        <v>1979</v>
      </c>
      <c r="B726" s="350"/>
      <c r="C726" s="313" t="s">
        <v>1016</v>
      </c>
      <c r="D726" s="313" t="s">
        <v>350</v>
      </c>
      <c r="E726" s="313" t="s">
        <v>312</v>
      </c>
      <c r="F726" s="313" t="s">
        <v>82</v>
      </c>
      <c r="G726" s="313"/>
      <c r="H726" s="313" t="s">
        <v>340</v>
      </c>
      <c r="I726" s="313"/>
      <c r="J726" s="313">
        <v>753</v>
      </c>
      <c r="K726" s="313" t="s">
        <v>47</v>
      </c>
      <c r="L726" s="313"/>
      <c r="N726" s="341" t="s">
        <v>1976</v>
      </c>
      <c r="O726" s="341" t="str">
        <f>INDEX('Standard Descriptions'!$E:$E,MATCH(Guidance!E726,'Standard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6" s="342" t="s">
        <v>1992</v>
      </c>
      <c r="Q726" s="342" t="s">
        <v>46</v>
      </c>
      <c r="R726" s="342" t="str">
        <f t="shared" si="62"/>
        <v xml:space="preserve">Electricity: Solar PV </v>
      </c>
      <c r="S726" s="342" t="str">
        <f t="shared" si="60"/>
        <v>//**Electricity: Solar PV : **</v>
      </c>
      <c r="T726" s="318" t="str">
        <f t="shared" si="59"/>
        <v/>
      </c>
    </row>
    <row r="727" spans="1:21">
      <c r="A727" s="349" t="s">
        <v>1979</v>
      </c>
      <c r="B727" s="350"/>
      <c r="C727" s="313" t="s">
        <v>1016</v>
      </c>
      <c r="D727" s="313" t="s">
        <v>350</v>
      </c>
      <c r="E727" s="313" t="s">
        <v>312</v>
      </c>
      <c r="F727" s="313" t="s">
        <v>83</v>
      </c>
      <c r="G727" s="313"/>
      <c r="H727" s="313" t="s">
        <v>341</v>
      </c>
      <c r="I727" s="313"/>
      <c r="J727" s="313">
        <v>754</v>
      </c>
      <c r="K727" s="313" t="s">
        <v>47</v>
      </c>
      <c r="L727" s="313"/>
      <c r="N727" s="341" t="s">
        <v>1976</v>
      </c>
      <c r="O727" s="341" t="str">
        <f>INDEX('Standard Descriptions'!$E:$E,MATCH(Guidance!E727,'Standard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7" s="342" t="s">
        <v>1992</v>
      </c>
      <c r="Q727" s="342" t="s">
        <v>46</v>
      </c>
      <c r="R727" s="342" t="str">
        <f t="shared" si="62"/>
        <v xml:space="preserve">Electricity: Solar Thermal </v>
      </c>
      <c r="S727" s="342" t="str">
        <f t="shared" si="60"/>
        <v>//**Electricity: Solar Thermal : **</v>
      </c>
      <c r="T727" s="318" t="str">
        <f t="shared" si="59"/>
        <v/>
      </c>
    </row>
    <row r="728" spans="1:21">
      <c r="A728" s="349" t="s">
        <v>1979</v>
      </c>
      <c r="B728" s="350"/>
      <c r="C728" s="313" t="s">
        <v>1016</v>
      </c>
      <c r="D728" s="313" t="s">
        <v>350</v>
      </c>
      <c r="E728" s="313" t="s">
        <v>312</v>
      </c>
      <c r="F728" s="313" t="s">
        <v>84</v>
      </c>
      <c r="G728" s="313"/>
      <c r="H728" s="313" t="s">
        <v>342</v>
      </c>
      <c r="I728" s="313"/>
      <c r="J728" s="313">
        <v>124</v>
      </c>
      <c r="K728" s="313" t="s">
        <v>46</v>
      </c>
      <c r="L728" s="313" t="s">
        <v>1827</v>
      </c>
      <c r="N728" s="341" t="s">
        <v>1976</v>
      </c>
      <c r="O728" s="341" t="str">
        <f>INDEX('Standard Descriptions'!$E:$E,MATCH(Guidance!E728,'Standard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8" s="342" t="s">
        <v>1992</v>
      </c>
      <c r="Q728" s="342" t="s">
        <v>46</v>
      </c>
      <c r="R728" s="342" t="str">
        <f t="shared" si="62"/>
        <v xml:space="preserve">Electricity: Biomass </v>
      </c>
      <c r="S728" s="342" t="str">
        <f t="shared" si="60"/>
        <v>//**Electricity: Biomass : **</v>
      </c>
      <c r="T728" s="318" t="str">
        <f t="shared" si="59"/>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9" spans="1:21">
      <c r="A729" s="349" t="s">
        <v>1979</v>
      </c>
      <c r="B729" s="350"/>
      <c r="C729" s="313" t="s">
        <v>1016</v>
      </c>
      <c r="D729" s="313" t="s">
        <v>350</v>
      </c>
      <c r="E729" s="313" t="s">
        <v>312</v>
      </c>
      <c r="F729" s="313" t="s">
        <v>325</v>
      </c>
      <c r="G729" s="313"/>
      <c r="H729" s="313" t="s">
        <v>554</v>
      </c>
      <c r="I729" s="313"/>
      <c r="J729" s="313">
        <v>193</v>
      </c>
      <c r="K729" s="313" t="s">
        <v>46</v>
      </c>
      <c r="L729" s="313" t="s">
        <v>1827</v>
      </c>
      <c r="N729" s="341" t="s">
        <v>1976</v>
      </c>
      <c r="O729" s="341" t="str">
        <f>INDEX('Standard Descriptions'!$E:$E,MATCH(Guidance!E729,'Standard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9" s="342" t="s">
        <v>1992</v>
      </c>
      <c r="Q729" s="342" t="s">
        <v>46</v>
      </c>
      <c r="R729" s="342" t="str">
        <f t="shared" si="62"/>
        <v xml:space="preserve">Electricity: Natural Gas Peaker </v>
      </c>
      <c r="S729" s="342" t="str">
        <f t="shared" si="60"/>
        <v>//**Electricity: Natural Gas Peaker : **</v>
      </c>
      <c r="T729" s="318" t="str">
        <f t="shared" si="59"/>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0" spans="1:21">
      <c r="A730" s="349" t="s">
        <v>1979</v>
      </c>
      <c r="B730" s="350"/>
      <c r="C730" s="313" t="s">
        <v>1016</v>
      </c>
      <c r="D730" s="313" t="s">
        <v>350</v>
      </c>
      <c r="E730" s="313" t="s">
        <v>312</v>
      </c>
      <c r="F730" s="313" t="s">
        <v>468</v>
      </c>
      <c r="G730" s="313"/>
      <c r="H730" s="313" t="s">
        <v>469</v>
      </c>
      <c r="I730" s="313"/>
      <c r="J730" s="313">
        <v>181</v>
      </c>
      <c r="K730" s="313" t="s">
        <v>46</v>
      </c>
      <c r="L730" s="313" t="s">
        <v>1827</v>
      </c>
      <c r="N730" s="341" t="s">
        <v>1976</v>
      </c>
      <c r="O730" s="341"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342" t="s">
        <v>1992</v>
      </c>
      <c r="Q730" s="342" t="s">
        <v>46</v>
      </c>
      <c r="R730" s="342" t="str">
        <f t="shared" si="62"/>
        <v xml:space="preserve">Electricity: Lignite </v>
      </c>
      <c r="S730" s="342" t="str">
        <f t="shared" si="60"/>
        <v>//**Electricity: Lignite : **</v>
      </c>
      <c r="T730" s="318" t="str">
        <f t="shared" si="59"/>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1">
      <c r="A731" s="349" t="s">
        <v>1979</v>
      </c>
      <c r="B731" s="350"/>
      <c r="C731" s="313" t="s">
        <v>1016</v>
      </c>
      <c r="D731" s="313" t="s">
        <v>350</v>
      </c>
      <c r="E731" s="313" t="s">
        <v>312</v>
      </c>
      <c r="F731" s="313" t="s">
        <v>477</v>
      </c>
      <c r="G731" s="313"/>
      <c r="H731" s="313" t="s">
        <v>479</v>
      </c>
      <c r="I731" s="313"/>
      <c r="J731" s="313">
        <v>755</v>
      </c>
      <c r="K731" s="313" t="s">
        <v>47</v>
      </c>
      <c r="L731" s="313"/>
      <c r="N731" s="341" t="s">
        <v>1976</v>
      </c>
      <c r="O731" s="341"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342" t="s">
        <v>1992</v>
      </c>
      <c r="Q731" s="342" t="s">
        <v>46</v>
      </c>
      <c r="R731" s="342" t="str">
        <f t="shared" si="62"/>
        <v xml:space="preserve">Electricity: Offshore Wind </v>
      </c>
      <c r="S731" s="342" t="str">
        <f t="shared" si="60"/>
        <v>//**Electricity: Offshore Wind : **</v>
      </c>
      <c r="T731" s="318" t="str">
        <f t="shared" si="59"/>
        <v/>
      </c>
    </row>
    <row r="732" spans="1:21" s="314" customFormat="1">
      <c r="A732" s="314" t="s">
        <v>1978</v>
      </c>
      <c r="B732" s="331"/>
      <c r="C732" s="314" t="s">
        <v>1016</v>
      </c>
      <c r="D732" s="314" t="s">
        <v>350</v>
      </c>
      <c r="E732" s="314" t="s">
        <v>313</v>
      </c>
      <c r="M732" s="331"/>
      <c r="N732" s="346" t="s">
        <v>1976</v>
      </c>
      <c r="O732" s="346"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314" t="s">
        <v>1992</v>
      </c>
      <c r="Q732" s="314" t="s">
        <v>46</v>
      </c>
      <c r="S732" s="314" t="str">
        <f t="shared" si="60"/>
        <v/>
      </c>
      <c r="T732" s="314" t="str">
        <f t="shared" si="59"/>
        <v/>
      </c>
      <c r="U732" s="310" t="str">
        <f>N732&amp;O732&amp;P732&amp;T733&amp;T734&amp;T735&amp;T736&amp;T737&amp;T738&amp;T739&amp;T740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3" spans="1:21">
      <c r="A733" s="349" t="s">
        <v>1979</v>
      </c>
      <c r="B733" s="350"/>
      <c r="C733" s="313" t="s">
        <v>1016</v>
      </c>
      <c r="D733" s="313" t="s">
        <v>350</v>
      </c>
      <c r="E733" s="313" t="s">
        <v>313</v>
      </c>
      <c r="F733" s="313" t="s">
        <v>140</v>
      </c>
      <c r="G733" s="313"/>
      <c r="H733" s="313" t="s">
        <v>343</v>
      </c>
      <c r="I733" s="313"/>
      <c r="J733" s="313">
        <v>125</v>
      </c>
      <c r="K733" s="313" t="s">
        <v>46</v>
      </c>
      <c r="L733" s="313" t="s">
        <v>1827</v>
      </c>
      <c r="N733" s="341" t="s">
        <v>1976</v>
      </c>
      <c r="O733" s="341"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342" t="s">
        <v>1992</v>
      </c>
      <c r="Q733" s="342" t="s">
        <v>46</v>
      </c>
      <c r="R733" s="342" t="str">
        <f t="shared" ref="R733:R740" si="63">H733&amp;" "&amp;I733</f>
        <v xml:space="preserve">Industry: Cement </v>
      </c>
      <c r="S733" s="342" t="str">
        <f t="shared" si="60"/>
        <v>//**Industry: Cement : **</v>
      </c>
      <c r="T733" s="318" t="str">
        <f t="shared" si="59"/>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4" spans="1:21">
      <c r="A734" s="349" t="s">
        <v>1979</v>
      </c>
      <c r="B734" s="350"/>
      <c r="C734" s="313" t="s">
        <v>1016</v>
      </c>
      <c r="D734" s="313" t="s">
        <v>350</v>
      </c>
      <c r="E734" s="313" t="s">
        <v>313</v>
      </c>
      <c r="F734" s="313" t="s">
        <v>141</v>
      </c>
      <c r="G734" s="313"/>
      <c r="H734" s="313" t="s">
        <v>344</v>
      </c>
      <c r="I734" s="313"/>
      <c r="J734" s="313">
        <v>126</v>
      </c>
      <c r="K734" s="313" t="s">
        <v>46</v>
      </c>
      <c r="L734" s="313" t="s">
        <v>1827</v>
      </c>
      <c r="N734" s="341" t="s">
        <v>1976</v>
      </c>
      <c r="O734" s="341"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342" t="s">
        <v>1992</v>
      </c>
      <c r="Q734" s="342" t="s">
        <v>46</v>
      </c>
      <c r="R734" s="342" t="str">
        <f t="shared" si="63"/>
        <v xml:space="preserve">Industry: Natural Gas and Petroleum </v>
      </c>
      <c r="S734" s="342" t="str">
        <f t="shared" si="60"/>
        <v>//**Industry: Natural Gas and Petroleum : **</v>
      </c>
      <c r="T734" s="318" t="str">
        <f t="shared" si="59"/>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1">
      <c r="A735" s="349" t="s">
        <v>1979</v>
      </c>
      <c r="B735" s="350"/>
      <c r="C735" s="313" t="s">
        <v>1016</v>
      </c>
      <c r="D735" s="313" t="s">
        <v>350</v>
      </c>
      <c r="E735" s="313" t="s">
        <v>313</v>
      </c>
      <c r="F735" s="313" t="s">
        <v>142</v>
      </c>
      <c r="G735" s="313"/>
      <c r="H735" s="313" t="s">
        <v>345</v>
      </c>
      <c r="I735" s="313"/>
      <c r="J735" s="313">
        <v>127</v>
      </c>
      <c r="K735" s="313" t="s">
        <v>46</v>
      </c>
      <c r="L735" s="313" t="s">
        <v>1827</v>
      </c>
      <c r="N735" s="341" t="s">
        <v>1976</v>
      </c>
      <c r="O735" s="341"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342" t="s">
        <v>1992</v>
      </c>
      <c r="Q735" s="342" t="s">
        <v>46</v>
      </c>
      <c r="R735" s="342" t="str">
        <f t="shared" si="63"/>
        <v xml:space="preserve">Industry: Iron and Steel </v>
      </c>
      <c r="S735" s="342" t="str">
        <f t="shared" si="60"/>
        <v>//**Industry: Iron and Steel : **</v>
      </c>
      <c r="T735" s="318" t="str">
        <f t="shared" si="59"/>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1">
      <c r="A736" s="349" t="s">
        <v>1979</v>
      </c>
      <c r="B736" s="350"/>
      <c r="C736" s="313" t="s">
        <v>1016</v>
      </c>
      <c r="D736" s="313" t="s">
        <v>350</v>
      </c>
      <c r="E736" s="313" t="s">
        <v>313</v>
      </c>
      <c r="F736" s="313" t="s">
        <v>143</v>
      </c>
      <c r="G736" s="313"/>
      <c r="H736" s="313" t="s">
        <v>346</v>
      </c>
      <c r="I736" s="313"/>
      <c r="J736" s="313">
        <v>128</v>
      </c>
      <c r="K736" s="313" t="s">
        <v>46</v>
      </c>
      <c r="L736" s="313" t="s">
        <v>1827</v>
      </c>
      <c r="N736" s="341" t="s">
        <v>1976</v>
      </c>
      <c r="O736" s="341"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342" t="s">
        <v>1992</v>
      </c>
      <c r="Q736" s="342" t="s">
        <v>46</v>
      </c>
      <c r="R736" s="342" t="str">
        <f t="shared" si="63"/>
        <v xml:space="preserve">Industry: Chemicals </v>
      </c>
      <c r="S736" s="342" t="str">
        <f t="shared" si="60"/>
        <v>//**Industry: Chemicals : **</v>
      </c>
      <c r="T736" s="318" t="str">
        <f t="shared" si="59"/>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7" spans="1:21">
      <c r="A737" s="349" t="s">
        <v>1979</v>
      </c>
      <c r="B737" s="350"/>
      <c r="C737" s="313" t="s">
        <v>1016</v>
      </c>
      <c r="D737" s="313" t="s">
        <v>350</v>
      </c>
      <c r="E737" s="313" t="s">
        <v>313</v>
      </c>
      <c r="F737" s="313" t="s">
        <v>765</v>
      </c>
      <c r="G737" s="313"/>
      <c r="H737" s="313" t="s">
        <v>347</v>
      </c>
      <c r="I737" s="313"/>
      <c r="J737" s="313">
        <v>129</v>
      </c>
      <c r="K737" s="313" t="s">
        <v>46</v>
      </c>
      <c r="L737" s="313" t="s">
        <v>1827</v>
      </c>
      <c r="N737" s="341" t="s">
        <v>1976</v>
      </c>
      <c r="O737" s="341"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342" t="s">
        <v>1992</v>
      </c>
      <c r="Q737" s="342" t="s">
        <v>46</v>
      </c>
      <c r="R737" s="342" t="str">
        <f t="shared" si="63"/>
        <v xml:space="preserve">Industry: Mining </v>
      </c>
      <c r="S737" s="342" t="str">
        <f t="shared" si="60"/>
        <v>//**Industry: Mining : **</v>
      </c>
      <c r="T737" s="318" t="str">
        <f t="shared" si="59"/>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8" spans="1:21">
      <c r="A738" s="349" t="s">
        <v>1979</v>
      </c>
      <c r="B738" s="350"/>
      <c r="C738" s="313" t="s">
        <v>1016</v>
      </c>
      <c r="D738" s="313" t="s">
        <v>350</v>
      </c>
      <c r="E738" s="313" t="s">
        <v>313</v>
      </c>
      <c r="F738" s="313" t="s">
        <v>144</v>
      </c>
      <c r="G738" s="313"/>
      <c r="H738" s="313" t="s">
        <v>768</v>
      </c>
      <c r="I738" s="313"/>
      <c r="J738" s="313">
        <v>130</v>
      </c>
      <c r="K738" s="313" t="s">
        <v>46</v>
      </c>
      <c r="L738" s="313" t="s">
        <v>1827</v>
      </c>
      <c r="N738" s="341" t="s">
        <v>1976</v>
      </c>
      <c r="O738" s="341"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342" t="s">
        <v>1992</v>
      </c>
      <c r="Q738" s="342" t="s">
        <v>46</v>
      </c>
      <c r="R738" s="342" t="str">
        <f t="shared" si="63"/>
        <v xml:space="preserve">Industry: Water &amp; Waste </v>
      </c>
      <c r="S738" s="342" t="str">
        <f t="shared" si="60"/>
        <v>//**Industry: Water &amp; Waste : **</v>
      </c>
      <c r="T738" s="318" t="str">
        <f t="shared" si="59"/>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9" spans="1:21">
      <c r="A739" s="349" t="s">
        <v>1979</v>
      </c>
      <c r="B739" s="350"/>
      <c r="C739" s="313" t="s">
        <v>1016</v>
      </c>
      <c r="D739" s="313" t="s">
        <v>350</v>
      </c>
      <c r="E739" s="313" t="s">
        <v>313</v>
      </c>
      <c r="F739" s="313" t="s">
        <v>145</v>
      </c>
      <c r="G739" s="313"/>
      <c r="H739" s="313" t="s">
        <v>348</v>
      </c>
      <c r="I739" s="313"/>
      <c r="J739" s="313">
        <v>131</v>
      </c>
      <c r="K739" s="313" t="s">
        <v>46</v>
      </c>
      <c r="L739" s="313" t="s">
        <v>1827</v>
      </c>
      <c r="N739" s="341" t="s">
        <v>1976</v>
      </c>
      <c r="O739" s="341"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342" t="s">
        <v>1992</v>
      </c>
      <c r="Q739" s="342" t="s">
        <v>46</v>
      </c>
      <c r="R739" s="342" t="str">
        <f t="shared" si="63"/>
        <v xml:space="preserve">Industry: Agriculture </v>
      </c>
      <c r="S739" s="342" t="str">
        <f t="shared" si="60"/>
        <v>//**Industry: Agriculture : **</v>
      </c>
      <c r="T739" s="318" t="str">
        <f t="shared" si="59"/>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1">
      <c r="A740" s="349" t="s">
        <v>1979</v>
      </c>
      <c r="B740" s="350"/>
      <c r="C740" s="313" t="s">
        <v>1016</v>
      </c>
      <c r="D740" s="313" t="s">
        <v>350</v>
      </c>
      <c r="E740" s="313" t="s">
        <v>313</v>
      </c>
      <c r="F740" s="313" t="s">
        <v>146</v>
      </c>
      <c r="G740" s="313"/>
      <c r="H740" s="313" t="s">
        <v>349</v>
      </c>
      <c r="I740" s="313"/>
      <c r="J740" s="313">
        <v>132</v>
      </c>
      <c r="K740" s="313" t="s">
        <v>46</v>
      </c>
      <c r="L740" s="313" t="s">
        <v>1827</v>
      </c>
      <c r="N740" s="341" t="s">
        <v>1976</v>
      </c>
      <c r="O740" s="341"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342" t="s">
        <v>1992</v>
      </c>
      <c r="Q740" s="342" t="s">
        <v>46</v>
      </c>
      <c r="R740" s="342" t="str">
        <f t="shared" si="63"/>
        <v xml:space="preserve">Industry: Other Industries </v>
      </c>
      <c r="S740" s="342" t="str">
        <f t="shared" si="60"/>
        <v>//**Industry: Other Industries : **</v>
      </c>
      <c r="T740" s="318" t="str">
        <f t="shared" si="59"/>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1" s="314" customFormat="1">
      <c r="A741" s="314" t="s">
        <v>1978</v>
      </c>
      <c r="B741" s="331"/>
      <c r="C741" s="314" t="s">
        <v>1016</v>
      </c>
      <c r="D741" s="314" t="s">
        <v>350</v>
      </c>
      <c r="E741" s="314" t="s">
        <v>314</v>
      </c>
      <c r="M741" s="331"/>
      <c r="N741" s="344" t="s">
        <v>1976</v>
      </c>
      <c r="O741" s="344"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315" t="s">
        <v>1992</v>
      </c>
      <c r="Q741" s="315" t="s">
        <v>46</v>
      </c>
      <c r="S741" s="315" t="str">
        <f t="shared" si="60"/>
        <v/>
      </c>
      <c r="T741" s="315" t="str">
        <f t="shared" si="59"/>
        <v/>
      </c>
      <c r="U741" s="310" t="str">
        <f>N741&amp;O741&amp;P741&amp;T742&amp;T743&amp;T744&amp;T745&amp;T746&amp;T747&amp;T748&amp;T749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row>
    <row r="742" spans="1:21">
      <c r="A742" s="349" t="s">
        <v>1979</v>
      </c>
      <c r="B742" s="350"/>
      <c r="C742" s="313" t="s">
        <v>1016</v>
      </c>
      <c r="D742" s="313" t="s">
        <v>350</v>
      </c>
      <c r="E742" s="313" t="s">
        <v>314</v>
      </c>
      <c r="F742" s="313" t="s">
        <v>541</v>
      </c>
      <c r="G742" s="313"/>
      <c r="H742" s="313" t="s">
        <v>499</v>
      </c>
      <c r="I742" s="313"/>
      <c r="J742" s="313">
        <v>133</v>
      </c>
      <c r="K742" s="313" t="s">
        <v>46</v>
      </c>
      <c r="L742" s="313" t="s">
        <v>1827</v>
      </c>
      <c r="N742" s="341" t="s">
        <v>1976</v>
      </c>
      <c r="O742" s="341"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342" t="s">
        <v>1992</v>
      </c>
      <c r="Q742" s="342" t="s">
        <v>46</v>
      </c>
      <c r="R742" s="342" t="str">
        <f t="shared" ref="R742:R749" si="64">H742&amp;" "&amp;I742</f>
        <v xml:space="preserve">Vehicles: Battery Electric </v>
      </c>
      <c r="S742" s="342" t="str">
        <f t="shared" si="60"/>
        <v>//**Vehicles: Battery Electric : **</v>
      </c>
      <c r="T742" s="318" t="str">
        <f t="shared" si="59"/>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3" spans="1:21">
      <c r="A743" s="349" t="s">
        <v>1979</v>
      </c>
      <c r="B743" s="350"/>
      <c r="C743" s="313" t="s">
        <v>1016</v>
      </c>
      <c r="D743" s="313" t="s">
        <v>350</v>
      </c>
      <c r="E743" s="313" t="s">
        <v>314</v>
      </c>
      <c r="F743" s="313" t="s">
        <v>542</v>
      </c>
      <c r="G743" s="313"/>
      <c r="H743" s="313" t="s">
        <v>500</v>
      </c>
      <c r="I743" s="313"/>
      <c r="J743" s="313">
        <v>134</v>
      </c>
      <c r="K743" s="313" t="s">
        <v>46</v>
      </c>
      <c r="L743" s="313" t="s">
        <v>1827</v>
      </c>
      <c r="N743" s="341" t="s">
        <v>1976</v>
      </c>
      <c r="O743" s="341"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342" t="s">
        <v>1992</v>
      </c>
      <c r="Q743" s="342" t="s">
        <v>46</v>
      </c>
      <c r="R743" s="342" t="str">
        <f t="shared" si="64"/>
        <v xml:space="preserve">Vehicles: Natural Gas </v>
      </c>
      <c r="S743" s="342" t="str">
        <f t="shared" si="60"/>
        <v>//**Vehicles: Natural Gas : **</v>
      </c>
      <c r="T743" s="318" t="str">
        <f t="shared" si="59"/>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4" spans="1:21">
      <c r="A744" s="349" t="s">
        <v>1979</v>
      </c>
      <c r="B744" s="350"/>
      <c r="C744" s="313" t="s">
        <v>1016</v>
      </c>
      <c r="D744" s="313" t="s">
        <v>350</v>
      </c>
      <c r="E744" s="313" t="s">
        <v>314</v>
      </c>
      <c r="F744" s="313" t="s">
        <v>543</v>
      </c>
      <c r="G744" s="313"/>
      <c r="H744" s="313" t="s">
        <v>501</v>
      </c>
      <c r="I744" s="313"/>
      <c r="J744" s="313">
        <v>135</v>
      </c>
      <c r="K744" s="313" t="s">
        <v>46</v>
      </c>
      <c r="L744" s="313" t="s">
        <v>1827</v>
      </c>
      <c r="N744" s="341" t="s">
        <v>1976</v>
      </c>
      <c r="O744" s="341"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342" t="s">
        <v>1992</v>
      </c>
      <c r="Q744" s="342" t="s">
        <v>46</v>
      </c>
      <c r="R744" s="342" t="str">
        <f t="shared" si="64"/>
        <v xml:space="preserve">Vehicles: Gasoline Engine </v>
      </c>
      <c r="S744" s="342" t="str">
        <f t="shared" si="60"/>
        <v>//**Vehicles: Gasoline Engine : **</v>
      </c>
      <c r="T744" s="318" t="str">
        <f t="shared" si="59"/>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5" spans="1:21">
      <c r="A745" s="349" t="s">
        <v>1979</v>
      </c>
      <c r="B745" s="350"/>
      <c r="C745" s="313" t="s">
        <v>1016</v>
      </c>
      <c r="D745" s="313" t="s">
        <v>350</v>
      </c>
      <c r="E745" s="313" t="s">
        <v>314</v>
      </c>
      <c r="F745" s="313" t="s">
        <v>544</v>
      </c>
      <c r="G745" s="313"/>
      <c r="H745" s="313" t="s">
        <v>502</v>
      </c>
      <c r="I745" s="313"/>
      <c r="J745" s="313">
        <v>136</v>
      </c>
      <c r="K745" s="313" t="s">
        <v>46</v>
      </c>
      <c r="L745" s="313" t="s">
        <v>1827</v>
      </c>
      <c r="N745" s="341" t="s">
        <v>1976</v>
      </c>
      <c r="O745" s="341"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342" t="s">
        <v>1992</v>
      </c>
      <c r="Q745" s="342" t="s">
        <v>46</v>
      </c>
      <c r="R745" s="342" t="str">
        <f t="shared" si="64"/>
        <v xml:space="preserve">Vehicles: Diesel Engine </v>
      </c>
      <c r="S745" s="342" t="str">
        <f t="shared" si="60"/>
        <v>//**Vehicles: Diesel Engine : **</v>
      </c>
      <c r="T745" s="318" t="str">
        <f t="shared" si="59"/>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6" spans="1:21">
      <c r="A746" s="349" t="s">
        <v>1979</v>
      </c>
      <c r="B746" s="350"/>
      <c r="C746" s="313" t="s">
        <v>1016</v>
      </c>
      <c r="D746" s="313" t="s">
        <v>350</v>
      </c>
      <c r="E746" s="313" t="s">
        <v>314</v>
      </c>
      <c r="F746" s="313" t="s">
        <v>545</v>
      </c>
      <c r="G746" s="313"/>
      <c r="H746" s="313" t="s">
        <v>503</v>
      </c>
      <c r="I746" s="313"/>
      <c r="J746" s="313">
        <v>137</v>
      </c>
      <c r="K746" s="313" t="s">
        <v>46</v>
      </c>
      <c r="L746" s="313" t="s">
        <v>1827</v>
      </c>
      <c r="N746" s="341" t="s">
        <v>1976</v>
      </c>
      <c r="O746" s="341"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342" t="s">
        <v>1992</v>
      </c>
      <c r="Q746" s="342" t="s">
        <v>46</v>
      </c>
      <c r="R746" s="342" t="str">
        <f t="shared" si="64"/>
        <v xml:space="preserve">Vehicles: Plug-in Hybrid </v>
      </c>
      <c r="S746" s="342" t="str">
        <f t="shared" si="60"/>
        <v>//**Vehicles: Plug-in Hybrid : **</v>
      </c>
      <c r="T746" s="318" t="str">
        <f t="shared" si="59"/>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1">
      <c r="A747" s="349" t="s">
        <v>1979</v>
      </c>
      <c r="B747" s="350"/>
      <c r="C747" s="313" t="s">
        <v>1016</v>
      </c>
      <c r="D747" s="313" t="s">
        <v>350</v>
      </c>
      <c r="E747" s="313" t="s">
        <v>314</v>
      </c>
      <c r="F747" s="313" t="s">
        <v>861</v>
      </c>
      <c r="G747" s="313"/>
      <c r="H747" s="313" t="s">
        <v>1162</v>
      </c>
      <c r="I747" s="313"/>
      <c r="J747" s="313">
        <v>138</v>
      </c>
      <c r="K747" s="313" t="s">
        <v>46</v>
      </c>
      <c r="L747" s="313" t="s">
        <v>1827</v>
      </c>
      <c r="N747" s="341" t="s">
        <v>1976</v>
      </c>
      <c r="O747" s="341"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342" t="s">
        <v>1992</v>
      </c>
      <c r="Q747" s="342" t="s">
        <v>46</v>
      </c>
      <c r="R747" s="342" t="str">
        <f t="shared" si="64"/>
        <v xml:space="preserve">Vehicles: LPG </v>
      </c>
      <c r="S747" s="342" t="str">
        <f t="shared" si="60"/>
        <v>//**Vehicles: LPG : **</v>
      </c>
      <c r="T747" s="318"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1">
      <c r="A748" s="349" t="s">
        <v>1979</v>
      </c>
      <c r="B748" s="350"/>
      <c r="C748" s="313" t="s">
        <v>1016</v>
      </c>
      <c r="D748" s="313" t="s">
        <v>350</v>
      </c>
      <c r="E748" s="313" t="s">
        <v>314</v>
      </c>
      <c r="F748" s="313" t="s">
        <v>860</v>
      </c>
      <c r="G748" s="313"/>
      <c r="H748" s="313" t="s">
        <v>1163</v>
      </c>
      <c r="I748" s="313"/>
      <c r="J748" s="313">
        <v>524</v>
      </c>
      <c r="K748" s="313" t="s">
        <v>46</v>
      </c>
      <c r="L748" s="313" t="s">
        <v>1827</v>
      </c>
      <c r="N748" s="341" t="s">
        <v>1976</v>
      </c>
      <c r="O748" s="341"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342" t="s">
        <v>1992</v>
      </c>
      <c r="Q748" s="342" t="s">
        <v>46</v>
      </c>
      <c r="R748" s="342" t="str">
        <f t="shared" si="64"/>
        <v xml:space="preserve">Vehicles: Hydrogen </v>
      </c>
      <c r="S748" s="342" t="str">
        <f t="shared" si="60"/>
        <v>//**Vehicles: Hydrogen : **</v>
      </c>
      <c r="T748" s="318"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9" spans="1:21" s="315" customFormat="1">
      <c r="A749" s="315" t="s">
        <v>1978</v>
      </c>
      <c r="B749" s="311"/>
      <c r="C749" s="315" t="s">
        <v>1194</v>
      </c>
      <c r="D749" s="315" t="s">
        <v>1195</v>
      </c>
      <c r="E749" s="315" t="s">
        <v>1198</v>
      </c>
      <c r="J749" s="315">
        <v>543</v>
      </c>
      <c r="K749" s="315" t="s">
        <v>46</v>
      </c>
      <c r="L749" s="315" t="s">
        <v>1865</v>
      </c>
      <c r="M749" s="311"/>
      <c r="N749" s="344" t="s">
        <v>1976</v>
      </c>
      <c r="O749" s="344" t="str">
        <f>INDEX('Standard Descriptions'!$E:$E,MATCH(Guidance!E749,'Standard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49" s="315" t="s">
        <v>1992</v>
      </c>
      <c r="Q749" s="315" t="s">
        <v>47</v>
      </c>
      <c r="R749" s="315" t="str">
        <f t="shared" si="64"/>
        <v xml:space="preserve"> </v>
      </c>
      <c r="T749" s="315" t="str">
        <f t="shared" si="59"/>
        <v xml:space="preserve"> As of January 2021, India's National Statistical Office (NSO) estimated a 7.7% contraction in GDP growth for the current financial year. This is the default BAU setting.</v>
      </c>
      <c r="U749" s="310" t="str">
        <f>N749&amp;O749&amp;P749&amp;T749</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row>
    <row r="750" spans="1:21" s="315" customFormat="1">
      <c r="A750" s="315" t="s">
        <v>1978</v>
      </c>
      <c r="C750" s="315" t="s">
        <v>1344</v>
      </c>
      <c r="D750" s="315" t="s">
        <v>1345</v>
      </c>
      <c r="E750" s="315" t="str">
        <f>E751</f>
        <v>GRA for Carbon Tax Revenue</v>
      </c>
      <c r="N750" s="344" t="s">
        <v>1976</v>
      </c>
      <c r="O750" s="344" t="str">
        <f>INDEX('Standard Descriptions'!$E:$E,MATCH(Guidance!E750,'Standard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0" s="315" t="s">
        <v>1992</v>
      </c>
      <c r="Q750" s="315" t="s">
        <v>46</v>
      </c>
      <c r="S750" s="315" t="str">
        <f t="shared" si="60"/>
        <v/>
      </c>
      <c r="T750" s="315" t="str">
        <f t="shared" si="59"/>
        <v/>
      </c>
      <c r="U750" s="310" t="str">
        <f>N750&amp;O750&amp;P750&amp;T751&amp;T752&amp;T753&amp;T754&amp;T755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1" spans="1:21">
      <c r="A751" s="349" t="s">
        <v>1979</v>
      </c>
      <c r="B751" s="350"/>
      <c r="C751" s="313" t="s">
        <v>1344</v>
      </c>
      <c r="D751" s="313" t="s">
        <v>1345</v>
      </c>
      <c r="E751" s="313" t="s">
        <v>1352</v>
      </c>
      <c r="F751" s="313" t="s">
        <v>1361</v>
      </c>
      <c r="G751" s="313"/>
      <c r="H751" s="313" t="s">
        <v>1366</v>
      </c>
      <c r="I751" s="313"/>
      <c r="J751" s="313">
        <v>545</v>
      </c>
      <c r="K751" s="313" t="s">
        <v>46</v>
      </c>
      <c r="L751" s="313" t="s">
        <v>1832</v>
      </c>
      <c r="N751" s="341" t="s">
        <v>1976</v>
      </c>
      <c r="O751" s="341" t="str">
        <f>INDEX('Standard Descriptions'!$E:$E,MATCH(Guidance!E751,'Standard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1" s="342" t="s">
        <v>1992</v>
      </c>
      <c r="Q751" s="342" t="s">
        <v>46</v>
      </c>
      <c r="R751" s="342" t="str">
        <f>H751&amp;" "&amp;I751</f>
        <v xml:space="preserve">Regular Spending </v>
      </c>
      <c r="S751" s="342" t="str">
        <f t="shared" si="60"/>
        <v>//**Regular Spending : **</v>
      </c>
      <c r="T751" s="318"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2" spans="1:21">
      <c r="A752" s="349" t="s">
        <v>1979</v>
      </c>
      <c r="B752" s="350"/>
      <c r="C752" s="313" t="s">
        <v>1344</v>
      </c>
      <c r="D752" s="313" t="s">
        <v>1345</v>
      </c>
      <c r="E752" s="313" t="s">
        <v>1352</v>
      </c>
      <c r="F752" s="313" t="s">
        <v>1362</v>
      </c>
      <c r="G752" s="313"/>
      <c r="H752" s="313" t="s">
        <v>1389</v>
      </c>
      <c r="I752" s="313"/>
      <c r="J752" s="313">
        <v>546</v>
      </c>
      <c r="K752" s="313" t="s">
        <v>46</v>
      </c>
      <c r="L752" s="313" t="s">
        <v>1832</v>
      </c>
      <c r="N752" s="341" t="s">
        <v>1976</v>
      </c>
      <c r="O752" s="341" t="str">
        <f>INDEX('Standard Descriptions'!$E:$E,MATCH(Guidance!E752,'Standard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2" s="342" t="s">
        <v>1992</v>
      </c>
      <c r="Q752" s="342" t="s">
        <v>46</v>
      </c>
      <c r="R752" s="342" t="str">
        <f>H752&amp;" "&amp;I752</f>
        <v xml:space="preserve">Budget Deficit </v>
      </c>
      <c r="S752" s="342" t="str">
        <f t="shared" si="60"/>
        <v>//**Budget Deficit : **</v>
      </c>
      <c r="T752" s="318"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3" spans="1:21">
      <c r="A753" s="349" t="s">
        <v>1979</v>
      </c>
      <c r="B753" s="350"/>
      <c r="C753" s="313" t="s">
        <v>1344</v>
      </c>
      <c r="D753" s="313" t="s">
        <v>1345</v>
      </c>
      <c r="E753" s="313" t="s">
        <v>1352</v>
      </c>
      <c r="F753" s="313" t="s">
        <v>1363</v>
      </c>
      <c r="G753" s="313"/>
      <c r="H753" s="313" t="s">
        <v>1367</v>
      </c>
      <c r="I753" s="313"/>
      <c r="J753" s="313">
        <v>547</v>
      </c>
      <c r="K753" s="313" t="s">
        <v>46</v>
      </c>
      <c r="L753" s="313" t="s">
        <v>1832</v>
      </c>
      <c r="N753" s="341" t="s">
        <v>1976</v>
      </c>
      <c r="O753" s="341" t="str">
        <f>INDEX('Standard Descriptions'!$E:$E,MATCH(Guidance!E753,'Standard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3" s="342" t="s">
        <v>1992</v>
      </c>
      <c r="Q753" s="342" t="s">
        <v>46</v>
      </c>
      <c r="R753" s="342" t="str">
        <f>H753&amp;" "&amp;I753</f>
        <v xml:space="preserve">Household Taxes </v>
      </c>
      <c r="S753" s="342" t="str">
        <f t="shared" si="60"/>
        <v>//**Household Taxes : **</v>
      </c>
      <c r="T753" s="318"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4" spans="1:21">
      <c r="A754" s="349" t="s">
        <v>1979</v>
      </c>
      <c r="B754" s="350"/>
      <c r="C754" s="313" t="s">
        <v>1344</v>
      </c>
      <c r="D754" s="313" t="s">
        <v>1345</v>
      </c>
      <c r="E754" s="313" t="s">
        <v>1352</v>
      </c>
      <c r="F754" s="313" t="s">
        <v>1364</v>
      </c>
      <c r="G754" s="313"/>
      <c r="H754" s="313" t="s">
        <v>1368</v>
      </c>
      <c r="I754" s="313"/>
      <c r="J754" s="313">
        <v>548</v>
      </c>
      <c r="K754" s="313" t="s">
        <v>46</v>
      </c>
      <c r="L754" s="313" t="s">
        <v>1832</v>
      </c>
      <c r="N754" s="341" t="s">
        <v>1976</v>
      </c>
      <c r="O754" s="341" t="str">
        <f>INDEX('Standard Descriptions'!$E:$E,MATCH(Guidance!E754,'Standard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4" s="342" t="s">
        <v>1992</v>
      </c>
      <c r="Q754" s="342" t="s">
        <v>46</v>
      </c>
      <c r="R754" s="342" t="str">
        <f>H754&amp;" "&amp;I754</f>
        <v xml:space="preserve">Payroll Taxes </v>
      </c>
      <c r="S754" s="342" t="str">
        <f t="shared" si="60"/>
        <v>//**Payroll Taxes : **</v>
      </c>
      <c r="T754" s="318"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5" spans="1:21">
      <c r="A755" s="349" t="s">
        <v>1979</v>
      </c>
      <c r="B755" s="350"/>
      <c r="C755" s="313" t="s">
        <v>1344</v>
      </c>
      <c r="D755" s="313" t="s">
        <v>1345</v>
      </c>
      <c r="E755" s="313" t="s">
        <v>1352</v>
      </c>
      <c r="F755" s="313" t="s">
        <v>1365</v>
      </c>
      <c r="G755" s="313"/>
      <c r="H755" s="313" t="s">
        <v>1369</v>
      </c>
      <c r="I755" s="313"/>
      <c r="J755" s="313">
        <v>549</v>
      </c>
      <c r="K755" s="313" t="s">
        <v>46</v>
      </c>
      <c r="L755" s="313" t="s">
        <v>1832</v>
      </c>
      <c r="N755" s="341" t="s">
        <v>1976</v>
      </c>
      <c r="O755" s="341" t="str">
        <f>INDEX('Standard Descriptions'!$E:$E,MATCH(Guidance!E755,'Standard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5" s="342" t="s">
        <v>1992</v>
      </c>
      <c r="Q755" s="342" t="s">
        <v>46</v>
      </c>
      <c r="R755" s="342" t="str">
        <f>H755&amp;" "&amp;I755</f>
        <v xml:space="preserve">Corporate Income Taxes </v>
      </c>
      <c r="S755" s="342" t="str">
        <f t="shared" si="60"/>
        <v>//**Corporate Income Taxes : **</v>
      </c>
      <c r="T755" s="318"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6" spans="1:21" s="315" customFormat="1">
      <c r="A756" s="315" t="s">
        <v>1978</v>
      </c>
      <c r="B756" s="311"/>
      <c r="C756" s="315" t="s">
        <v>1344</v>
      </c>
      <c r="D756" s="315" t="s">
        <v>1346</v>
      </c>
      <c r="E756" s="315" t="str">
        <f>E757</f>
        <v>GRA for Fuel Tax Revenue</v>
      </c>
      <c r="M756" s="311"/>
      <c r="N756" s="344" t="s">
        <v>1976</v>
      </c>
      <c r="O756" s="344" t="str">
        <f>INDEX('Standard Descriptions'!$E:$E,MATCH(Guidance!E756,'Standard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6" s="315" t="s">
        <v>1992</v>
      </c>
      <c r="Q756" s="315" t="s">
        <v>46</v>
      </c>
      <c r="S756" s="315" t="str">
        <f t="shared" si="60"/>
        <v/>
      </c>
      <c r="T756" s="315" t="str">
        <f t="shared" si="59"/>
        <v/>
      </c>
      <c r="U756" s="310" t="str">
        <f>N756&amp;O756&amp;P756&amp;T757&amp;T758&amp;T759&amp;T760&amp;T761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7" spans="1:21">
      <c r="A757" s="349" t="s">
        <v>1979</v>
      </c>
      <c r="B757" s="350"/>
      <c r="C757" s="313" t="s">
        <v>1344</v>
      </c>
      <c r="D757" s="313" t="s">
        <v>1346</v>
      </c>
      <c r="E757" s="313" t="s">
        <v>1353</v>
      </c>
      <c r="F757" s="313" t="s">
        <v>1361</v>
      </c>
      <c r="G757" s="313"/>
      <c r="H757" s="313" t="s">
        <v>1366</v>
      </c>
      <c r="I757" s="313"/>
      <c r="J757" s="313">
        <v>550</v>
      </c>
      <c r="K757" s="313" t="s">
        <v>46</v>
      </c>
      <c r="L757" s="313" t="s">
        <v>1832</v>
      </c>
      <c r="N757" s="341" t="s">
        <v>1976</v>
      </c>
      <c r="O757" s="341" t="str">
        <f>INDEX('Standard Descriptions'!$E:$E,MATCH(Guidance!E757,'Standard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7" s="342" t="s">
        <v>1992</v>
      </c>
      <c r="Q757" s="342" t="s">
        <v>46</v>
      </c>
      <c r="R757" s="342" t="str">
        <f>H757&amp;" "&amp;I757</f>
        <v xml:space="preserve">Regular Spending </v>
      </c>
      <c r="S757" s="342" t="str">
        <f t="shared" si="60"/>
        <v>//**Regular Spending : **</v>
      </c>
      <c r="T757" s="318"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8" spans="1:21">
      <c r="A758" s="349" t="s">
        <v>1979</v>
      </c>
      <c r="B758" s="350"/>
      <c r="C758" s="313" t="s">
        <v>1344</v>
      </c>
      <c r="D758" s="313" t="s">
        <v>1346</v>
      </c>
      <c r="E758" s="313" t="s">
        <v>1353</v>
      </c>
      <c r="F758" s="313" t="s">
        <v>1362</v>
      </c>
      <c r="G758" s="313"/>
      <c r="H758" s="313" t="s">
        <v>1389</v>
      </c>
      <c r="I758" s="313"/>
      <c r="J758" s="313">
        <v>551</v>
      </c>
      <c r="K758" s="313" t="s">
        <v>46</v>
      </c>
      <c r="L758" s="313" t="s">
        <v>1832</v>
      </c>
      <c r="N758" s="341" t="s">
        <v>1976</v>
      </c>
      <c r="O758" s="341" t="str">
        <f>INDEX('Standard Descriptions'!$E:$E,MATCH(Guidance!E758,'Standard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8" s="342" t="s">
        <v>1992</v>
      </c>
      <c r="Q758" s="342" t="s">
        <v>46</v>
      </c>
      <c r="R758" s="342" t="str">
        <f>H758&amp;" "&amp;I758</f>
        <v xml:space="preserve">Budget Deficit </v>
      </c>
      <c r="S758" s="342" t="str">
        <f t="shared" si="60"/>
        <v>//**Budget Deficit : **</v>
      </c>
      <c r="T758" s="318"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9" spans="1:21">
      <c r="A759" s="349" t="s">
        <v>1979</v>
      </c>
      <c r="B759" s="350"/>
      <c r="C759" s="313" t="s">
        <v>1344</v>
      </c>
      <c r="D759" s="313" t="s">
        <v>1346</v>
      </c>
      <c r="E759" s="313" t="s">
        <v>1353</v>
      </c>
      <c r="F759" s="313" t="s">
        <v>1363</v>
      </c>
      <c r="G759" s="313"/>
      <c r="H759" s="313" t="s">
        <v>1367</v>
      </c>
      <c r="I759" s="313"/>
      <c r="J759" s="313">
        <v>552</v>
      </c>
      <c r="K759" s="313" t="s">
        <v>46</v>
      </c>
      <c r="L759" s="313" t="s">
        <v>1832</v>
      </c>
      <c r="N759" s="341" t="s">
        <v>1976</v>
      </c>
      <c r="O759" s="341" t="str">
        <f>INDEX('Standard Descriptions'!$E:$E,MATCH(Guidance!E759,'Standard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9" s="342" t="s">
        <v>1992</v>
      </c>
      <c r="Q759" s="342" t="s">
        <v>46</v>
      </c>
      <c r="R759" s="342" t="str">
        <f>H759&amp;" "&amp;I759</f>
        <v xml:space="preserve">Household Taxes </v>
      </c>
      <c r="S759" s="342" t="str">
        <f t="shared" si="60"/>
        <v>//**Household Taxes : **</v>
      </c>
      <c r="T759" s="318"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0" spans="1:21">
      <c r="A760" s="349" t="s">
        <v>1979</v>
      </c>
      <c r="B760" s="350"/>
      <c r="C760" s="313" t="s">
        <v>1344</v>
      </c>
      <c r="D760" s="313" t="s">
        <v>1346</v>
      </c>
      <c r="E760" s="313" t="s">
        <v>1353</v>
      </c>
      <c r="F760" s="313" t="s">
        <v>1364</v>
      </c>
      <c r="G760" s="313"/>
      <c r="H760" s="313" t="s">
        <v>1368</v>
      </c>
      <c r="I760" s="313"/>
      <c r="J760" s="313">
        <v>553</v>
      </c>
      <c r="K760" s="313" t="s">
        <v>46</v>
      </c>
      <c r="L760" s="313" t="s">
        <v>1832</v>
      </c>
      <c r="N760" s="341" t="s">
        <v>1976</v>
      </c>
      <c r="O760" s="341" t="str">
        <f>INDEX('Standard Descriptions'!$E:$E,MATCH(Guidance!E760,'Standard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0" s="342" t="s">
        <v>1992</v>
      </c>
      <c r="Q760" s="342" t="s">
        <v>46</v>
      </c>
      <c r="R760" s="342" t="str">
        <f>H760&amp;" "&amp;I760</f>
        <v xml:space="preserve">Payroll Taxes </v>
      </c>
      <c r="S760" s="342" t="str">
        <f t="shared" si="60"/>
        <v>//**Payroll Taxes : **</v>
      </c>
      <c r="T760" s="318"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1" spans="1:21">
      <c r="A761" s="349" t="s">
        <v>1979</v>
      </c>
      <c r="B761" s="350"/>
      <c r="C761" s="313" t="s">
        <v>1344</v>
      </c>
      <c r="D761" s="313" t="s">
        <v>1346</v>
      </c>
      <c r="E761" s="313" t="s">
        <v>1353</v>
      </c>
      <c r="F761" s="313" t="s">
        <v>1365</v>
      </c>
      <c r="G761" s="313"/>
      <c r="H761" s="313" t="s">
        <v>1369</v>
      </c>
      <c r="I761" s="313"/>
      <c r="J761" s="313">
        <v>554</v>
      </c>
      <c r="K761" s="313" t="s">
        <v>46</v>
      </c>
      <c r="L761" s="313" t="s">
        <v>1832</v>
      </c>
      <c r="N761" s="341" t="s">
        <v>1976</v>
      </c>
      <c r="O761" s="341" t="str">
        <f>INDEX('Standard Descriptions'!$E:$E,MATCH(Guidance!E761,'Standard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1" s="342" t="s">
        <v>1992</v>
      </c>
      <c r="Q761" s="342" t="s">
        <v>46</v>
      </c>
      <c r="R761" s="342" t="str">
        <f>H761&amp;" "&amp;I761</f>
        <v xml:space="preserve">Corporate Income Taxes </v>
      </c>
      <c r="S761" s="342" t="str">
        <f t="shared" si="60"/>
        <v>//**Corporate Income Taxes : **</v>
      </c>
      <c r="T761" s="318"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2" spans="1:21" s="315" customFormat="1">
      <c r="A762" s="315" t="s">
        <v>1978</v>
      </c>
      <c r="B762" s="311"/>
      <c r="C762" s="315" t="s">
        <v>1344</v>
      </c>
      <c r="D762" s="315" t="s">
        <v>482</v>
      </c>
      <c r="E762" s="315" t="str">
        <f>E763</f>
        <v>GRA for EV Subsidy</v>
      </c>
      <c r="M762" s="311"/>
      <c r="N762" s="344" t="s">
        <v>1976</v>
      </c>
      <c r="O762" s="344" t="str">
        <f>INDEX('Standard Descriptions'!$E:$E,MATCH(Guidance!E762,'Standard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2" s="315" t="s">
        <v>1992</v>
      </c>
      <c r="Q762" s="315" t="s">
        <v>46</v>
      </c>
      <c r="S762" s="315" t="str">
        <f t="shared" si="60"/>
        <v/>
      </c>
      <c r="T762" s="315" t="str">
        <f t="shared" si="59"/>
        <v/>
      </c>
      <c r="U762" s="310" t="str">
        <f>N762&amp;O762&amp;P762&amp;T763&amp;T764&amp;T765&amp;T766&amp;T767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3" spans="1:21">
      <c r="A763" s="349" t="s">
        <v>1979</v>
      </c>
      <c r="B763" s="350"/>
      <c r="C763" s="313" t="s">
        <v>1344</v>
      </c>
      <c r="D763" s="313" t="s">
        <v>482</v>
      </c>
      <c r="E763" s="313" t="s">
        <v>1354</v>
      </c>
      <c r="F763" s="313" t="s">
        <v>1361</v>
      </c>
      <c r="G763" s="313"/>
      <c r="H763" s="313" t="s">
        <v>1366</v>
      </c>
      <c r="I763" s="313"/>
      <c r="J763" s="313">
        <v>555</v>
      </c>
      <c r="K763" s="313" t="s">
        <v>46</v>
      </c>
      <c r="L763" s="313" t="s">
        <v>1832</v>
      </c>
      <c r="N763" s="341" t="s">
        <v>1976</v>
      </c>
      <c r="O763" s="341" t="str">
        <f>INDEX('Standard Descriptions'!$E:$E,MATCH(Guidance!E763,'Standard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3" s="342" t="s">
        <v>1992</v>
      </c>
      <c r="Q763" s="342" t="s">
        <v>46</v>
      </c>
      <c r="R763" s="342" t="str">
        <f>H763&amp;" "&amp;I763</f>
        <v xml:space="preserve">Regular Spending </v>
      </c>
      <c r="S763" s="342" t="str">
        <f t="shared" si="60"/>
        <v>//**Regular Spending : **</v>
      </c>
      <c r="T763" s="318"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4" spans="1:21">
      <c r="A764" s="349" t="s">
        <v>1979</v>
      </c>
      <c r="B764" s="350"/>
      <c r="C764" s="313" t="s">
        <v>1344</v>
      </c>
      <c r="D764" s="313" t="s">
        <v>482</v>
      </c>
      <c r="E764" s="313" t="s">
        <v>1354</v>
      </c>
      <c r="F764" s="313" t="s">
        <v>1362</v>
      </c>
      <c r="G764" s="313"/>
      <c r="H764" s="313" t="s">
        <v>1389</v>
      </c>
      <c r="I764" s="313"/>
      <c r="J764" s="313">
        <v>556</v>
      </c>
      <c r="K764" s="313" t="s">
        <v>46</v>
      </c>
      <c r="L764" s="313" t="s">
        <v>1832</v>
      </c>
      <c r="N764" s="341" t="s">
        <v>1976</v>
      </c>
      <c r="O764" s="341" t="str">
        <f>INDEX('Standard Descriptions'!$E:$E,MATCH(Guidance!E764,'Standard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4" s="342" t="s">
        <v>1992</v>
      </c>
      <c r="Q764" s="342" t="s">
        <v>46</v>
      </c>
      <c r="R764" s="342" t="str">
        <f>H764&amp;" "&amp;I764</f>
        <v xml:space="preserve">Budget Deficit </v>
      </c>
      <c r="S764" s="342" t="str">
        <f t="shared" si="60"/>
        <v>//**Budget Deficit : **</v>
      </c>
      <c r="T764" s="318"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5" spans="1:21">
      <c r="A765" s="349" t="s">
        <v>1979</v>
      </c>
      <c r="B765" s="350"/>
      <c r="C765" s="313" t="s">
        <v>1344</v>
      </c>
      <c r="D765" s="313" t="s">
        <v>482</v>
      </c>
      <c r="E765" s="313" t="s">
        <v>1354</v>
      </c>
      <c r="F765" s="313" t="s">
        <v>1363</v>
      </c>
      <c r="G765" s="313"/>
      <c r="H765" s="313" t="s">
        <v>1367</v>
      </c>
      <c r="I765" s="313"/>
      <c r="J765" s="313">
        <v>557</v>
      </c>
      <c r="K765" s="313" t="s">
        <v>46</v>
      </c>
      <c r="L765" s="313" t="s">
        <v>1832</v>
      </c>
      <c r="N765" s="341" t="s">
        <v>1976</v>
      </c>
      <c r="O765" s="341" t="str">
        <f>INDEX('Standard Descriptions'!$E:$E,MATCH(Guidance!E765,'Standard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5" s="342" t="s">
        <v>1992</v>
      </c>
      <c r="Q765" s="342" t="s">
        <v>46</v>
      </c>
      <c r="R765" s="342" t="str">
        <f>H765&amp;" "&amp;I765</f>
        <v xml:space="preserve">Household Taxes </v>
      </c>
      <c r="S765" s="342" t="str">
        <f t="shared" si="60"/>
        <v>//**Household Taxes : **</v>
      </c>
      <c r="T765" s="318"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6" spans="1:21">
      <c r="A766" s="349" t="s">
        <v>1979</v>
      </c>
      <c r="B766" s="350"/>
      <c r="C766" s="313" t="s">
        <v>1344</v>
      </c>
      <c r="D766" s="313" t="s">
        <v>482</v>
      </c>
      <c r="E766" s="313" t="s">
        <v>1354</v>
      </c>
      <c r="F766" s="313" t="s">
        <v>1364</v>
      </c>
      <c r="G766" s="313"/>
      <c r="H766" s="313" t="s">
        <v>1368</v>
      </c>
      <c r="I766" s="313"/>
      <c r="J766" s="313">
        <v>558</v>
      </c>
      <c r="K766" s="313" t="s">
        <v>46</v>
      </c>
      <c r="L766" s="313" t="s">
        <v>1832</v>
      </c>
      <c r="N766" s="341" t="s">
        <v>1976</v>
      </c>
      <c r="O766" s="341" t="str">
        <f>INDEX('Standard Descriptions'!$E:$E,MATCH(Guidance!E766,'Standard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6" s="342" t="s">
        <v>1992</v>
      </c>
      <c r="Q766" s="342" t="s">
        <v>46</v>
      </c>
      <c r="R766" s="342" t="str">
        <f>H766&amp;" "&amp;I766</f>
        <v xml:space="preserve">Payroll Taxes </v>
      </c>
      <c r="S766" s="342" t="str">
        <f t="shared" si="60"/>
        <v>//**Payroll Taxes : **</v>
      </c>
      <c r="T766" s="318"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7" spans="1:21">
      <c r="A767" s="349" t="s">
        <v>1979</v>
      </c>
      <c r="B767" s="350"/>
      <c r="C767" s="313" t="s">
        <v>1344</v>
      </c>
      <c r="D767" s="313" t="s">
        <v>482</v>
      </c>
      <c r="E767" s="313" t="s">
        <v>1354</v>
      </c>
      <c r="F767" s="313" t="s">
        <v>1365</v>
      </c>
      <c r="G767" s="313"/>
      <c r="H767" s="313" t="s">
        <v>1369</v>
      </c>
      <c r="I767" s="313"/>
      <c r="J767" s="313">
        <v>559</v>
      </c>
      <c r="K767" s="313" t="s">
        <v>46</v>
      </c>
      <c r="L767" s="313" t="s">
        <v>1832</v>
      </c>
      <c r="N767" s="341" t="s">
        <v>1976</v>
      </c>
      <c r="O767" s="341" t="str">
        <f>INDEX('Standard Descriptions'!$E:$E,MATCH(Guidance!E767,'Standard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7" s="342" t="s">
        <v>1992</v>
      </c>
      <c r="Q767" s="342" t="s">
        <v>46</v>
      </c>
      <c r="R767" s="342" t="str">
        <f>H767&amp;" "&amp;I767</f>
        <v xml:space="preserve">Corporate Income Taxes </v>
      </c>
      <c r="S767" s="342" t="str">
        <f t="shared" si="60"/>
        <v>//**Corporate Income Taxes : **</v>
      </c>
      <c r="T767" s="318"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8" spans="1:21" s="315" customFormat="1">
      <c r="A768" s="315" t="s">
        <v>1978</v>
      </c>
      <c r="B768" s="311"/>
      <c r="C768" s="315" t="s">
        <v>1344</v>
      </c>
      <c r="D768" s="315" t="s">
        <v>1347</v>
      </c>
      <c r="E768" s="315" t="str">
        <f>E769</f>
        <v>GRA for Electricity Generation Subsidies</v>
      </c>
      <c r="M768" s="311"/>
      <c r="N768" s="344" t="s">
        <v>1976</v>
      </c>
      <c r="O768" s="344" t="str">
        <f>INDEX('Standard Descriptions'!$E:$E,MATCH(Guidance!E768,'Standard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8" s="315" t="s">
        <v>1992</v>
      </c>
      <c r="Q768" s="315" t="s">
        <v>46</v>
      </c>
      <c r="S768" s="315" t="str">
        <f t="shared" si="60"/>
        <v/>
      </c>
      <c r="T768" s="315" t="str">
        <f t="shared" si="59"/>
        <v/>
      </c>
      <c r="U768" s="310" t="str">
        <f>N768&amp;O768&amp;P768&amp;T769&amp;T770&amp;T771&amp;T772&amp;T773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9" spans="1:21">
      <c r="A769" s="349" t="s">
        <v>1979</v>
      </c>
      <c r="B769" s="350"/>
      <c r="C769" s="313" t="s">
        <v>1344</v>
      </c>
      <c r="D769" s="313" t="s">
        <v>1347</v>
      </c>
      <c r="E769" s="313" t="s">
        <v>1355</v>
      </c>
      <c r="F769" s="313" t="s">
        <v>1361</v>
      </c>
      <c r="G769" s="313"/>
      <c r="H769" s="313" t="s">
        <v>1366</v>
      </c>
      <c r="I769" s="313"/>
      <c r="J769" s="313">
        <v>560</v>
      </c>
      <c r="K769" s="313" t="s">
        <v>46</v>
      </c>
      <c r="L769" s="313" t="s">
        <v>1832</v>
      </c>
      <c r="N769" s="341" t="s">
        <v>1976</v>
      </c>
      <c r="O769" s="341" t="str">
        <f>INDEX('Standard Descriptions'!$E:$E,MATCH(Guidance!E769,'Standard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9" s="342" t="s">
        <v>1992</v>
      </c>
      <c r="Q769" s="342" t="s">
        <v>46</v>
      </c>
      <c r="R769" s="342" t="str">
        <f>H769&amp;" "&amp;I769</f>
        <v xml:space="preserve">Regular Spending </v>
      </c>
      <c r="S769" s="342" t="str">
        <f t="shared" si="60"/>
        <v>//**Regular Spending : **</v>
      </c>
      <c r="T769" s="318"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0" spans="1:21">
      <c r="A770" s="349" t="s">
        <v>1979</v>
      </c>
      <c r="B770" s="350"/>
      <c r="C770" s="313" t="s">
        <v>1344</v>
      </c>
      <c r="D770" s="313" t="s">
        <v>1347</v>
      </c>
      <c r="E770" s="313" t="s">
        <v>1355</v>
      </c>
      <c r="F770" s="313" t="s">
        <v>1362</v>
      </c>
      <c r="G770" s="313"/>
      <c r="H770" s="313" t="s">
        <v>1389</v>
      </c>
      <c r="I770" s="313"/>
      <c r="J770" s="313">
        <v>561</v>
      </c>
      <c r="K770" s="313" t="s">
        <v>46</v>
      </c>
      <c r="L770" s="313" t="s">
        <v>1832</v>
      </c>
      <c r="N770" s="341" t="s">
        <v>1976</v>
      </c>
      <c r="O770" s="341" t="str">
        <f>INDEX('Standard Descriptions'!$E:$E,MATCH(Guidance!E770,'Standard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0" s="342" t="s">
        <v>1992</v>
      </c>
      <c r="Q770" s="342" t="s">
        <v>46</v>
      </c>
      <c r="R770" s="342" t="str">
        <f>H770&amp;" "&amp;I770</f>
        <v xml:space="preserve">Budget Deficit </v>
      </c>
      <c r="S770" s="342" t="str">
        <f t="shared" si="60"/>
        <v>//**Budget Deficit : **</v>
      </c>
      <c r="T770" s="318"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1" spans="1:21">
      <c r="A771" s="349" t="s">
        <v>1979</v>
      </c>
      <c r="B771" s="350"/>
      <c r="C771" s="313" t="s">
        <v>1344</v>
      </c>
      <c r="D771" s="313" t="s">
        <v>1347</v>
      </c>
      <c r="E771" s="313" t="s">
        <v>1355</v>
      </c>
      <c r="F771" s="313" t="s">
        <v>1363</v>
      </c>
      <c r="G771" s="313"/>
      <c r="H771" s="313" t="s">
        <v>1367</v>
      </c>
      <c r="I771" s="313"/>
      <c r="J771" s="313">
        <v>562</v>
      </c>
      <c r="K771" s="313" t="s">
        <v>46</v>
      </c>
      <c r="L771" s="313" t="s">
        <v>1832</v>
      </c>
      <c r="N771" s="341" t="s">
        <v>1976</v>
      </c>
      <c r="O771" s="341" t="str">
        <f>INDEX('Standard Descriptions'!$E:$E,MATCH(Guidance!E771,'Standard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1" s="342" t="s">
        <v>1992</v>
      </c>
      <c r="Q771" s="342" t="s">
        <v>46</v>
      </c>
      <c r="R771" s="342" t="str">
        <f>H771&amp;" "&amp;I771</f>
        <v xml:space="preserve">Household Taxes </v>
      </c>
      <c r="S771" s="342" t="str">
        <f t="shared" si="60"/>
        <v>//**Household Taxes : **</v>
      </c>
      <c r="T771" s="318"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2" spans="1:21">
      <c r="A772" s="349" t="s">
        <v>1979</v>
      </c>
      <c r="B772" s="350"/>
      <c r="C772" s="313" t="s">
        <v>1344</v>
      </c>
      <c r="D772" s="313" t="s">
        <v>1347</v>
      </c>
      <c r="E772" s="313" t="s">
        <v>1355</v>
      </c>
      <c r="F772" s="313" t="s">
        <v>1364</v>
      </c>
      <c r="G772" s="313"/>
      <c r="H772" s="313" t="s">
        <v>1368</v>
      </c>
      <c r="I772" s="313"/>
      <c r="J772" s="313">
        <v>563</v>
      </c>
      <c r="K772" s="313" t="s">
        <v>46</v>
      </c>
      <c r="L772" s="313" t="s">
        <v>1832</v>
      </c>
      <c r="N772" s="341" t="s">
        <v>1976</v>
      </c>
      <c r="O772" s="341" t="str">
        <f>INDEX('Standard Descriptions'!$E:$E,MATCH(Guidance!E772,'Standard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2" s="342" t="s">
        <v>1992</v>
      </c>
      <c r="Q772" s="342" t="s">
        <v>46</v>
      </c>
      <c r="R772" s="342" t="str">
        <f>H772&amp;" "&amp;I772</f>
        <v xml:space="preserve">Payroll Taxes </v>
      </c>
      <c r="S772" s="342" t="str">
        <f t="shared" si="60"/>
        <v>//**Payroll Taxes : **</v>
      </c>
      <c r="T772" s="318" t="str">
        <f t="shared" ref="T772:T803" si="65">IF(K772="Yes",S772&amp;L772,"")</f>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3" spans="1:21">
      <c r="A773" s="349" t="s">
        <v>1979</v>
      </c>
      <c r="B773" s="350"/>
      <c r="C773" s="313" t="s">
        <v>1344</v>
      </c>
      <c r="D773" s="313" t="s">
        <v>1347</v>
      </c>
      <c r="E773" s="313" t="s">
        <v>1355</v>
      </c>
      <c r="F773" s="313" t="s">
        <v>1365</v>
      </c>
      <c r="G773" s="313"/>
      <c r="H773" s="313" t="s">
        <v>1369</v>
      </c>
      <c r="I773" s="313"/>
      <c r="J773" s="313">
        <v>564</v>
      </c>
      <c r="K773" s="313" t="s">
        <v>46</v>
      </c>
      <c r="L773" s="313" t="s">
        <v>1832</v>
      </c>
      <c r="N773" s="341" t="s">
        <v>1976</v>
      </c>
      <c r="O773" s="341" t="str">
        <f>INDEX('Standard Descriptions'!$E:$E,MATCH(Guidance!E773,'Standard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3" s="342" t="s">
        <v>1992</v>
      </c>
      <c r="Q773" s="342" t="s">
        <v>46</v>
      </c>
      <c r="R773" s="342" t="str">
        <f>H773&amp;" "&amp;I773</f>
        <v xml:space="preserve">Corporate Income Taxes </v>
      </c>
      <c r="S773" s="342" t="str">
        <f t="shared" ref="S773:S803" si="66">IF(R773="","","//**"&amp;R773&amp;": **")</f>
        <v>//**Corporate Income Taxes : **</v>
      </c>
      <c r="T773"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4" spans="1:21" s="315" customFormat="1">
      <c r="A774" s="315" t="s">
        <v>1978</v>
      </c>
      <c r="B774" s="311"/>
      <c r="C774" s="315" t="s">
        <v>1344</v>
      </c>
      <c r="D774" s="315" t="s">
        <v>1348</v>
      </c>
      <c r="E774" s="315" t="str">
        <f>E775</f>
        <v>GRA for Electricity Capacity Construction Subsidies</v>
      </c>
      <c r="M774" s="311"/>
      <c r="N774" s="344" t="s">
        <v>1976</v>
      </c>
      <c r="O774" s="344" t="str">
        <f>INDEX('Standard Descriptions'!$E:$E,MATCH(Guidance!E774,'Standard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4" s="315" t="s">
        <v>1992</v>
      </c>
      <c r="Q774" s="315" t="s">
        <v>46</v>
      </c>
      <c r="S774" s="315" t="str">
        <f t="shared" si="66"/>
        <v/>
      </c>
      <c r="T774" s="315" t="str">
        <f t="shared" si="65"/>
        <v/>
      </c>
      <c r="U774" s="310" t="str">
        <f>N774&amp;O774&amp;P774&amp;T775&amp;T776&amp;T777&amp;T778&amp;T779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5" spans="1:21">
      <c r="A775" s="349" t="s">
        <v>1979</v>
      </c>
      <c r="B775" s="350"/>
      <c r="C775" s="313" t="s">
        <v>1344</v>
      </c>
      <c r="D775" s="313" t="s">
        <v>1348</v>
      </c>
      <c r="E775" s="313" t="s">
        <v>1356</v>
      </c>
      <c r="F775" s="313" t="s">
        <v>1361</v>
      </c>
      <c r="G775" s="313"/>
      <c r="H775" s="313" t="s">
        <v>1366</v>
      </c>
      <c r="I775" s="313"/>
      <c r="J775" s="313">
        <v>565</v>
      </c>
      <c r="K775" s="313" t="s">
        <v>46</v>
      </c>
      <c r="L775" s="313" t="s">
        <v>1832</v>
      </c>
      <c r="N775" s="341" t="s">
        <v>1976</v>
      </c>
      <c r="O775" s="341" t="str">
        <f>INDEX('Standard Descriptions'!$E:$E,MATCH(Guidance!E775,'Standard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5" s="342" t="s">
        <v>1992</v>
      </c>
      <c r="Q775" s="342" t="s">
        <v>46</v>
      </c>
      <c r="R775" s="342" t="str">
        <f>H775&amp;" "&amp;I775</f>
        <v xml:space="preserve">Regular Spending </v>
      </c>
      <c r="S775" s="342" t="str">
        <f t="shared" si="66"/>
        <v>//**Regular Spending : **</v>
      </c>
      <c r="T775" s="31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6" spans="1:21">
      <c r="A776" s="349" t="s">
        <v>1979</v>
      </c>
      <c r="B776" s="350"/>
      <c r="C776" s="313" t="s">
        <v>1344</v>
      </c>
      <c r="D776" s="313" t="s">
        <v>1348</v>
      </c>
      <c r="E776" s="313" t="s">
        <v>1356</v>
      </c>
      <c r="F776" s="313" t="s">
        <v>1362</v>
      </c>
      <c r="G776" s="313"/>
      <c r="H776" s="313" t="s">
        <v>1389</v>
      </c>
      <c r="I776" s="313"/>
      <c r="J776" s="313">
        <v>566</v>
      </c>
      <c r="K776" s="313" t="s">
        <v>46</v>
      </c>
      <c r="L776" s="313" t="s">
        <v>1832</v>
      </c>
      <c r="N776" s="341" t="s">
        <v>1976</v>
      </c>
      <c r="O776" s="341" t="str">
        <f>INDEX('Standard Descriptions'!$E:$E,MATCH(Guidance!E776,'Standard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6" s="342" t="s">
        <v>1992</v>
      </c>
      <c r="Q776" s="342" t="s">
        <v>46</v>
      </c>
      <c r="R776" s="342" t="str">
        <f t="shared" ref="R776:R803" si="67">H776&amp;" "&amp;I776</f>
        <v xml:space="preserve">Budget Deficit </v>
      </c>
      <c r="S776" s="342" t="str">
        <f t="shared" si="66"/>
        <v>//**Budget Deficit : **</v>
      </c>
      <c r="T776" s="31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7" spans="1:21">
      <c r="A777" s="349" t="s">
        <v>1979</v>
      </c>
      <c r="B777" s="350"/>
      <c r="C777" s="313" t="s">
        <v>1344</v>
      </c>
      <c r="D777" s="313" t="s">
        <v>1348</v>
      </c>
      <c r="E777" s="313" t="s">
        <v>1356</v>
      </c>
      <c r="F777" s="313" t="s">
        <v>1363</v>
      </c>
      <c r="G777" s="313"/>
      <c r="H777" s="313" t="s">
        <v>1367</v>
      </c>
      <c r="I777" s="313"/>
      <c r="J777" s="313">
        <v>567</v>
      </c>
      <c r="K777" s="313" t="s">
        <v>46</v>
      </c>
      <c r="L777" s="313" t="s">
        <v>1832</v>
      </c>
      <c r="N777" s="341" t="s">
        <v>1976</v>
      </c>
      <c r="O777" s="341" t="str">
        <f>INDEX('Standard Descriptions'!$E:$E,MATCH(Guidance!E777,'Standard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7" s="342" t="s">
        <v>1992</v>
      </c>
      <c r="Q777" s="342" t="s">
        <v>46</v>
      </c>
      <c r="R777" s="342" t="str">
        <f t="shared" si="67"/>
        <v xml:space="preserve">Household Taxes </v>
      </c>
      <c r="S777" s="342" t="str">
        <f t="shared" si="66"/>
        <v>//**Household Taxes : **</v>
      </c>
      <c r="T777" s="31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8" spans="1:21">
      <c r="A778" s="349" t="s">
        <v>1979</v>
      </c>
      <c r="B778" s="350"/>
      <c r="C778" s="313" t="s">
        <v>1344</v>
      </c>
      <c r="D778" s="313" t="s">
        <v>1348</v>
      </c>
      <c r="E778" s="313" t="s">
        <v>1356</v>
      </c>
      <c r="F778" s="313" t="s">
        <v>1364</v>
      </c>
      <c r="G778" s="313"/>
      <c r="H778" s="313" t="s">
        <v>1368</v>
      </c>
      <c r="I778" s="313"/>
      <c r="J778" s="313">
        <v>568</v>
      </c>
      <c r="K778" s="313" t="s">
        <v>46</v>
      </c>
      <c r="L778" s="313" t="s">
        <v>1832</v>
      </c>
      <c r="N778" s="341" t="s">
        <v>1976</v>
      </c>
      <c r="O778" s="341" t="str">
        <f>INDEX('Standard Descriptions'!$E:$E,MATCH(Guidance!E778,'Standard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8" s="342" t="s">
        <v>1992</v>
      </c>
      <c r="Q778" s="342" t="s">
        <v>46</v>
      </c>
      <c r="R778" s="342" t="str">
        <f t="shared" si="67"/>
        <v xml:space="preserve">Payroll Taxes </v>
      </c>
      <c r="S778" s="342" t="str">
        <f t="shared" si="66"/>
        <v>//**Payroll Taxes : **</v>
      </c>
      <c r="T778" s="31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9" spans="1:21">
      <c r="A779" s="349" t="s">
        <v>1979</v>
      </c>
      <c r="B779" s="350"/>
      <c r="C779" s="313" t="s">
        <v>1344</v>
      </c>
      <c r="D779" s="313" t="s">
        <v>1348</v>
      </c>
      <c r="E779" s="313" t="s">
        <v>1356</v>
      </c>
      <c r="F779" s="313" t="s">
        <v>1365</v>
      </c>
      <c r="G779" s="313"/>
      <c r="H779" s="313" t="s">
        <v>1369</v>
      </c>
      <c r="I779" s="313"/>
      <c r="J779" s="313">
        <v>569</v>
      </c>
      <c r="K779" s="313" t="s">
        <v>46</v>
      </c>
      <c r="L779" s="313" t="s">
        <v>1832</v>
      </c>
      <c r="N779" s="341" t="s">
        <v>1976</v>
      </c>
      <c r="O779" s="341" t="str">
        <f>INDEX('Standard Descriptions'!$E:$E,MATCH(Guidance!E779,'Standard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9" s="342" t="s">
        <v>1992</v>
      </c>
      <c r="Q779" s="342" t="s">
        <v>46</v>
      </c>
      <c r="R779" s="342" t="str">
        <f t="shared" si="67"/>
        <v xml:space="preserve">Corporate Income Taxes </v>
      </c>
      <c r="S779" s="342" t="str">
        <f t="shared" si="66"/>
        <v>//**Corporate Income Taxes : **</v>
      </c>
      <c r="T779"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0" spans="1:21" s="315" customFormat="1">
      <c r="A780" s="315" t="s">
        <v>1978</v>
      </c>
      <c r="B780" s="311"/>
      <c r="C780" s="315" t="s">
        <v>1344</v>
      </c>
      <c r="D780" s="315" t="s">
        <v>277</v>
      </c>
      <c r="E780" s="315" t="str">
        <f>E781</f>
        <v>GRA for Distributed Solar Subsidy</v>
      </c>
      <c r="M780" s="311"/>
      <c r="N780" s="344" t="s">
        <v>1976</v>
      </c>
      <c r="O780" s="344" t="str">
        <f>INDEX('Standard Descriptions'!$E:$E,MATCH(Guidance!E780,'Standard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0" s="315" t="s">
        <v>1992</v>
      </c>
      <c r="Q780" s="315" t="s">
        <v>46</v>
      </c>
      <c r="S780" s="315" t="str">
        <f t="shared" si="66"/>
        <v/>
      </c>
      <c r="T780" s="315" t="str">
        <f t="shared" si="65"/>
        <v/>
      </c>
      <c r="U780" s="310" t="str">
        <f>N780&amp;O780&amp;P780&amp;T781&amp;T782&amp;T783&amp;T784&amp;T785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1" spans="1:21">
      <c r="A781" s="349" t="s">
        <v>1979</v>
      </c>
      <c r="B781" s="350"/>
      <c r="C781" s="313" t="s">
        <v>1344</v>
      </c>
      <c r="D781" s="313" t="s">
        <v>277</v>
      </c>
      <c r="E781" s="313" t="s">
        <v>1357</v>
      </c>
      <c r="F781" s="313" t="s">
        <v>1361</v>
      </c>
      <c r="G781" s="313"/>
      <c r="H781" s="313" t="s">
        <v>1366</v>
      </c>
      <c r="I781" s="313"/>
      <c r="J781" s="313">
        <v>570</v>
      </c>
      <c r="K781" s="313" t="s">
        <v>46</v>
      </c>
      <c r="L781" s="313" t="s">
        <v>1832</v>
      </c>
      <c r="N781" s="341" t="s">
        <v>1976</v>
      </c>
      <c r="O781" s="341" t="str">
        <f>INDEX('Standard Descriptions'!$E:$E,MATCH(Guidance!E781,'Standard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1" s="342" t="s">
        <v>1992</v>
      </c>
      <c r="Q781" s="342" t="s">
        <v>46</v>
      </c>
      <c r="R781" s="342" t="str">
        <f t="shared" si="67"/>
        <v xml:space="preserve">Regular Spending </v>
      </c>
      <c r="S781" s="342" t="str">
        <f t="shared" si="66"/>
        <v>//**Regular Spending : **</v>
      </c>
      <c r="T781" s="31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2" spans="1:21">
      <c r="A782" s="349" t="s">
        <v>1979</v>
      </c>
      <c r="B782" s="350"/>
      <c r="C782" s="313" t="s">
        <v>1344</v>
      </c>
      <c r="D782" s="313" t="s">
        <v>277</v>
      </c>
      <c r="E782" s="313" t="s">
        <v>1357</v>
      </c>
      <c r="F782" s="313" t="s">
        <v>1362</v>
      </c>
      <c r="G782" s="313"/>
      <c r="H782" s="313" t="s">
        <v>1389</v>
      </c>
      <c r="I782" s="313"/>
      <c r="J782" s="313">
        <v>571</v>
      </c>
      <c r="K782" s="313" t="s">
        <v>46</v>
      </c>
      <c r="L782" s="313" t="s">
        <v>1832</v>
      </c>
      <c r="N782" s="341" t="s">
        <v>1976</v>
      </c>
      <c r="O782" s="341" t="str">
        <f>INDEX('Standard Descriptions'!$E:$E,MATCH(Guidance!E782,'Standard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2" s="342" t="s">
        <v>1992</v>
      </c>
      <c r="Q782" s="342" t="s">
        <v>46</v>
      </c>
      <c r="R782" s="342" t="str">
        <f t="shared" si="67"/>
        <v xml:space="preserve">Budget Deficit </v>
      </c>
      <c r="S782" s="342" t="str">
        <f t="shared" si="66"/>
        <v>//**Budget Deficit : **</v>
      </c>
      <c r="T782" s="31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3" spans="1:21">
      <c r="A783" s="349" t="s">
        <v>1979</v>
      </c>
      <c r="B783" s="350"/>
      <c r="C783" s="313" t="s">
        <v>1344</v>
      </c>
      <c r="D783" s="313" t="s">
        <v>277</v>
      </c>
      <c r="E783" s="313" t="s">
        <v>1357</v>
      </c>
      <c r="F783" s="313" t="s">
        <v>1363</v>
      </c>
      <c r="G783" s="313"/>
      <c r="H783" s="313" t="s">
        <v>1367</v>
      </c>
      <c r="I783" s="313"/>
      <c r="J783" s="313">
        <v>572</v>
      </c>
      <c r="K783" s="313" t="s">
        <v>46</v>
      </c>
      <c r="L783" s="313" t="s">
        <v>1832</v>
      </c>
      <c r="N783" s="341" t="s">
        <v>1976</v>
      </c>
      <c r="O783" s="341" t="str">
        <f>INDEX('Standard Descriptions'!$E:$E,MATCH(Guidance!E783,'Standard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3" s="342" t="s">
        <v>1992</v>
      </c>
      <c r="Q783" s="342" t="s">
        <v>46</v>
      </c>
      <c r="R783" s="342" t="str">
        <f t="shared" si="67"/>
        <v xml:space="preserve">Household Taxes </v>
      </c>
      <c r="S783" s="342" t="str">
        <f t="shared" si="66"/>
        <v>//**Household Taxes : **</v>
      </c>
      <c r="T783" s="31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4" spans="1:21">
      <c r="A784" s="349" t="s">
        <v>1979</v>
      </c>
      <c r="B784" s="350"/>
      <c r="C784" s="313" t="s">
        <v>1344</v>
      </c>
      <c r="D784" s="313" t="s">
        <v>277</v>
      </c>
      <c r="E784" s="313" t="s">
        <v>1357</v>
      </c>
      <c r="F784" s="313" t="s">
        <v>1364</v>
      </c>
      <c r="G784" s="313"/>
      <c r="H784" s="313" t="s">
        <v>1368</v>
      </c>
      <c r="I784" s="313"/>
      <c r="J784" s="313">
        <v>573</v>
      </c>
      <c r="K784" s="313" t="s">
        <v>46</v>
      </c>
      <c r="L784" s="313" t="s">
        <v>1832</v>
      </c>
      <c r="N784" s="341" t="s">
        <v>1976</v>
      </c>
      <c r="O784" s="341" t="str">
        <f>INDEX('Standard Descriptions'!$E:$E,MATCH(Guidance!E784,'Standard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4" s="342" t="s">
        <v>1992</v>
      </c>
      <c r="Q784" s="342" t="s">
        <v>46</v>
      </c>
      <c r="R784" s="342" t="str">
        <f t="shared" si="67"/>
        <v xml:space="preserve">Payroll Taxes </v>
      </c>
      <c r="S784" s="342" t="str">
        <f t="shared" si="66"/>
        <v>//**Payroll Taxes : **</v>
      </c>
      <c r="T784" s="31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5" spans="1:21">
      <c r="A785" s="349" t="s">
        <v>1979</v>
      </c>
      <c r="B785" s="350"/>
      <c r="C785" s="313" t="s">
        <v>1344</v>
      </c>
      <c r="D785" s="313" t="s">
        <v>277</v>
      </c>
      <c r="E785" s="313" t="s">
        <v>1357</v>
      </c>
      <c r="F785" s="313" t="s">
        <v>1365</v>
      </c>
      <c r="G785" s="313"/>
      <c r="H785" s="313" t="s">
        <v>1369</v>
      </c>
      <c r="I785" s="313"/>
      <c r="J785" s="313">
        <v>574</v>
      </c>
      <c r="K785" s="313" t="s">
        <v>46</v>
      </c>
      <c r="L785" s="313" t="s">
        <v>1832</v>
      </c>
      <c r="N785" s="341" t="s">
        <v>1976</v>
      </c>
      <c r="O785" s="341"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342" t="s">
        <v>1992</v>
      </c>
      <c r="Q785" s="342" t="s">
        <v>46</v>
      </c>
      <c r="R785" s="342" t="str">
        <f t="shared" si="67"/>
        <v xml:space="preserve">Corporate Income Taxes </v>
      </c>
      <c r="S785" s="342" t="str">
        <f t="shared" si="66"/>
        <v>//**Corporate Income Taxes : **</v>
      </c>
      <c r="T785"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s="315" customFormat="1">
      <c r="A786" s="315" t="s">
        <v>1978</v>
      </c>
      <c r="B786" s="311"/>
      <c r="C786" s="315" t="s">
        <v>1344</v>
      </c>
      <c r="D786" s="315" t="s">
        <v>1349</v>
      </c>
      <c r="E786" s="315" t="str">
        <f>E787</f>
        <v>GRA for Fuel Subsidies</v>
      </c>
      <c r="M786" s="311"/>
      <c r="N786" s="344" t="s">
        <v>1976</v>
      </c>
      <c r="O786" s="344"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315" t="s">
        <v>1992</v>
      </c>
      <c r="Q786" s="315" t="s">
        <v>46</v>
      </c>
      <c r="S786" s="315" t="str">
        <f t="shared" si="66"/>
        <v/>
      </c>
      <c r="T786" s="315" t="str">
        <f t="shared" si="65"/>
        <v/>
      </c>
      <c r="U786" s="310" t="str">
        <f>N786&amp;O786&amp;P786&amp;T787&amp;T788&amp;T789&amp;T790&amp;T791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c r="A787" s="349" t="s">
        <v>1979</v>
      </c>
      <c r="B787" s="350"/>
      <c r="C787" s="313" t="s">
        <v>1344</v>
      </c>
      <c r="D787" s="313" t="s">
        <v>1349</v>
      </c>
      <c r="E787" s="313" t="s">
        <v>1358</v>
      </c>
      <c r="F787" s="313" t="s">
        <v>1361</v>
      </c>
      <c r="G787" s="313"/>
      <c r="H787" s="313" t="s">
        <v>1366</v>
      </c>
      <c r="I787" s="313"/>
      <c r="J787" s="313">
        <v>575</v>
      </c>
      <c r="K787" s="313" t="s">
        <v>46</v>
      </c>
      <c r="L787" s="313" t="s">
        <v>1832</v>
      </c>
      <c r="N787" s="341" t="s">
        <v>1976</v>
      </c>
      <c r="O787" s="341"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342" t="s">
        <v>1992</v>
      </c>
      <c r="Q787" s="342" t="s">
        <v>46</v>
      </c>
      <c r="R787" s="342" t="str">
        <f t="shared" si="67"/>
        <v xml:space="preserve">Regular Spending </v>
      </c>
      <c r="S787" s="342" t="str">
        <f t="shared" si="66"/>
        <v>//**Regular Spending : **</v>
      </c>
      <c r="T787" s="31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c r="A788" s="349" t="s">
        <v>1979</v>
      </c>
      <c r="B788" s="350"/>
      <c r="C788" s="313" t="s">
        <v>1344</v>
      </c>
      <c r="D788" s="313" t="s">
        <v>1349</v>
      </c>
      <c r="E788" s="313" t="s">
        <v>1358</v>
      </c>
      <c r="F788" s="313" t="s">
        <v>1362</v>
      </c>
      <c r="G788" s="313"/>
      <c r="H788" s="313" t="s">
        <v>1389</v>
      </c>
      <c r="I788" s="313"/>
      <c r="J788" s="313">
        <v>576</v>
      </c>
      <c r="K788" s="313" t="s">
        <v>46</v>
      </c>
      <c r="L788" s="313" t="s">
        <v>1832</v>
      </c>
      <c r="N788" s="341" t="s">
        <v>1976</v>
      </c>
      <c r="O788" s="341"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342" t="s">
        <v>1992</v>
      </c>
      <c r="Q788" s="342" t="s">
        <v>46</v>
      </c>
      <c r="R788" s="342" t="str">
        <f t="shared" si="67"/>
        <v xml:space="preserve">Budget Deficit </v>
      </c>
      <c r="S788" s="342" t="str">
        <f t="shared" si="66"/>
        <v>//**Budget Deficit : **</v>
      </c>
      <c r="T788" s="31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c r="A789" s="349" t="s">
        <v>1979</v>
      </c>
      <c r="B789" s="350"/>
      <c r="C789" s="313" t="s">
        <v>1344</v>
      </c>
      <c r="D789" s="313" t="s">
        <v>1349</v>
      </c>
      <c r="E789" s="313" t="s">
        <v>1358</v>
      </c>
      <c r="F789" s="313" t="s">
        <v>1363</v>
      </c>
      <c r="G789" s="313"/>
      <c r="H789" s="313" t="s">
        <v>1367</v>
      </c>
      <c r="I789" s="313"/>
      <c r="J789" s="313">
        <v>577</v>
      </c>
      <c r="K789" s="313" t="s">
        <v>46</v>
      </c>
      <c r="L789" s="313" t="s">
        <v>1832</v>
      </c>
      <c r="N789" s="341" t="s">
        <v>1976</v>
      </c>
      <c r="O789" s="341"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342" t="s">
        <v>1992</v>
      </c>
      <c r="Q789" s="342" t="s">
        <v>46</v>
      </c>
      <c r="R789" s="342" t="str">
        <f t="shared" si="67"/>
        <v xml:space="preserve">Household Taxes </v>
      </c>
      <c r="S789" s="342" t="str">
        <f t="shared" si="66"/>
        <v>//**Household Taxes : **</v>
      </c>
      <c r="T789" s="31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c r="A790" s="349" t="s">
        <v>1979</v>
      </c>
      <c r="B790" s="350"/>
      <c r="C790" s="313" t="s">
        <v>1344</v>
      </c>
      <c r="D790" s="313" t="s">
        <v>1349</v>
      </c>
      <c r="E790" s="313" t="s">
        <v>1358</v>
      </c>
      <c r="F790" s="313" t="s">
        <v>1364</v>
      </c>
      <c r="G790" s="313"/>
      <c r="H790" s="313" t="s">
        <v>1368</v>
      </c>
      <c r="I790" s="313"/>
      <c r="J790" s="313">
        <v>578</v>
      </c>
      <c r="K790" s="313" t="s">
        <v>46</v>
      </c>
      <c r="L790" s="313" t="s">
        <v>1832</v>
      </c>
      <c r="N790" s="341" t="s">
        <v>1976</v>
      </c>
      <c r="O790" s="341"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342" t="s">
        <v>1992</v>
      </c>
      <c r="Q790" s="342" t="s">
        <v>46</v>
      </c>
      <c r="R790" s="342" t="str">
        <f t="shared" si="67"/>
        <v xml:space="preserve">Payroll Taxes </v>
      </c>
      <c r="S790" s="342" t="str">
        <f t="shared" si="66"/>
        <v>//**Payroll Taxes : **</v>
      </c>
      <c r="T790" s="31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c r="A791" s="349" t="s">
        <v>1979</v>
      </c>
      <c r="B791" s="350"/>
      <c r="C791" s="313" t="s">
        <v>1344</v>
      </c>
      <c r="D791" s="313" t="s">
        <v>1349</v>
      </c>
      <c r="E791" s="313" t="s">
        <v>1358</v>
      </c>
      <c r="F791" s="313" t="s">
        <v>1365</v>
      </c>
      <c r="G791" s="313"/>
      <c r="H791" s="313" t="s">
        <v>1369</v>
      </c>
      <c r="I791" s="313"/>
      <c r="J791" s="313">
        <v>579</v>
      </c>
      <c r="K791" s="313" t="s">
        <v>46</v>
      </c>
      <c r="L791" s="313" t="s">
        <v>1832</v>
      </c>
      <c r="N791" s="341" t="s">
        <v>1976</v>
      </c>
      <c r="O791" s="341"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342" t="s">
        <v>1992</v>
      </c>
      <c r="Q791" s="342" t="s">
        <v>46</v>
      </c>
      <c r="R791" s="342" t="str">
        <f t="shared" si="67"/>
        <v xml:space="preserve">Corporate Income Taxes </v>
      </c>
      <c r="S791" s="342" t="str">
        <f t="shared" si="66"/>
        <v>//**Corporate Income Taxes : **</v>
      </c>
      <c r="T791"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s="315" customFormat="1">
      <c r="A792" s="315" t="s">
        <v>1978</v>
      </c>
      <c r="B792" s="311"/>
      <c r="C792" s="315" t="s">
        <v>1344</v>
      </c>
      <c r="D792" s="315" t="s">
        <v>1350</v>
      </c>
      <c r="E792" s="315" t="str">
        <f>E793</f>
        <v>GRA for National Debt Interest</v>
      </c>
      <c r="M792" s="311"/>
      <c r="N792" s="344" t="s">
        <v>1976</v>
      </c>
      <c r="O792" s="344"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315" t="s">
        <v>1992</v>
      </c>
      <c r="Q792" s="315" t="s">
        <v>46</v>
      </c>
      <c r="S792" s="315" t="str">
        <f t="shared" si="66"/>
        <v/>
      </c>
      <c r="T792" s="315" t="str">
        <f t="shared" si="65"/>
        <v/>
      </c>
      <c r="U792" s="310" t="str">
        <f>N792&amp;O792&amp;P792&amp;T793&amp;T794&amp;T795&amp;T796&amp;T797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c r="A793" s="349" t="s">
        <v>1979</v>
      </c>
      <c r="B793" s="350"/>
      <c r="C793" s="313" t="s">
        <v>1344</v>
      </c>
      <c r="D793" s="313" t="s">
        <v>1350</v>
      </c>
      <c r="E793" s="313" t="s">
        <v>1359</v>
      </c>
      <c r="F793" s="313" t="s">
        <v>1361</v>
      </c>
      <c r="G793" s="313"/>
      <c r="H793" s="313" t="s">
        <v>1366</v>
      </c>
      <c r="I793" s="313"/>
      <c r="J793" s="313">
        <v>580</v>
      </c>
      <c r="K793" s="313" t="s">
        <v>46</v>
      </c>
      <c r="L793" s="313" t="s">
        <v>1832</v>
      </c>
      <c r="N793" s="341" t="s">
        <v>1976</v>
      </c>
      <c r="O793" s="341"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342" t="s">
        <v>1992</v>
      </c>
      <c r="Q793" s="342" t="s">
        <v>46</v>
      </c>
      <c r="R793" s="342" t="str">
        <f t="shared" si="67"/>
        <v xml:space="preserve">Regular Spending </v>
      </c>
      <c r="S793" s="342" t="str">
        <f t="shared" si="66"/>
        <v>//**Regular Spending : **</v>
      </c>
      <c r="T793" s="31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c r="A794" s="349" t="s">
        <v>1979</v>
      </c>
      <c r="B794" s="350"/>
      <c r="C794" s="313" t="s">
        <v>1344</v>
      </c>
      <c r="D794" s="313" t="s">
        <v>1350</v>
      </c>
      <c r="E794" s="313" t="s">
        <v>1359</v>
      </c>
      <c r="F794" s="313" t="s">
        <v>1362</v>
      </c>
      <c r="G794" s="313"/>
      <c r="H794" s="313" t="s">
        <v>1389</v>
      </c>
      <c r="I794" s="313"/>
      <c r="J794" s="313">
        <v>581</v>
      </c>
      <c r="K794" s="313" t="s">
        <v>46</v>
      </c>
      <c r="L794" s="313" t="s">
        <v>1832</v>
      </c>
      <c r="N794" s="341" t="s">
        <v>1976</v>
      </c>
      <c r="O794" s="341"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342" t="s">
        <v>1992</v>
      </c>
      <c r="Q794" s="342" t="s">
        <v>46</v>
      </c>
      <c r="R794" s="342" t="str">
        <f t="shared" si="67"/>
        <v xml:space="preserve">Budget Deficit </v>
      </c>
      <c r="S794" s="342" t="str">
        <f t="shared" si="66"/>
        <v>//**Budget Deficit : **</v>
      </c>
      <c r="T794" s="31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c r="A795" s="349" t="s">
        <v>1979</v>
      </c>
      <c r="B795" s="350"/>
      <c r="C795" s="313" t="s">
        <v>1344</v>
      </c>
      <c r="D795" s="313" t="s">
        <v>1350</v>
      </c>
      <c r="E795" s="313" t="s">
        <v>1359</v>
      </c>
      <c r="F795" s="313" t="s">
        <v>1363</v>
      </c>
      <c r="G795" s="313"/>
      <c r="H795" s="313" t="s">
        <v>1367</v>
      </c>
      <c r="I795" s="313"/>
      <c r="J795" s="313">
        <v>582</v>
      </c>
      <c r="K795" s="313" t="s">
        <v>46</v>
      </c>
      <c r="L795" s="313" t="s">
        <v>1832</v>
      </c>
      <c r="N795" s="341" t="s">
        <v>1976</v>
      </c>
      <c r="O795" s="341"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342" t="s">
        <v>1992</v>
      </c>
      <c r="Q795" s="342" t="s">
        <v>46</v>
      </c>
      <c r="R795" s="342" t="str">
        <f t="shared" si="67"/>
        <v xml:space="preserve">Household Taxes </v>
      </c>
      <c r="S795" s="342" t="str">
        <f t="shared" si="66"/>
        <v>//**Household Taxes : **</v>
      </c>
      <c r="T795" s="31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c r="A796" s="349" t="s">
        <v>1979</v>
      </c>
      <c r="B796" s="350"/>
      <c r="C796" s="313" t="s">
        <v>1344</v>
      </c>
      <c r="D796" s="313" t="s">
        <v>1350</v>
      </c>
      <c r="E796" s="313" t="s">
        <v>1359</v>
      </c>
      <c r="F796" s="313" t="s">
        <v>1364</v>
      </c>
      <c r="G796" s="313"/>
      <c r="H796" s="313" t="s">
        <v>1368</v>
      </c>
      <c r="I796" s="313"/>
      <c r="J796" s="313">
        <v>583</v>
      </c>
      <c r="K796" s="313" t="s">
        <v>46</v>
      </c>
      <c r="L796" s="313" t="s">
        <v>1832</v>
      </c>
      <c r="N796" s="341" t="s">
        <v>1976</v>
      </c>
      <c r="O796" s="341"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342" t="s">
        <v>1992</v>
      </c>
      <c r="Q796" s="342" t="s">
        <v>46</v>
      </c>
      <c r="R796" s="342" t="str">
        <f t="shared" si="67"/>
        <v xml:space="preserve">Payroll Taxes </v>
      </c>
      <c r="S796" s="342" t="str">
        <f t="shared" si="66"/>
        <v>//**Payroll Taxes : **</v>
      </c>
      <c r="T796" s="31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c r="A797" s="349" t="s">
        <v>1979</v>
      </c>
      <c r="B797" s="350"/>
      <c r="C797" s="313" t="s">
        <v>1344</v>
      </c>
      <c r="D797" s="313" t="s">
        <v>1350</v>
      </c>
      <c r="E797" s="313" t="s">
        <v>1359</v>
      </c>
      <c r="F797" s="313" t="s">
        <v>1365</v>
      </c>
      <c r="G797" s="313"/>
      <c r="H797" s="313" t="s">
        <v>1369</v>
      </c>
      <c r="I797" s="313"/>
      <c r="J797" s="313">
        <v>584</v>
      </c>
      <c r="K797" s="313" t="s">
        <v>46</v>
      </c>
      <c r="L797" s="313" t="s">
        <v>1832</v>
      </c>
      <c r="N797" s="341" t="s">
        <v>1976</v>
      </c>
      <c r="O797" s="341"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342" t="s">
        <v>1992</v>
      </c>
      <c r="Q797" s="342" t="s">
        <v>46</v>
      </c>
      <c r="R797" s="342" t="str">
        <f t="shared" si="67"/>
        <v xml:space="preserve">Corporate Income Taxes </v>
      </c>
      <c r="S797" s="342" t="str">
        <f t="shared" si="66"/>
        <v>//**Corporate Income Taxes : **</v>
      </c>
      <c r="T797"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s="315" customFormat="1">
      <c r="A798" s="315" t="s">
        <v>1978</v>
      </c>
      <c r="B798" s="311"/>
      <c r="C798" s="315" t="s">
        <v>1344</v>
      </c>
      <c r="D798" s="315" t="s">
        <v>1351</v>
      </c>
      <c r="E798" s="315" t="str">
        <f>E799</f>
        <v>GRA for Remaining Government Cash Flow Changes</v>
      </c>
      <c r="M798" s="311"/>
      <c r="N798" s="344" t="s">
        <v>1976</v>
      </c>
      <c r="O798" s="344"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315" t="s">
        <v>1992</v>
      </c>
      <c r="Q798" s="315" t="s">
        <v>46</v>
      </c>
      <c r="S798" s="315" t="str">
        <f t="shared" si="66"/>
        <v/>
      </c>
      <c r="T798" s="315" t="str">
        <f t="shared" si="65"/>
        <v/>
      </c>
      <c r="U798" s="310" t="str">
        <f>N798&amp;O798&amp;P798&amp;T799&amp;T800&amp;T801&amp;T802&amp;T803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c r="A799" s="349" t="s">
        <v>1979</v>
      </c>
      <c r="B799" s="350"/>
      <c r="C799" s="313" t="s">
        <v>1344</v>
      </c>
      <c r="D799" s="313" t="s">
        <v>1351</v>
      </c>
      <c r="E799" s="313" t="s">
        <v>1360</v>
      </c>
      <c r="F799" s="313" t="s">
        <v>1361</v>
      </c>
      <c r="G799" s="313"/>
      <c r="H799" s="313" t="s">
        <v>1366</v>
      </c>
      <c r="I799" s="313"/>
      <c r="J799" s="313">
        <v>585</v>
      </c>
      <c r="K799" s="313" t="s">
        <v>46</v>
      </c>
      <c r="L799" s="313" t="s">
        <v>1832</v>
      </c>
      <c r="N799" s="341" t="s">
        <v>1976</v>
      </c>
      <c r="O799" s="341"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342" t="s">
        <v>1992</v>
      </c>
      <c r="Q799" s="342" t="s">
        <v>46</v>
      </c>
      <c r="R799" s="342" t="str">
        <f t="shared" si="67"/>
        <v xml:space="preserve">Regular Spending </v>
      </c>
      <c r="S799" s="342" t="str">
        <f t="shared" si="66"/>
        <v>//**Regular Spending : **</v>
      </c>
      <c r="T799" s="31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c r="A800" s="349" t="s">
        <v>1979</v>
      </c>
      <c r="B800" s="350"/>
      <c r="C800" s="313" t="s">
        <v>1344</v>
      </c>
      <c r="D800" s="313" t="s">
        <v>1351</v>
      </c>
      <c r="E800" s="313" t="s">
        <v>1360</v>
      </c>
      <c r="F800" s="313" t="s">
        <v>1362</v>
      </c>
      <c r="G800" s="313"/>
      <c r="H800" s="313" t="s">
        <v>1389</v>
      </c>
      <c r="I800" s="313"/>
      <c r="J800" s="313">
        <v>586</v>
      </c>
      <c r="K800" s="313" t="s">
        <v>46</v>
      </c>
      <c r="L800" s="313" t="s">
        <v>1832</v>
      </c>
      <c r="N800" s="341" t="s">
        <v>1976</v>
      </c>
      <c r="O800" s="341"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342" t="s">
        <v>1992</v>
      </c>
      <c r="Q800" s="342" t="s">
        <v>46</v>
      </c>
      <c r="R800" s="342" t="str">
        <f t="shared" si="67"/>
        <v xml:space="preserve">Budget Deficit </v>
      </c>
      <c r="S800" s="342" t="str">
        <f t="shared" si="66"/>
        <v>//**Budget Deficit : **</v>
      </c>
      <c r="T800" s="31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0">
      <c r="A801" s="349" t="s">
        <v>1979</v>
      </c>
      <c r="B801" s="350"/>
      <c r="C801" s="313" t="s">
        <v>1344</v>
      </c>
      <c r="D801" s="313" t="s">
        <v>1351</v>
      </c>
      <c r="E801" s="313" t="s">
        <v>1360</v>
      </c>
      <c r="F801" s="313" t="s">
        <v>1363</v>
      </c>
      <c r="G801" s="313"/>
      <c r="H801" s="313" t="s">
        <v>1367</v>
      </c>
      <c r="I801" s="313"/>
      <c r="J801" s="313">
        <v>587</v>
      </c>
      <c r="K801" s="313" t="s">
        <v>46</v>
      </c>
      <c r="L801" s="313" t="s">
        <v>1832</v>
      </c>
      <c r="N801" s="341" t="s">
        <v>1976</v>
      </c>
      <c r="O801" s="341"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342" t="s">
        <v>1992</v>
      </c>
      <c r="Q801" s="342" t="s">
        <v>46</v>
      </c>
      <c r="R801" s="342" t="str">
        <f t="shared" si="67"/>
        <v xml:space="preserve">Household Taxes </v>
      </c>
      <c r="S801" s="342" t="str">
        <f t="shared" si="66"/>
        <v>//**Household Taxes : **</v>
      </c>
      <c r="T801" s="31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0">
      <c r="A802" s="349" t="s">
        <v>1979</v>
      </c>
      <c r="B802" s="350"/>
      <c r="C802" s="313" t="s">
        <v>1344</v>
      </c>
      <c r="D802" s="313" t="s">
        <v>1351</v>
      </c>
      <c r="E802" s="313" t="s">
        <v>1360</v>
      </c>
      <c r="F802" s="313" t="s">
        <v>1364</v>
      </c>
      <c r="G802" s="313"/>
      <c r="H802" s="313" t="s">
        <v>1368</v>
      </c>
      <c r="I802" s="313"/>
      <c r="J802" s="313">
        <v>588</v>
      </c>
      <c r="K802" s="313" t="s">
        <v>46</v>
      </c>
      <c r="L802" s="313" t="s">
        <v>1832</v>
      </c>
      <c r="N802" s="341" t="s">
        <v>1976</v>
      </c>
      <c r="O802" s="341"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342" t="s">
        <v>1992</v>
      </c>
      <c r="Q802" s="342" t="s">
        <v>46</v>
      </c>
      <c r="R802" s="342" t="str">
        <f t="shared" si="67"/>
        <v xml:space="preserve">Payroll Taxes </v>
      </c>
      <c r="S802" s="342" t="str">
        <f t="shared" si="66"/>
        <v>//**Payroll Taxes : **</v>
      </c>
      <c r="T802" s="31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0">
      <c r="A803" s="349" t="s">
        <v>1979</v>
      </c>
      <c r="B803" s="350"/>
      <c r="C803" s="313" t="s">
        <v>1344</v>
      </c>
      <c r="D803" s="313" t="s">
        <v>1351</v>
      </c>
      <c r="E803" s="313" t="s">
        <v>1360</v>
      </c>
      <c r="F803" s="313" t="s">
        <v>1365</v>
      </c>
      <c r="G803" s="313"/>
      <c r="H803" s="313" t="s">
        <v>1369</v>
      </c>
      <c r="I803" s="313"/>
      <c r="J803" s="313">
        <v>589</v>
      </c>
      <c r="K803" s="313" t="s">
        <v>46</v>
      </c>
      <c r="L803" s="313" t="s">
        <v>1832</v>
      </c>
      <c r="N803" s="341" t="s">
        <v>1976</v>
      </c>
      <c r="O803" s="341"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342" t="s">
        <v>1992</v>
      </c>
      <c r="Q803" s="342" t="s">
        <v>46</v>
      </c>
      <c r="R803" s="342" t="str">
        <f t="shared" si="67"/>
        <v xml:space="preserve">Corporate Income Taxes </v>
      </c>
      <c r="S803" s="342" t="str">
        <f t="shared" si="66"/>
        <v>//**Corporate Income Taxes : **</v>
      </c>
      <c r="T803"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C38" sqref="C38"/>
    </sheetView>
  </sheetViews>
  <sheetFormatPr defaultColWidth="9.140625" defaultRowHeight="15"/>
  <cols>
    <col min="1" max="2" width="76.85546875" style="56" bestFit="1" customWidth="1"/>
    <col min="3" max="16384" width="9.140625" style="56"/>
  </cols>
  <sheetData>
    <row r="1" spans="1:2">
      <c r="A1" s="484" t="s">
        <v>1186</v>
      </c>
      <c r="B1" s="484"/>
    </row>
    <row r="2" spans="1:2">
      <c r="A2" s="102" t="s">
        <v>1187</v>
      </c>
      <c r="B2" s="102" t="s">
        <v>1188</v>
      </c>
    </row>
    <row r="3" spans="1:2">
      <c r="A3" s="103" t="s">
        <v>375</v>
      </c>
      <c r="B3" s="56" t="str">
        <f>A3</f>
        <v>million metric tons / year</v>
      </c>
    </row>
    <row r="4" spans="1:2">
      <c r="A4" s="103" t="s">
        <v>1292</v>
      </c>
      <c r="B4" s="124" t="s">
        <v>1423</v>
      </c>
    </row>
    <row r="5" spans="1:2">
      <c r="A5" s="104" t="s">
        <v>624</v>
      </c>
      <c r="B5" s="56" t="str">
        <f t="shared" ref="B5:B24" si="0">A5</f>
        <v>thousand metric tons / year</v>
      </c>
    </row>
    <row r="6" spans="1:2">
      <c r="A6" s="104" t="s">
        <v>1293</v>
      </c>
      <c r="B6" s="124" t="s">
        <v>1424</v>
      </c>
    </row>
    <row r="7" spans="1:2">
      <c r="A7" s="104" t="s">
        <v>1388</v>
      </c>
      <c r="B7" s="124" t="s">
        <v>2010</v>
      </c>
    </row>
    <row r="8" spans="1:2">
      <c r="A8" s="104" t="s">
        <v>1294</v>
      </c>
      <c r="B8" s="124" t="s">
        <v>2005</v>
      </c>
    </row>
    <row r="9" spans="1:2">
      <c r="A9" s="104" t="s">
        <v>1335</v>
      </c>
      <c r="B9" s="124" t="s">
        <v>2006</v>
      </c>
    </row>
    <row r="10" spans="1:2">
      <c r="A10" s="104" t="s">
        <v>1235</v>
      </c>
      <c r="B10" s="56" t="str">
        <f t="shared" si="0"/>
        <v>jobs</v>
      </c>
    </row>
    <row r="11" spans="1:2">
      <c r="A11" s="104" t="s">
        <v>1282</v>
      </c>
      <c r="B11" s="56" t="str">
        <f t="shared" si="0"/>
        <v>incidents / year</v>
      </c>
    </row>
    <row r="12" spans="1:2">
      <c r="A12" s="104" t="s">
        <v>1257</v>
      </c>
      <c r="B12" s="56" t="str">
        <f t="shared" si="0"/>
        <v>% change</v>
      </c>
    </row>
    <row r="13" spans="1:2">
      <c r="A13" s="104" t="s">
        <v>1295</v>
      </c>
      <c r="B13" s="124" t="s">
        <v>1425</v>
      </c>
    </row>
    <row r="14" spans="1:2">
      <c r="A14" s="104" t="s">
        <v>376</v>
      </c>
      <c r="B14" s="56" t="str">
        <f t="shared" si="0"/>
        <v>lives / year</v>
      </c>
    </row>
    <row r="15" spans="1:2">
      <c r="A15" s="104" t="s">
        <v>377</v>
      </c>
      <c r="B15" s="56" t="str">
        <f t="shared" si="0"/>
        <v>terawatt-hours (TWh) / year</v>
      </c>
    </row>
    <row r="16" spans="1:2">
      <c r="A16" s="104" t="s">
        <v>378</v>
      </c>
      <c r="B16" s="56" t="str">
        <f t="shared" si="0"/>
        <v>gigawatts (GW) / year</v>
      </c>
    </row>
    <row r="17" spans="1:2">
      <c r="A17" s="104" t="s">
        <v>1296</v>
      </c>
      <c r="B17" s="124" t="s">
        <v>1426</v>
      </c>
    </row>
    <row r="18" spans="1:2">
      <c r="A18" s="104" t="s">
        <v>795</v>
      </c>
      <c r="B18" s="56" t="str">
        <f t="shared" si="0"/>
        <v>cubic km / yr</v>
      </c>
    </row>
    <row r="19" spans="1:2">
      <c r="A19" s="104" t="s">
        <v>700</v>
      </c>
      <c r="B19" s="124" t="s">
        <v>2024</v>
      </c>
    </row>
    <row r="20" spans="1:2">
      <c r="A20" s="104" t="s">
        <v>701</v>
      </c>
      <c r="B20" s="124" t="s">
        <v>2025</v>
      </c>
    </row>
    <row r="21" spans="1:2">
      <c r="A21" s="104" t="s">
        <v>504</v>
      </c>
      <c r="B21" s="56" t="str">
        <f t="shared" si="0"/>
        <v>million vehicles / year</v>
      </c>
    </row>
    <row r="22" spans="1:2">
      <c r="A22" s="104" t="s">
        <v>678</v>
      </c>
      <c r="B22" s="56" t="str">
        <f t="shared" si="0"/>
        <v>thousand vehicles / year</v>
      </c>
    </row>
    <row r="23" spans="1:2">
      <c r="A23" s="104" t="s">
        <v>677</v>
      </c>
      <c r="B23" s="56" t="str">
        <f t="shared" si="0"/>
        <v>million vehicles</v>
      </c>
    </row>
    <row r="24" spans="1:2">
      <c r="A24" s="104" t="s">
        <v>709</v>
      </c>
      <c r="B24" s="56" t="str">
        <f t="shared" si="0"/>
        <v>thousand vehicles</v>
      </c>
    </row>
    <row r="25" spans="1:2">
      <c r="A25" s="104" t="s">
        <v>481</v>
      </c>
      <c r="B25" s="124" t="s">
        <v>1687</v>
      </c>
    </row>
    <row r="26" spans="1:2">
      <c r="A26" s="118" t="s">
        <v>1297</v>
      </c>
      <c r="B26" s="124" t="s">
        <v>1427</v>
      </c>
    </row>
    <row r="27" spans="1:2">
      <c r="A27" s="104" t="s">
        <v>683</v>
      </c>
      <c r="B27" s="124" t="s">
        <v>1428</v>
      </c>
    </row>
    <row r="28" spans="1:2">
      <c r="A28" s="104" t="s">
        <v>684</v>
      </c>
      <c r="B28" s="124" t="s">
        <v>1429</v>
      </c>
    </row>
    <row r="29" spans="1:2">
      <c r="A29" s="104" t="s">
        <v>616</v>
      </c>
      <c r="B29" s="124" t="s">
        <v>1428</v>
      </c>
    </row>
    <row r="30" spans="1:2">
      <c r="A30" s="104" t="s">
        <v>980</v>
      </c>
      <c r="B30" s="124" t="s">
        <v>1428</v>
      </c>
    </row>
    <row r="31" spans="1:2">
      <c r="A31" s="104" t="s">
        <v>751</v>
      </c>
      <c r="B31" s="124" t="s">
        <v>1687</v>
      </c>
    </row>
    <row r="32" spans="1:2">
      <c r="A32" s="104" t="s">
        <v>1298</v>
      </c>
      <c r="B32" s="124" t="s">
        <v>1430</v>
      </c>
    </row>
    <row r="33" spans="1:2">
      <c r="A33" s="104" t="s">
        <v>1299</v>
      </c>
      <c r="B33" s="124" t="s">
        <v>1431</v>
      </c>
    </row>
    <row r="34" spans="1:2">
      <c r="A34" s="104" t="s">
        <v>1300</v>
      </c>
      <c r="B34" s="124" t="s">
        <v>1432</v>
      </c>
    </row>
    <row r="35" spans="1:2">
      <c r="A35" s="104" t="s">
        <v>1301</v>
      </c>
      <c r="B35" s="125" t="s">
        <v>1430</v>
      </c>
    </row>
    <row r="36" spans="1:2">
      <c r="A36" s="104" t="s">
        <v>1302</v>
      </c>
      <c r="B36" s="125" t="s">
        <v>1433</v>
      </c>
    </row>
    <row r="37" spans="1:2">
      <c r="A37" s="104" t="s">
        <v>1303</v>
      </c>
      <c r="B37" s="124" t="s">
        <v>1434</v>
      </c>
    </row>
    <row r="38" spans="1:2">
      <c r="A38" s="104" t="s">
        <v>1304</v>
      </c>
      <c r="B38" s="124" t="s">
        <v>1435</v>
      </c>
    </row>
    <row r="39" spans="1:2">
      <c r="A39" s="104" t="s">
        <v>1305</v>
      </c>
      <c r="B39" s="124" t="s">
        <v>2023</v>
      </c>
    </row>
    <row r="40" spans="1:2">
      <c r="A40" s="104" t="s">
        <v>1306</v>
      </c>
      <c r="B40" s="124" t="s">
        <v>1436</v>
      </c>
    </row>
    <row r="42" spans="1:2">
      <c r="A42" s="484" t="s">
        <v>1190</v>
      </c>
      <c r="B42" s="484"/>
    </row>
    <row r="43" spans="1:2">
      <c r="A43" s="102" t="s">
        <v>1187</v>
      </c>
      <c r="B43" s="102" t="s">
        <v>1188</v>
      </c>
    </row>
    <row r="44" spans="1:2">
      <c r="A44" s="48" t="s">
        <v>155</v>
      </c>
      <c r="B44" s="124" t="s">
        <v>1437</v>
      </c>
    </row>
    <row r="45" spans="1:2">
      <c r="A45" s="48" t="s">
        <v>157</v>
      </c>
      <c r="B45" s="124" t="s">
        <v>1438</v>
      </c>
    </row>
    <row r="56" spans="1:1">
      <c r="A56" s="2"/>
    </row>
  </sheetData>
  <mergeCells count="2">
    <mergeCell ref="A1:B1"/>
    <mergeCell ref="A42:B4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249977111117893"/>
  </sheetPr>
  <dimension ref="A1:E106"/>
  <sheetViews>
    <sheetView topLeftCell="D54" workbookViewId="0">
      <selection activeCell="E69" sqref="E69"/>
    </sheetView>
  </sheetViews>
  <sheetFormatPr defaultColWidth="9.140625" defaultRowHeight="15"/>
  <cols>
    <col min="1" max="1" width="20.140625" style="286" customWidth="1"/>
    <col min="2" max="2" width="43.7109375" style="286" customWidth="1"/>
    <col min="3" max="3" width="44.7109375" style="286" customWidth="1"/>
    <col min="4" max="4" width="14" style="286" customWidth="1"/>
    <col min="5" max="5" width="158.140625" style="1" customWidth="1"/>
    <col min="6" max="16384" width="9.140625" style="286"/>
  </cols>
  <sheetData>
    <row r="1" spans="1:5">
      <c r="A1" s="302" t="s">
        <v>1761</v>
      </c>
    </row>
    <row r="2" spans="1:5">
      <c r="A2" s="303" t="s">
        <v>1762</v>
      </c>
    </row>
    <row r="3" spans="1:5">
      <c r="A3" s="290" t="s">
        <v>3</v>
      </c>
      <c r="B3" s="290" t="s">
        <v>0</v>
      </c>
      <c r="C3" s="290" t="s">
        <v>1</v>
      </c>
      <c r="D3" s="290" t="s">
        <v>1866</v>
      </c>
      <c r="E3" s="289" t="s">
        <v>1867</v>
      </c>
    </row>
    <row r="4" spans="1:5" ht="30">
      <c r="A4" s="62" t="s">
        <v>4</v>
      </c>
      <c r="B4" s="62" t="s">
        <v>708</v>
      </c>
      <c r="C4" s="62" t="s">
        <v>703</v>
      </c>
      <c r="D4" s="305" t="s">
        <v>1764</v>
      </c>
      <c r="E4" s="307" t="s">
        <v>1765</v>
      </c>
    </row>
    <row r="5" spans="1:5" ht="30">
      <c r="A5" s="62" t="s">
        <v>4</v>
      </c>
      <c r="B5" s="62" t="s">
        <v>787</v>
      </c>
      <c r="C5" s="62" t="s">
        <v>788</v>
      </c>
      <c r="D5" s="305" t="s">
        <v>1764</v>
      </c>
      <c r="E5" s="307" t="s">
        <v>1767</v>
      </c>
    </row>
    <row r="6" spans="1:5" ht="45">
      <c r="A6" s="62" t="s">
        <v>4</v>
      </c>
      <c r="B6" s="62" t="s">
        <v>783</v>
      </c>
      <c r="C6" s="62" t="s">
        <v>784</v>
      </c>
      <c r="D6" s="305" t="s">
        <v>1764</v>
      </c>
      <c r="E6" s="307" t="s">
        <v>1768</v>
      </c>
    </row>
    <row r="7" spans="1:5" ht="60">
      <c r="A7" s="62" t="s">
        <v>4</v>
      </c>
      <c r="B7" s="62" t="s">
        <v>488</v>
      </c>
      <c r="C7" s="62" t="s">
        <v>489</v>
      </c>
      <c r="D7" s="305" t="s">
        <v>1764</v>
      </c>
      <c r="E7" s="307" t="s">
        <v>1997</v>
      </c>
    </row>
    <row r="8" spans="1:5" ht="30">
      <c r="A8" s="62" t="s">
        <v>4</v>
      </c>
      <c r="B8" s="62" t="s">
        <v>487</v>
      </c>
      <c r="C8" s="62" t="s">
        <v>483</v>
      </c>
      <c r="D8" s="305" t="s">
        <v>1764</v>
      </c>
      <c r="E8" s="307" t="s">
        <v>1998</v>
      </c>
    </row>
    <row r="9" spans="1:5" ht="30">
      <c r="A9" s="62" t="s">
        <v>4</v>
      </c>
      <c r="B9" s="62" t="s">
        <v>11</v>
      </c>
      <c r="C9" s="62" t="s">
        <v>117</v>
      </c>
      <c r="D9" s="305" t="s">
        <v>1764</v>
      </c>
      <c r="E9" s="307" t="s">
        <v>1769</v>
      </c>
    </row>
    <row r="10" spans="1:5" ht="30">
      <c r="A10" s="62" t="s">
        <v>4</v>
      </c>
      <c r="B10" s="62" t="s">
        <v>5</v>
      </c>
      <c r="C10" s="62" t="s">
        <v>315</v>
      </c>
      <c r="D10" s="305" t="s">
        <v>1764</v>
      </c>
      <c r="E10" s="307" t="s">
        <v>1770</v>
      </c>
    </row>
    <row r="11" spans="1:5" ht="45">
      <c r="A11" s="62" t="s">
        <v>4</v>
      </c>
      <c r="B11" s="62" t="s">
        <v>830</v>
      </c>
      <c r="C11" s="62" t="s">
        <v>831</v>
      </c>
      <c r="D11" s="305" t="s">
        <v>1764</v>
      </c>
      <c r="E11" s="307" t="s">
        <v>1771</v>
      </c>
    </row>
    <row r="12" spans="1:5" ht="30">
      <c r="A12" s="62" t="s">
        <v>4</v>
      </c>
      <c r="B12" s="62" t="s">
        <v>494</v>
      </c>
      <c r="C12" s="62" t="s">
        <v>495</v>
      </c>
      <c r="D12" s="305" t="s">
        <v>1764</v>
      </c>
      <c r="E12" s="307" t="s">
        <v>1773</v>
      </c>
    </row>
    <row r="13" spans="1:5">
      <c r="A13" s="62" t="s">
        <v>4</v>
      </c>
      <c r="B13" s="62" t="s">
        <v>1400</v>
      </c>
      <c r="C13" s="62" t="s">
        <v>1401</v>
      </c>
      <c r="D13" s="305" t="s">
        <v>1764</v>
      </c>
      <c r="E13" s="307" t="s">
        <v>1985</v>
      </c>
    </row>
    <row r="14" spans="1:5" ht="30">
      <c r="A14" s="62" t="s">
        <v>74</v>
      </c>
      <c r="B14" s="62" t="s">
        <v>15</v>
      </c>
      <c r="C14" s="62" t="s">
        <v>822</v>
      </c>
      <c r="D14" s="305" t="s">
        <v>1764</v>
      </c>
      <c r="E14" s="307" t="s">
        <v>1774</v>
      </c>
    </row>
    <row r="15" spans="1:5" ht="30">
      <c r="A15" s="62" t="s">
        <v>74</v>
      </c>
      <c r="B15" s="62" t="s">
        <v>106</v>
      </c>
      <c r="C15" s="62" t="s">
        <v>316</v>
      </c>
      <c r="D15" s="305" t="s">
        <v>1764</v>
      </c>
      <c r="E15" s="307" t="s">
        <v>1776</v>
      </c>
    </row>
    <row r="16" spans="1:5" ht="45">
      <c r="A16" s="62" t="s">
        <v>74</v>
      </c>
      <c r="B16" s="62" t="s">
        <v>14</v>
      </c>
      <c r="C16" s="62" t="s">
        <v>7</v>
      </c>
      <c r="D16" s="305" t="s">
        <v>1764</v>
      </c>
      <c r="E16" s="307" t="s">
        <v>1778</v>
      </c>
    </row>
    <row r="17" spans="1:5" ht="30">
      <c r="A17" s="62" t="s">
        <v>74</v>
      </c>
      <c r="B17" s="62" t="s">
        <v>273</v>
      </c>
      <c r="C17" s="62" t="s">
        <v>317</v>
      </c>
      <c r="D17" s="305" t="s">
        <v>1764</v>
      </c>
      <c r="E17" s="307" t="s">
        <v>1779</v>
      </c>
    </row>
    <row r="18" spans="1:5">
      <c r="A18" s="62" t="s">
        <v>74</v>
      </c>
      <c r="B18" s="62" t="s">
        <v>277</v>
      </c>
      <c r="C18" s="62" t="s">
        <v>280</v>
      </c>
      <c r="D18" s="305" t="s">
        <v>1764</v>
      </c>
      <c r="E18" s="307" t="s">
        <v>1780</v>
      </c>
    </row>
    <row r="19" spans="1:5" ht="75">
      <c r="A19" s="62" t="s">
        <v>74</v>
      </c>
      <c r="B19" s="62" t="s">
        <v>13</v>
      </c>
      <c r="C19" s="62" t="s">
        <v>132</v>
      </c>
      <c r="D19" s="305" t="s">
        <v>1764</v>
      </c>
      <c r="E19" s="307" t="s">
        <v>2000</v>
      </c>
    </row>
    <row r="20" spans="1:5" ht="30">
      <c r="A20" s="62" t="s">
        <v>74</v>
      </c>
      <c r="B20" s="62" t="s">
        <v>797</v>
      </c>
      <c r="C20" s="62" t="s">
        <v>796</v>
      </c>
      <c r="D20" s="305" t="s">
        <v>1764</v>
      </c>
      <c r="E20" s="307" t="s">
        <v>1781</v>
      </c>
    </row>
    <row r="21" spans="1:5" ht="30">
      <c r="A21" s="62" t="s">
        <v>74</v>
      </c>
      <c r="B21" s="62" t="s">
        <v>12</v>
      </c>
      <c r="C21" s="62" t="s">
        <v>6</v>
      </c>
      <c r="D21" s="305" t="s">
        <v>1764</v>
      </c>
      <c r="E21" s="307" t="s">
        <v>1999</v>
      </c>
    </row>
    <row r="22" spans="1:5">
      <c r="A22" s="62" t="s">
        <v>8</v>
      </c>
      <c r="B22" s="62" t="s">
        <v>351</v>
      </c>
      <c r="C22" s="62" t="s">
        <v>352</v>
      </c>
      <c r="D22" s="305" t="s">
        <v>1764</v>
      </c>
      <c r="E22" s="307" t="s">
        <v>1986</v>
      </c>
    </row>
    <row r="23" spans="1:5">
      <c r="A23" s="62" t="s">
        <v>8</v>
      </c>
      <c r="B23" s="62" t="s">
        <v>29</v>
      </c>
      <c r="C23" s="62" t="s">
        <v>1709</v>
      </c>
      <c r="D23" s="305" t="s">
        <v>1764</v>
      </c>
      <c r="E23" s="307" t="s">
        <v>1783</v>
      </c>
    </row>
    <row r="24" spans="1:5" ht="45">
      <c r="A24" s="62" t="s">
        <v>8</v>
      </c>
      <c r="B24" s="62" t="s">
        <v>1101</v>
      </c>
      <c r="C24" s="62" t="s">
        <v>1102</v>
      </c>
      <c r="D24" s="305" t="s">
        <v>1764</v>
      </c>
      <c r="E24" s="307" t="s">
        <v>2001</v>
      </c>
    </row>
    <row r="25" spans="1:5" ht="30">
      <c r="A25" s="62" t="s">
        <v>8</v>
      </c>
      <c r="B25" s="62" t="s">
        <v>282</v>
      </c>
      <c r="C25" s="62" t="s">
        <v>285</v>
      </c>
      <c r="D25" s="305" t="s">
        <v>1764</v>
      </c>
      <c r="E25" s="307" t="s">
        <v>1784</v>
      </c>
    </row>
    <row r="26" spans="1:5" ht="30">
      <c r="A26" s="62" t="s">
        <v>8</v>
      </c>
      <c r="B26" s="62" t="s">
        <v>283</v>
      </c>
      <c r="C26" s="62" t="s">
        <v>284</v>
      </c>
      <c r="D26" s="305" t="s">
        <v>1764</v>
      </c>
      <c r="E26" s="307" t="s">
        <v>2002</v>
      </c>
    </row>
    <row r="27" spans="1:5">
      <c r="A27" s="62" t="s">
        <v>8</v>
      </c>
      <c r="B27" s="62" t="s">
        <v>319</v>
      </c>
      <c r="C27" s="62" t="s">
        <v>318</v>
      </c>
      <c r="D27" s="305" t="s">
        <v>1764</v>
      </c>
      <c r="E27" s="308"/>
    </row>
    <row r="28" spans="1:5" ht="30">
      <c r="A28" s="62" t="s">
        <v>8</v>
      </c>
      <c r="B28" s="62" t="s">
        <v>17</v>
      </c>
      <c r="C28" s="62" t="s">
        <v>30</v>
      </c>
      <c r="D28" s="305" t="s">
        <v>1764</v>
      </c>
      <c r="E28" s="307" t="s">
        <v>1785</v>
      </c>
    </row>
    <row r="29" spans="1:5">
      <c r="A29" s="62" t="s">
        <v>8</v>
      </c>
      <c r="B29" s="62" t="s">
        <v>134</v>
      </c>
      <c r="C29" s="62" t="s">
        <v>133</v>
      </c>
      <c r="D29" s="305" t="s">
        <v>1764</v>
      </c>
      <c r="E29" s="307" t="s">
        <v>1786</v>
      </c>
    </row>
    <row r="30" spans="1:5">
      <c r="A30" s="62" t="s">
        <v>8</v>
      </c>
      <c r="B30" s="62" t="s">
        <v>19</v>
      </c>
      <c r="C30" s="62" t="s">
        <v>1383</v>
      </c>
      <c r="D30" s="305" t="s">
        <v>1764</v>
      </c>
      <c r="E30" s="307" t="s">
        <v>1788</v>
      </c>
    </row>
    <row r="31" spans="1:5" ht="30">
      <c r="A31" s="62" t="s">
        <v>8</v>
      </c>
      <c r="B31" s="62" t="s">
        <v>138</v>
      </c>
      <c r="C31" s="62" t="s">
        <v>296</v>
      </c>
      <c r="D31" s="305" t="s">
        <v>1764</v>
      </c>
      <c r="E31" s="307" t="s">
        <v>1789</v>
      </c>
    </row>
    <row r="32" spans="1:5">
      <c r="A32" s="62" t="s">
        <v>8</v>
      </c>
      <c r="B32" s="62" t="s">
        <v>1707</v>
      </c>
      <c r="C32" s="62" t="s">
        <v>1708</v>
      </c>
      <c r="D32" s="305" t="s">
        <v>1764</v>
      </c>
      <c r="E32" s="308" t="s">
        <v>1790</v>
      </c>
    </row>
    <row r="33" spans="1:5" ht="30">
      <c r="A33" s="62" t="s">
        <v>8</v>
      </c>
      <c r="B33" s="62" t="s">
        <v>62</v>
      </c>
      <c r="C33" s="62" t="s">
        <v>135</v>
      </c>
      <c r="D33" s="305" t="s">
        <v>1764</v>
      </c>
      <c r="E33" s="308" t="s">
        <v>1791</v>
      </c>
    </row>
    <row r="34" spans="1:5">
      <c r="A34" s="62" t="s">
        <v>8</v>
      </c>
      <c r="B34" s="62" t="s">
        <v>380</v>
      </c>
      <c r="C34" s="62" t="s">
        <v>381</v>
      </c>
      <c r="D34" s="305" t="s">
        <v>1764</v>
      </c>
      <c r="E34" s="307" t="s">
        <v>1995</v>
      </c>
    </row>
    <row r="35" spans="1:5">
      <c r="A35" s="62" t="s">
        <v>8</v>
      </c>
      <c r="B35" s="62" t="s">
        <v>558</v>
      </c>
      <c r="C35" s="62" t="s">
        <v>557</v>
      </c>
      <c r="D35" s="305" t="s">
        <v>1764</v>
      </c>
      <c r="E35" s="307" t="s">
        <v>1987</v>
      </c>
    </row>
    <row r="36" spans="1:5" ht="30">
      <c r="A36" s="62" t="s">
        <v>8</v>
      </c>
      <c r="B36" s="62" t="s">
        <v>267</v>
      </c>
      <c r="C36" s="62" t="s">
        <v>268</v>
      </c>
      <c r="D36" s="305" t="s">
        <v>1764</v>
      </c>
      <c r="E36" s="308" t="s">
        <v>1792</v>
      </c>
    </row>
    <row r="37" spans="1:5" ht="30">
      <c r="A37" s="62" t="s">
        <v>8</v>
      </c>
      <c r="B37" s="62" t="s">
        <v>638</v>
      </c>
      <c r="C37" s="62" t="s">
        <v>639</v>
      </c>
      <c r="D37" s="305" t="s">
        <v>1764</v>
      </c>
      <c r="E37" s="307" t="s">
        <v>1794</v>
      </c>
    </row>
    <row r="38" spans="1:5">
      <c r="A38" s="62" t="s">
        <v>8</v>
      </c>
      <c r="B38" s="62" t="s">
        <v>264</v>
      </c>
      <c r="C38" s="62" t="s">
        <v>297</v>
      </c>
      <c r="D38" s="305" t="s">
        <v>1764</v>
      </c>
      <c r="E38" s="307" t="s">
        <v>1796</v>
      </c>
    </row>
    <row r="39" spans="1:5" ht="30">
      <c r="A39" s="62" t="s">
        <v>8</v>
      </c>
      <c r="B39" s="62" t="s">
        <v>1157</v>
      </c>
      <c r="C39" s="62" t="s">
        <v>1159</v>
      </c>
      <c r="D39" s="305" t="s">
        <v>1764</v>
      </c>
      <c r="E39" s="308" t="s">
        <v>1797</v>
      </c>
    </row>
    <row r="40" spans="1:5">
      <c r="A40" s="62" t="s">
        <v>8</v>
      </c>
      <c r="B40" s="62" t="s">
        <v>18</v>
      </c>
      <c r="C40" s="62" t="s">
        <v>137</v>
      </c>
      <c r="D40" s="305" t="s">
        <v>1764</v>
      </c>
      <c r="E40" s="308" t="s">
        <v>1798</v>
      </c>
    </row>
    <row r="41" spans="1:5">
      <c r="A41" s="62" t="s">
        <v>9</v>
      </c>
      <c r="B41" s="62" t="s">
        <v>29</v>
      </c>
      <c r="C41" s="62" t="s">
        <v>1712</v>
      </c>
      <c r="D41" s="305" t="s">
        <v>1764</v>
      </c>
      <c r="E41" s="308" t="s">
        <v>1996</v>
      </c>
    </row>
    <row r="42" spans="1:5">
      <c r="A42" s="62" t="s">
        <v>9</v>
      </c>
      <c r="B42" s="62" t="s">
        <v>21</v>
      </c>
      <c r="C42" s="62" t="s">
        <v>1139</v>
      </c>
      <c r="D42" s="305" t="s">
        <v>1764</v>
      </c>
      <c r="E42" s="307" t="s">
        <v>1799</v>
      </c>
    </row>
    <row r="43" spans="1:5" ht="30">
      <c r="A43" s="62" t="s">
        <v>9</v>
      </c>
      <c r="B43" s="62" t="s">
        <v>25</v>
      </c>
      <c r="C43" s="62" t="s">
        <v>298</v>
      </c>
      <c r="D43" s="305" t="s">
        <v>1764</v>
      </c>
      <c r="E43" s="307" t="s">
        <v>1800</v>
      </c>
    </row>
    <row r="44" spans="1:5" ht="45">
      <c r="A44" s="62" t="s">
        <v>9</v>
      </c>
      <c r="B44" s="62" t="s">
        <v>23</v>
      </c>
      <c r="C44" s="62" t="s">
        <v>61</v>
      </c>
      <c r="D44" s="305" t="s">
        <v>1764</v>
      </c>
      <c r="E44" s="307" t="s">
        <v>1801</v>
      </c>
    </row>
    <row r="45" spans="1:5" ht="30">
      <c r="A45" s="62" t="s">
        <v>9</v>
      </c>
      <c r="B45" s="62" t="s">
        <v>107</v>
      </c>
      <c r="C45" s="62" t="s">
        <v>299</v>
      </c>
      <c r="D45" s="305" t="s">
        <v>1764</v>
      </c>
      <c r="E45" s="307" t="s">
        <v>1803</v>
      </c>
    </row>
    <row r="46" spans="1:5">
      <c r="A46" s="62" t="s">
        <v>9</v>
      </c>
      <c r="B46" s="62" t="s">
        <v>24</v>
      </c>
      <c r="C46" s="62" t="s">
        <v>300</v>
      </c>
      <c r="D46" s="305" t="s">
        <v>1764</v>
      </c>
      <c r="E46" s="307" t="s">
        <v>1804</v>
      </c>
    </row>
    <row r="47" spans="1:5" ht="30">
      <c r="A47" s="62" t="s">
        <v>9</v>
      </c>
      <c r="B47" s="62" t="s">
        <v>1046</v>
      </c>
      <c r="C47" s="62" t="s">
        <v>717</v>
      </c>
      <c r="D47" s="305" t="s">
        <v>1764</v>
      </c>
      <c r="E47" s="307" t="s">
        <v>1806</v>
      </c>
    </row>
    <row r="48" spans="1:5">
      <c r="A48" s="62" t="s">
        <v>9</v>
      </c>
      <c r="B48" s="62" t="s">
        <v>1144</v>
      </c>
      <c r="C48" s="62" t="s">
        <v>1147</v>
      </c>
      <c r="D48" s="305" t="s">
        <v>1764</v>
      </c>
      <c r="E48" s="307" t="s">
        <v>1807</v>
      </c>
    </row>
    <row r="49" spans="1:5" ht="30">
      <c r="A49" s="62" t="s">
        <v>9</v>
      </c>
      <c r="B49" s="62" t="s">
        <v>1145</v>
      </c>
      <c r="C49" s="62" t="s">
        <v>1148</v>
      </c>
      <c r="D49" s="305" t="s">
        <v>1764</v>
      </c>
      <c r="E49" s="307" t="s">
        <v>1808</v>
      </c>
    </row>
    <row r="50" spans="1:5" ht="30">
      <c r="A50" s="62" t="s">
        <v>9</v>
      </c>
      <c r="B50" s="62" t="s">
        <v>1146</v>
      </c>
      <c r="C50" s="62" t="s">
        <v>1149</v>
      </c>
      <c r="D50" s="305" t="s">
        <v>1764</v>
      </c>
      <c r="E50" s="307" t="s">
        <v>1809</v>
      </c>
    </row>
    <row r="51" spans="1:5" ht="30">
      <c r="A51" s="62" t="s">
        <v>9</v>
      </c>
      <c r="B51" s="62" t="s">
        <v>1156</v>
      </c>
      <c r="C51" s="62" t="s">
        <v>1150</v>
      </c>
      <c r="D51" s="305" t="s">
        <v>1764</v>
      </c>
      <c r="E51" s="307" t="s">
        <v>1810</v>
      </c>
    </row>
    <row r="52" spans="1:5">
      <c r="A52" s="62" t="s">
        <v>9</v>
      </c>
      <c r="B52" s="62" t="s">
        <v>763</v>
      </c>
      <c r="C52" s="62" t="s">
        <v>762</v>
      </c>
      <c r="D52" s="305" t="s">
        <v>1764</v>
      </c>
      <c r="E52" s="307"/>
    </row>
    <row r="53" spans="1:5" ht="30">
      <c r="A53" s="62" t="s">
        <v>9</v>
      </c>
      <c r="B53" s="62" t="s">
        <v>22</v>
      </c>
      <c r="C53" s="62" t="s">
        <v>301</v>
      </c>
      <c r="D53" s="305" t="s">
        <v>1764</v>
      </c>
      <c r="E53" s="307" t="s">
        <v>1988</v>
      </c>
    </row>
    <row r="54" spans="1:5" ht="30">
      <c r="A54" s="62" t="s">
        <v>9</v>
      </c>
      <c r="B54" s="62" t="s">
        <v>20</v>
      </c>
      <c r="C54" s="62" t="s">
        <v>302</v>
      </c>
      <c r="D54" s="305" t="s">
        <v>1764</v>
      </c>
      <c r="E54" s="307" t="s">
        <v>1989</v>
      </c>
    </row>
    <row r="55" spans="1:5" ht="30">
      <c r="A55" s="62" t="s">
        <v>9</v>
      </c>
      <c r="B55" s="62" t="s">
        <v>826</v>
      </c>
      <c r="C55" s="62" t="s">
        <v>827</v>
      </c>
      <c r="D55" s="305" t="s">
        <v>1764</v>
      </c>
      <c r="E55" s="307" t="s">
        <v>1811</v>
      </c>
    </row>
    <row r="56" spans="1:5">
      <c r="A56" s="62" t="s">
        <v>149</v>
      </c>
      <c r="B56" s="62" t="s">
        <v>151</v>
      </c>
      <c r="C56" s="62" t="s">
        <v>452</v>
      </c>
      <c r="D56" s="305" t="s">
        <v>1764</v>
      </c>
      <c r="E56" s="307" t="s">
        <v>1812</v>
      </c>
    </row>
    <row r="57" spans="1:5">
      <c r="A57" s="62" t="s">
        <v>149</v>
      </c>
      <c r="B57" s="62" t="s">
        <v>272</v>
      </c>
      <c r="C57" s="62" t="s">
        <v>461</v>
      </c>
      <c r="D57" s="305" t="s">
        <v>1764</v>
      </c>
      <c r="E57" s="307" t="s">
        <v>1993</v>
      </c>
    </row>
    <row r="58" spans="1:5">
      <c r="A58" s="62" t="s">
        <v>149</v>
      </c>
      <c r="B58" s="62" t="s">
        <v>457</v>
      </c>
      <c r="C58" s="62" t="s">
        <v>458</v>
      </c>
      <c r="D58" s="305" t="s">
        <v>1764</v>
      </c>
      <c r="E58" s="307" t="s">
        <v>1994</v>
      </c>
    </row>
    <row r="59" spans="1:5">
      <c r="A59" s="62" t="s">
        <v>149</v>
      </c>
      <c r="B59" s="62" t="s">
        <v>198</v>
      </c>
      <c r="C59" s="62" t="s">
        <v>453</v>
      </c>
      <c r="D59" s="305" t="s">
        <v>1764</v>
      </c>
      <c r="E59" s="307" t="s">
        <v>1813</v>
      </c>
    </row>
    <row r="60" spans="1:5" ht="45">
      <c r="A60" s="62" t="s">
        <v>149</v>
      </c>
      <c r="B60" s="62" t="s">
        <v>1141</v>
      </c>
      <c r="C60" s="62" t="s">
        <v>1142</v>
      </c>
      <c r="D60" s="305" t="s">
        <v>1764</v>
      </c>
      <c r="E60" s="307" t="s">
        <v>1990</v>
      </c>
    </row>
    <row r="61" spans="1:5">
      <c r="A61" s="62" t="s">
        <v>149</v>
      </c>
      <c r="B61" s="62" t="s">
        <v>152</v>
      </c>
      <c r="C61" s="62" t="s">
        <v>454</v>
      </c>
      <c r="D61" s="305" t="s">
        <v>1764</v>
      </c>
      <c r="E61" s="307" t="s">
        <v>1815</v>
      </c>
    </row>
    <row r="62" spans="1:5" ht="30">
      <c r="A62" s="62" t="s">
        <v>149</v>
      </c>
      <c r="B62" s="62" t="s">
        <v>150</v>
      </c>
      <c r="C62" s="62" t="s">
        <v>1174</v>
      </c>
      <c r="D62" s="305" t="s">
        <v>1764</v>
      </c>
      <c r="E62" s="307" t="s">
        <v>1816</v>
      </c>
    </row>
    <row r="63" spans="1:5">
      <c r="A63" s="62" t="s">
        <v>149</v>
      </c>
      <c r="B63" s="62" t="s">
        <v>455</v>
      </c>
      <c r="C63" s="62" t="s">
        <v>456</v>
      </c>
      <c r="D63" s="305" t="s">
        <v>1764</v>
      </c>
      <c r="E63" s="307"/>
    </row>
    <row r="64" spans="1:5" ht="60">
      <c r="A64" s="62" t="s">
        <v>149</v>
      </c>
      <c r="B64" s="62" t="s">
        <v>769</v>
      </c>
      <c r="C64" s="62" t="s">
        <v>770</v>
      </c>
      <c r="D64" s="305" t="s">
        <v>1764</v>
      </c>
      <c r="E64" s="307" t="s">
        <v>2003</v>
      </c>
    </row>
    <row r="65" spans="1:5" ht="30">
      <c r="A65" s="62" t="s">
        <v>813</v>
      </c>
      <c r="B65" s="62" t="s">
        <v>817</v>
      </c>
      <c r="C65" s="62" t="s">
        <v>303</v>
      </c>
      <c r="D65" s="305" t="s">
        <v>1764</v>
      </c>
      <c r="E65" s="307" t="s">
        <v>1818</v>
      </c>
    </row>
    <row r="66" spans="1:5">
      <c r="A66" s="62" t="s">
        <v>813</v>
      </c>
      <c r="B66" s="62" t="s">
        <v>1100</v>
      </c>
      <c r="C66" s="62" t="s">
        <v>1099</v>
      </c>
      <c r="D66" s="305" t="s">
        <v>1764</v>
      </c>
      <c r="E66" s="307" t="s">
        <v>1820</v>
      </c>
    </row>
    <row r="67" spans="1:5" ht="30">
      <c r="A67" s="62" t="s">
        <v>813</v>
      </c>
      <c r="B67" s="62" t="s">
        <v>814</v>
      </c>
      <c r="C67" s="62" t="s">
        <v>815</v>
      </c>
      <c r="D67" s="305" t="s">
        <v>1764</v>
      </c>
      <c r="E67" s="307" t="s">
        <v>1822</v>
      </c>
    </row>
    <row r="68" spans="1:5" ht="60">
      <c r="A68" s="62" t="s">
        <v>10</v>
      </c>
      <c r="B68" s="62" t="s">
        <v>27</v>
      </c>
      <c r="C68" s="62" t="s">
        <v>737</v>
      </c>
      <c r="D68" s="305" t="s">
        <v>1764</v>
      </c>
      <c r="E68" s="307" t="s">
        <v>2009</v>
      </c>
    </row>
    <row r="69" spans="1:5" ht="30">
      <c r="A69" s="62" t="s">
        <v>10</v>
      </c>
      <c r="B69" s="62" t="s">
        <v>28</v>
      </c>
      <c r="C69" s="62" t="s">
        <v>156</v>
      </c>
      <c r="D69" s="305" t="s">
        <v>1764</v>
      </c>
      <c r="E69" s="307" t="s">
        <v>2004</v>
      </c>
    </row>
    <row r="70" spans="1:5">
      <c r="A70" s="62" t="s">
        <v>10</v>
      </c>
      <c r="B70" s="62" t="s">
        <v>774</v>
      </c>
      <c r="C70" s="62" t="s">
        <v>776</v>
      </c>
      <c r="D70" s="305" t="s">
        <v>1764</v>
      </c>
      <c r="E70" s="307"/>
    </row>
    <row r="71" spans="1:5">
      <c r="A71" s="62" t="s">
        <v>10</v>
      </c>
      <c r="B71" s="62" t="s">
        <v>1386</v>
      </c>
      <c r="C71" s="62" t="s">
        <v>775</v>
      </c>
      <c r="D71" s="305" t="s">
        <v>1764</v>
      </c>
      <c r="E71" s="307" t="s">
        <v>1823</v>
      </c>
    </row>
    <row r="72" spans="1:5">
      <c r="A72" s="62" t="s">
        <v>10</v>
      </c>
      <c r="B72" s="62" t="s">
        <v>1073</v>
      </c>
      <c r="C72" s="62" t="s">
        <v>1072</v>
      </c>
      <c r="D72" s="305" t="s">
        <v>1764</v>
      </c>
      <c r="E72" s="307"/>
    </row>
    <row r="73" spans="1:5">
      <c r="A73" s="62" t="s">
        <v>10</v>
      </c>
      <c r="B73" s="62" t="s">
        <v>1399</v>
      </c>
      <c r="C73" s="62" t="s">
        <v>1072</v>
      </c>
      <c r="D73" s="305" t="s">
        <v>1764</v>
      </c>
      <c r="E73" s="307"/>
    </row>
    <row r="74" spans="1:5">
      <c r="A74" s="62" t="s">
        <v>10</v>
      </c>
      <c r="B74" s="62" t="s">
        <v>1123</v>
      </c>
      <c r="C74" s="62" t="s">
        <v>1123</v>
      </c>
      <c r="D74" s="305" t="s">
        <v>1764</v>
      </c>
      <c r="E74" s="307" t="s">
        <v>1824</v>
      </c>
    </row>
    <row r="75" spans="1:5">
      <c r="A75" s="62" t="s">
        <v>10</v>
      </c>
      <c r="B75" s="62" t="s">
        <v>26</v>
      </c>
      <c r="C75" s="62" t="s">
        <v>304</v>
      </c>
      <c r="D75" s="305" t="s">
        <v>1764</v>
      </c>
      <c r="E75" s="307" t="s">
        <v>1825</v>
      </c>
    </row>
    <row r="76" spans="1:5" ht="45">
      <c r="A76" s="62" t="s">
        <v>1016</v>
      </c>
      <c r="B76" s="62" t="s">
        <v>331</v>
      </c>
      <c r="C76" s="62" t="s">
        <v>305</v>
      </c>
      <c r="D76" s="305" t="s">
        <v>1764</v>
      </c>
      <c r="E76" s="307" t="s">
        <v>1826</v>
      </c>
    </row>
    <row r="77" spans="1:5" ht="45">
      <c r="A77" s="62" t="s">
        <v>1016</v>
      </c>
      <c r="B77" s="62" t="s">
        <v>331</v>
      </c>
      <c r="C77" s="62" t="s">
        <v>306</v>
      </c>
      <c r="D77" s="305" t="s">
        <v>1764</v>
      </c>
      <c r="E77" s="307" t="s">
        <v>1826</v>
      </c>
    </row>
    <row r="78" spans="1:5" ht="45">
      <c r="A78" s="62" t="s">
        <v>1016</v>
      </c>
      <c r="B78" s="62" t="s">
        <v>331</v>
      </c>
      <c r="C78" s="62" t="s">
        <v>307</v>
      </c>
      <c r="D78" s="305" t="s">
        <v>1764</v>
      </c>
      <c r="E78" s="307" t="s">
        <v>1826</v>
      </c>
    </row>
    <row r="79" spans="1:5" ht="45">
      <c r="A79" s="62" t="s">
        <v>1016</v>
      </c>
      <c r="B79" s="62" t="s">
        <v>331</v>
      </c>
      <c r="C79" s="62" t="s">
        <v>308</v>
      </c>
      <c r="D79" s="305" t="s">
        <v>1764</v>
      </c>
      <c r="E79" s="307" t="s">
        <v>1826</v>
      </c>
    </row>
    <row r="80" spans="1:5" ht="45">
      <c r="A80" s="62" t="s">
        <v>1016</v>
      </c>
      <c r="B80" s="62" t="s">
        <v>331</v>
      </c>
      <c r="C80" s="62" t="s">
        <v>309</v>
      </c>
      <c r="D80" s="305" t="s">
        <v>1764</v>
      </c>
      <c r="E80" s="307" t="s">
        <v>1826</v>
      </c>
    </row>
    <row r="81" spans="1:5" ht="75">
      <c r="A81" s="62" t="s">
        <v>1016</v>
      </c>
      <c r="B81" s="62" t="s">
        <v>1172</v>
      </c>
      <c r="C81" s="62" t="s">
        <v>1173</v>
      </c>
      <c r="D81" s="305" t="s">
        <v>1764</v>
      </c>
      <c r="E81" s="307" t="s">
        <v>1828</v>
      </c>
    </row>
    <row r="82" spans="1:5" ht="45">
      <c r="A82" s="62" t="s">
        <v>1016</v>
      </c>
      <c r="B82" s="62" t="s">
        <v>350</v>
      </c>
      <c r="C82" s="62" t="s">
        <v>310</v>
      </c>
      <c r="D82" s="305" t="s">
        <v>1764</v>
      </c>
      <c r="E82" s="307" t="s">
        <v>1830</v>
      </c>
    </row>
    <row r="83" spans="1:5" ht="45">
      <c r="A83" s="62" t="s">
        <v>1016</v>
      </c>
      <c r="B83" s="62" t="s">
        <v>350</v>
      </c>
      <c r="C83" s="62" t="s">
        <v>311</v>
      </c>
      <c r="D83" s="305" t="s">
        <v>1764</v>
      </c>
      <c r="E83" s="307" t="s">
        <v>1830</v>
      </c>
    </row>
    <row r="84" spans="1:5" ht="45">
      <c r="A84" s="62" t="s">
        <v>1016</v>
      </c>
      <c r="B84" s="62" t="s">
        <v>350</v>
      </c>
      <c r="C84" s="62" t="s">
        <v>312</v>
      </c>
      <c r="D84" s="305" t="s">
        <v>1764</v>
      </c>
      <c r="E84" s="307" t="s">
        <v>1830</v>
      </c>
    </row>
    <row r="85" spans="1:5" ht="45">
      <c r="A85" s="62" t="s">
        <v>1016</v>
      </c>
      <c r="B85" s="62" t="s">
        <v>350</v>
      </c>
      <c r="C85" s="62" t="s">
        <v>313</v>
      </c>
      <c r="D85" s="305" t="s">
        <v>1764</v>
      </c>
      <c r="E85" s="307" t="s">
        <v>1830</v>
      </c>
    </row>
    <row r="86" spans="1:5" ht="45">
      <c r="A86" s="62" t="s">
        <v>1016</v>
      </c>
      <c r="B86" s="62" t="s">
        <v>350</v>
      </c>
      <c r="C86" s="62" t="s">
        <v>314</v>
      </c>
      <c r="D86" s="305" t="s">
        <v>1764</v>
      </c>
      <c r="E86" s="307" t="s">
        <v>1830</v>
      </c>
    </row>
    <row r="87" spans="1:5" ht="45">
      <c r="A87" s="62" t="s">
        <v>1194</v>
      </c>
      <c r="B87" s="62" t="s">
        <v>1195</v>
      </c>
      <c r="C87" s="62" t="s">
        <v>1198</v>
      </c>
      <c r="D87" s="305" t="s">
        <v>1764</v>
      </c>
      <c r="E87" s="307" t="s">
        <v>1831</v>
      </c>
    </row>
    <row r="88" spans="1:5" ht="105">
      <c r="A88" s="62" t="s">
        <v>1344</v>
      </c>
      <c r="B88" s="62" t="s">
        <v>1345</v>
      </c>
      <c r="C88" s="62" t="s">
        <v>1352</v>
      </c>
      <c r="D88" s="305" t="s">
        <v>1764</v>
      </c>
      <c r="E88" s="307" t="s">
        <v>1991</v>
      </c>
    </row>
    <row r="89" spans="1:5" ht="105">
      <c r="A89" s="62" t="s">
        <v>1344</v>
      </c>
      <c r="B89" s="62" t="s">
        <v>1346</v>
      </c>
      <c r="C89" s="62" t="s">
        <v>1353</v>
      </c>
      <c r="D89" s="305" t="s">
        <v>1764</v>
      </c>
      <c r="E89" s="307" t="s">
        <v>1991</v>
      </c>
    </row>
    <row r="90" spans="1:5" ht="105">
      <c r="A90" s="62" t="s">
        <v>1344</v>
      </c>
      <c r="B90" s="62" t="s">
        <v>482</v>
      </c>
      <c r="C90" s="62" t="s">
        <v>1354</v>
      </c>
      <c r="D90" s="305" t="s">
        <v>1764</v>
      </c>
      <c r="E90" s="307" t="s">
        <v>1991</v>
      </c>
    </row>
    <row r="91" spans="1:5" ht="105">
      <c r="A91" s="62" t="s">
        <v>1344</v>
      </c>
      <c r="B91" s="62" t="s">
        <v>1347</v>
      </c>
      <c r="C91" s="62" t="s">
        <v>1355</v>
      </c>
      <c r="D91" s="305" t="s">
        <v>1764</v>
      </c>
      <c r="E91" s="307" t="s">
        <v>1991</v>
      </c>
    </row>
    <row r="92" spans="1:5" ht="105">
      <c r="A92" s="62" t="s">
        <v>1344</v>
      </c>
      <c r="B92" s="62" t="s">
        <v>1348</v>
      </c>
      <c r="C92" s="62" t="s">
        <v>1356</v>
      </c>
      <c r="D92" s="305" t="s">
        <v>1764</v>
      </c>
      <c r="E92" s="307" t="s">
        <v>1991</v>
      </c>
    </row>
    <row r="93" spans="1:5" ht="105">
      <c r="A93" s="62" t="s">
        <v>1344</v>
      </c>
      <c r="B93" s="62" t="s">
        <v>277</v>
      </c>
      <c r="C93" s="62" t="s">
        <v>1357</v>
      </c>
      <c r="D93" s="305" t="s">
        <v>1764</v>
      </c>
      <c r="E93" s="307" t="s">
        <v>1991</v>
      </c>
    </row>
    <row r="94" spans="1:5" ht="105">
      <c r="A94" s="62" t="s">
        <v>1344</v>
      </c>
      <c r="B94" s="62" t="s">
        <v>1349</v>
      </c>
      <c r="C94" s="62" t="s">
        <v>1358</v>
      </c>
      <c r="D94" s="305" t="s">
        <v>1764</v>
      </c>
      <c r="E94" s="307" t="s">
        <v>1991</v>
      </c>
    </row>
    <row r="95" spans="1:5" ht="105">
      <c r="A95" s="62" t="s">
        <v>1344</v>
      </c>
      <c r="B95" s="62" t="s">
        <v>1350</v>
      </c>
      <c r="C95" s="62" t="s">
        <v>1359</v>
      </c>
      <c r="D95" s="305" t="s">
        <v>1764</v>
      </c>
      <c r="E95" s="307" t="s">
        <v>1991</v>
      </c>
    </row>
    <row r="96" spans="1:5" ht="105">
      <c r="A96" s="62" t="s">
        <v>1344</v>
      </c>
      <c r="B96" s="62" t="s">
        <v>1351</v>
      </c>
      <c r="C96" s="62" t="s">
        <v>1360</v>
      </c>
      <c r="D96" s="305" t="s">
        <v>1764</v>
      </c>
      <c r="E96" s="307" t="s">
        <v>1991</v>
      </c>
    </row>
    <row r="99" spans="4:4">
      <c r="D99" s="304"/>
    </row>
    <row r="100" spans="4:4">
      <c r="D100" s="304"/>
    </row>
    <row r="101" spans="4:4">
      <c r="D101" s="304"/>
    </row>
    <row r="102" spans="4:4">
      <c r="D102" s="304"/>
    </row>
    <row r="103" spans="4:4">
      <c r="D103" s="304"/>
    </row>
    <row r="104" spans="4:4">
      <c r="D104" s="304"/>
    </row>
    <row r="105" spans="4:4">
      <c r="D105" s="304"/>
    </row>
    <row r="106" spans="4:4">
      <c r="D106" s="304"/>
    </row>
  </sheetData>
  <phoneticPr fontId="56" type="noConversion"/>
  <conditionalFormatting sqref="C1:C1048576">
    <cfRule type="duplicateValues" dxfId="14"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6"/>
  <sheetViews>
    <sheetView topLeftCell="D1" zoomScale="70" zoomScaleNormal="70" workbookViewId="0">
      <pane ySplit="1" topLeftCell="A100" activePane="bottomLeft" state="frozen"/>
      <selection pane="bottomLeft" activeCell="G102" sqref="G102"/>
    </sheetView>
  </sheetViews>
  <sheetFormatPr defaultColWidth="9.140625" defaultRowHeight="15"/>
  <cols>
    <col min="1" max="1" width="37.28515625" style="46" customWidth="1"/>
    <col min="2" max="2" width="27.42578125" style="46" customWidth="1"/>
    <col min="3" max="3" width="9" style="2" customWidth="1"/>
    <col min="4" max="4" width="18.7109375" style="46" customWidth="1"/>
    <col min="5" max="5" width="18.140625" style="46" customWidth="1"/>
    <col min="6" max="6" width="34.140625" style="2" customWidth="1"/>
    <col min="7" max="7" width="95" style="46" customWidth="1"/>
    <col min="8" max="8" width="37.42578125" style="46" customWidth="1"/>
    <col min="9" max="9" width="34.28515625" style="46" customWidth="1"/>
    <col min="10" max="10" width="25.42578125" style="46" customWidth="1"/>
    <col min="11" max="11" width="11.140625" style="46" customWidth="1"/>
    <col min="12" max="13" width="16" style="46" customWidth="1"/>
    <col min="14" max="14" width="37.42578125" style="46" customWidth="1"/>
    <col min="15" max="15" width="25.42578125" style="46" customWidth="1"/>
    <col min="16" max="16" width="11.140625" style="46" customWidth="1"/>
    <col min="17" max="18" width="16" style="46" customWidth="1"/>
    <col min="19" max="19" width="37.42578125" style="46" customWidth="1"/>
    <col min="20" max="16384" width="9.140625" style="46"/>
  </cols>
  <sheetData>
    <row r="1" spans="1:19" s="55" customFormat="1" ht="30">
      <c r="A1" s="52" t="s">
        <v>614</v>
      </c>
      <c r="B1" s="53" t="s">
        <v>615</v>
      </c>
      <c r="C1" s="106" t="s">
        <v>1189</v>
      </c>
      <c r="D1" s="53" t="s">
        <v>63</v>
      </c>
      <c r="E1" s="53" t="s">
        <v>65</v>
      </c>
      <c r="F1" s="105" t="s">
        <v>463</v>
      </c>
      <c r="G1" s="53" t="s">
        <v>64</v>
      </c>
      <c r="H1" s="53" t="s">
        <v>637</v>
      </c>
      <c r="I1" s="54" t="s">
        <v>320</v>
      </c>
      <c r="J1" s="119" t="s">
        <v>1370</v>
      </c>
      <c r="K1" s="119" t="s">
        <v>1371</v>
      </c>
      <c r="L1" s="119" t="s">
        <v>1372</v>
      </c>
      <c r="M1" s="119" t="s">
        <v>1373</v>
      </c>
      <c r="N1" s="119" t="s">
        <v>1374</v>
      </c>
      <c r="O1" s="119" t="s">
        <v>1375</v>
      </c>
      <c r="P1" s="119" t="s">
        <v>1376</v>
      </c>
      <c r="Q1" s="119" t="s">
        <v>1377</v>
      </c>
      <c r="R1" s="119" t="s">
        <v>1378</v>
      </c>
      <c r="S1" s="119" t="s">
        <v>1379</v>
      </c>
    </row>
    <row r="2" spans="1:19" ht="345">
      <c r="A2" s="59" t="s">
        <v>642</v>
      </c>
      <c r="B2" s="57" t="s">
        <v>643</v>
      </c>
      <c r="C2" s="100">
        <v>1</v>
      </c>
      <c r="D2" s="57" t="s">
        <v>66</v>
      </c>
      <c r="E2" s="57" t="s">
        <v>67</v>
      </c>
      <c r="F2" s="2" t="str">
        <f>UnitControlCenter!$B$3</f>
        <v>million metric tons / year</v>
      </c>
      <c r="G2" s="57" t="s">
        <v>187</v>
      </c>
      <c r="J2" s="2" t="str">
        <f>Targets!A2</f>
        <v xml:space="preserve">2030 NDC Target under the Paris Agreement </v>
      </c>
      <c r="K2" s="2">
        <f>Targets!B2</f>
        <v>2030</v>
      </c>
      <c r="L2" s="3">
        <f>Targets!C2</f>
        <v>5516.8435685030599</v>
      </c>
      <c r="M2" s="3">
        <f>Targets!D2</f>
        <v>5686.5926013800772</v>
      </c>
      <c r="N2" s="2" t="str">
        <f>Targets!E2</f>
        <v>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v>
      </c>
    </row>
    <row r="3" spans="1:19">
      <c r="A3" s="59" t="s">
        <v>642</v>
      </c>
      <c r="B3" s="57" t="s">
        <v>644</v>
      </c>
      <c r="C3" s="61">
        <v>1</v>
      </c>
      <c r="D3" s="58" t="s">
        <v>66</v>
      </c>
      <c r="E3" s="58" t="s">
        <v>67</v>
      </c>
      <c r="F3" s="2" t="str">
        <f>UnitControlCenter!$B$3</f>
        <v>million metric tons / year</v>
      </c>
      <c r="G3" s="57" t="s">
        <v>613</v>
      </c>
      <c r="I3" s="57"/>
    </row>
    <row r="4" spans="1:19" ht="90">
      <c r="A4" s="59" t="s">
        <v>642</v>
      </c>
      <c r="B4" s="58" t="s">
        <v>645</v>
      </c>
      <c r="C4" s="100">
        <v>1</v>
      </c>
      <c r="D4" s="57" t="s">
        <v>68</v>
      </c>
      <c r="E4" s="57" t="s">
        <v>69</v>
      </c>
      <c r="F4" s="2" t="str">
        <f>UnitControlCenter!$B$3</f>
        <v>million metric tons / year</v>
      </c>
      <c r="G4" s="57" t="s">
        <v>1166</v>
      </c>
      <c r="H4" s="57" t="s">
        <v>1167</v>
      </c>
      <c r="I4" s="57" t="s">
        <v>1168</v>
      </c>
    </row>
    <row r="5" spans="1:19" ht="30">
      <c r="A5" s="59" t="s">
        <v>642</v>
      </c>
      <c r="B5" s="58" t="s">
        <v>646</v>
      </c>
      <c r="C5" s="100">
        <v>1</v>
      </c>
      <c r="D5" s="57" t="s">
        <v>68</v>
      </c>
      <c r="E5" s="57" t="s">
        <v>69</v>
      </c>
      <c r="F5" s="2" t="str">
        <f>UnitControlCenter!$B$3</f>
        <v>million metric tons / year</v>
      </c>
      <c r="G5" s="57" t="s">
        <v>1169</v>
      </c>
      <c r="H5" s="57" t="s">
        <v>1170</v>
      </c>
      <c r="I5" s="57" t="s">
        <v>1171</v>
      </c>
    </row>
    <row r="6" spans="1:19" ht="30">
      <c r="A6" s="59" t="s">
        <v>642</v>
      </c>
      <c r="B6" s="58" t="s">
        <v>647</v>
      </c>
      <c r="C6" s="100">
        <v>1</v>
      </c>
      <c r="D6" s="57" t="s">
        <v>68</v>
      </c>
      <c r="E6" s="57" t="s">
        <v>69</v>
      </c>
      <c r="F6" s="2" t="str">
        <f>UnitControlCenter!$B$3</f>
        <v>million metric tons / year</v>
      </c>
      <c r="G6" s="57" t="s">
        <v>955</v>
      </c>
      <c r="H6" s="46" t="s">
        <v>956</v>
      </c>
      <c r="I6" s="57" t="s">
        <v>957</v>
      </c>
    </row>
    <row r="7" spans="1:19">
      <c r="A7" s="59" t="s">
        <v>642</v>
      </c>
      <c r="B7" s="58" t="s">
        <v>1245</v>
      </c>
      <c r="C7" s="101">
        <v>1</v>
      </c>
      <c r="D7" s="57" t="s">
        <v>66</v>
      </c>
      <c r="E7" s="57" t="s">
        <v>67</v>
      </c>
      <c r="F7" s="1" t="str">
        <f>UnitControlCenter!$B$4</f>
        <v>g CO2e / 2018 INR</v>
      </c>
      <c r="G7" s="57" t="s">
        <v>1192</v>
      </c>
      <c r="I7" s="57"/>
    </row>
    <row r="8" spans="1:19">
      <c r="A8" s="59" t="s">
        <v>642</v>
      </c>
      <c r="B8" s="58" t="s">
        <v>147</v>
      </c>
      <c r="C8" s="100">
        <v>1</v>
      </c>
      <c r="D8" s="57" t="s">
        <v>66</v>
      </c>
      <c r="E8" s="57" t="s">
        <v>67</v>
      </c>
      <c r="F8" s="2" t="str">
        <f>UnitControlCenter!$B$3</f>
        <v>million metric tons / year</v>
      </c>
      <c r="G8" s="57" t="s">
        <v>756</v>
      </c>
      <c r="I8" s="57"/>
    </row>
    <row r="9" spans="1:19">
      <c r="A9" s="59" t="s">
        <v>642</v>
      </c>
      <c r="B9" s="58" t="s">
        <v>754</v>
      </c>
      <c r="C9" s="100">
        <v>1</v>
      </c>
      <c r="D9" s="57" t="s">
        <v>66</v>
      </c>
      <c r="E9" s="57" t="s">
        <v>67</v>
      </c>
      <c r="F9" s="2" t="str">
        <f>UnitControlCenter!$B$3</f>
        <v>million metric tons / year</v>
      </c>
      <c r="G9" s="57" t="s">
        <v>757</v>
      </c>
      <c r="I9" s="57"/>
    </row>
    <row r="10" spans="1:19">
      <c r="A10" s="59" t="s">
        <v>642</v>
      </c>
      <c r="B10" s="58" t="s">
        <v>823</v>
      </c>
      <c r="C10" s="100">
        <v>1</v>
      </c>
      <c r="D10" s="57" t="s">
        <v>66</v>
      </c>
      <c r="E10" s="57" t="s">
        <v>67</v>
      </c>
      <c r="F10" s="2" t="str">
        <f>UnitControlCenter!$B$3</f>
        <v>million metric tons / year</v>
      </c>
      <c r="G10" s="57" t="s">
        <v>835</v>
      </c>
      <c r="I10" s="57"/>
    </row>
    <row r="11" spans="1:19">
      <c r="A11" s="59" t="s">
        <v>642</v>
      </c>
      <c r="B11" s="58" t="s">
        <v>99</v>
      </c>
      <c r="C11" s="100">
        <v>1</v>
      </c>
      <c r="D11" s="57" t="s">
        <v>66</v>
      </c>
      <c r="E11" s="57" t="s">
        <v>67</v>
      </c>
      <c r="F11" s="2" t="str">
        <f>UnitControlCenter!$B$3</f>
        <v>million metric tons / year</v>
      </c>
      <c r="G11" s="57" t="s">
        <v>758</v>
      </c>
      <c r="I11" s="57"/>
    </row>
    <row r="12" spans="1:19">
      <c r="A12" s="59" t="s">
        <v>642</v>
      </c>
      <c r="B12" s="58" t="s">
        <v>9</v>
      </c>
      <c r="C12" s="100">
        <v>1</v>
      </c>
      <c r="D12" s="57" t="s">
        <v>66</v>
      </c>
      <c r="E12" s="57" t="s">
        <v>67</v>
      </c>
      <c r="F12" s="2" t="str">
        <f>UnitControlCenter!$B$3</f>
        <v>million metric tons / year</v>
      </c>
      <c r="G12" s="57" t="s">
        <v>782</v>
      </c>
      <c r="I12" s="57"/>
    </row>
    <row r="13" spans="1:19">
      <c r="A13" s="59" t="s">
        <v>642</v>
      </c>
      <c r="B13" s="58" t="s">
        <v>755</v>
      </c>
      <c r="C13" s="100">
        <v>1</v>
      </c>
      <c r="D13" s="57" t="s">
        <v>66</v>
      </c>
      <c r="E13" s="57" t="s">
        <v>67</v>
      </c>
      <c r="F13" s="2" t="str">
        <f>UnitControlCenter!$B$3</f>
        <v>million metric tons / year</v>
      </c>
      <c r="G13" s="57" t="s">
        <v>759</v>
      </c>
      <c r="I13" s="57"/>
    </row>
    <row r="14" spans="1:19">
      <c r="A14" s="59" t="s">
        <v>642</v>
      </c>
      <c r="B14" s="58" t="s">
        <v>4</v>
      </c>
      <c r="C14" s="100">
        <v>1</v>
      </c>
      <c r="D14" s="57" t="s">
        <v>66</v>
      </c>
      <c r="E14" s="57" t="s">
        <v>67</v>
      </c>
      <c r="F14" s="2" t="str">
        <f>UnitControlCenter!$B$3</f>
        <v>million metric tons / year</v>
      </c>
      <c r="G14" s="57" t="s">
        <v>760</v>
      </c>
      <c r="I14" s="57"/>
    </row>
    <row r="15" spans="1:19" ht="15.75" thickBot="1">
      <c r="A15" s="98" t="s">
        <v>642</v>
      </c>
      <c r="B15" s="92" t="s">
        <v>764</v>
      </c>
      <c r="C15" s="107">
        <v>1</v>
      </c>
      <c r="D15" s="93" t="s">
        <v>66</v>
      </c>
      <c r="E15" s="93" t="s">
        <v>67</v>
      </c>
      <c r="F15" s="96" t="str">
        <f>UnitControlCenter!$B$3</f>
        <v>million metric tons / year</v>
      </c>
      <c r="G15" s="93" t="s">
        <v>761</v>
      </c>
      <c r="H15" s="94"/>
      <c r="I15" s="93"/>
      <c r="J15" s="94"/>
      <c r="K15" s="94"/>
      <c r="L15" s="94"/>
      <c r="M15" s="94"/>
      <c r="N15" s="94"/>
      <c r="O15" s="94"/>
      <c r="P15" s="94"/>
      <c r="Q15" s="94"/>
      <c r="R15" s="94"/>
      <c r="S15" s="94"/>
    </row>
    <row r="16" spans="1:19">
      <c r="A16" s="58" t="s">
        <v>648</v>
      </c>
      <c r="B16" s="58" t="s">
        <v>529</v>
      </c>
      <c r="C16" s="100">
        <v>1</v>
      </c>
      <c r="D16" s="57" t="s">
        <v>66</v>
      </c>
      <c r="E16" s="57" t="s">
        <v>67</v>
      </c>
      <c r="F16" s="2" t="str">
        <f>UnitControlCenter!$B$3</f>
        <v>million metric tons / year</v>
      </c>
      <c r="G16" s="57" t="s">
        <v>636</v>
      </c>
      <c r="I16" s="57"/>
    </row>
    <row r="17" spans="1:19">
      <c r="A17" s="58" t="s">
        <v>648</v>
      </c>
      <c r="B17" s="59" t="s">
        <v>537</v>
      </c>
      <c r="C17" s="100">
        <v>1</v>
      </c>
      <c r="D17" s="57" t="s">
        <v>66</v>
      </c>
      <c r="E17" s="57" t="s">
        <v>67</v>
      </c>
      <c r="F17" s="2" t="str">
        <f>UnitControlCenter!$B$3</f>
        <v>million metric tons / year</v>
      </c>
      <c r="G17" s="57" t="s">
        <v>627</v>
      </c>
      <c r="I17" s="57"/>
    </row>
    <row r="18" spans="1:19">
      <c r="A18" s="58" t="s">
        <v>648</v>
      </c>
      <c r="B18" s="59" t="s">
        <v>538</v>
      </c>
      <c r="C18" s="100">
        <v>1</v>
      </c>
      <c r="D18" s="57" t="s">
        <v>66</v>
      </c>
      <c r="E18" s="57" t="s">
        <v>67</v>
      </c>
      <c r="F18" s="2" t="str">
        <f>UnitControlCenter!$B$3</f>
        <v>million metric tons / year</v>
      </c>
      <c r="G18" s="57" t="s">
        <v>626</v>
      </c>
      <c r="I18" s="57"/>
    </row>
    <row r="19" spans="1:19">
      <c r="A19" s="58" t="s">
        <v>648</v>
      </c>
      <c r="B19" s="59" t="s">
        <v>623</v>
      </c>
      <c r="C19" s="100">
        <v>1</v>
      </c>
      <c r="D19" s="57" t="s">
        <v>66</v>
      </c>
      <c r="E19" s="57" t="s">
        <v>67</v>
      </c>
      <c r="F19" s="2" t="str">
        <f>UnitControlCenter!$B$3</f>
        <v>million metric tons / year</v>
      </c>
      <c r="G19" s="57" t="s">
        <v>625</v>
      </c>
      <c r="I19" s="57"/>
    </row>
    <row r="20" spans="1:19">
      <c r="A20" s="58" t="s">
        <v>648</v>
      </c>
      <c r="B20" s="59" t="s">
        <v>622</v>
      </c>
      <c r="C20" s="100">
        <v>1</v>
      </c>
      <c r="D20" s="57" t="s">
        <v>66</v>
      </c>
      <c r="E20" s="57" t="s">
        <v>67</v>
      </c>
      <c r="F20" s="2" t="str">
        <f>UnitControlCenter!$B$5</f>
        <v>thousand metric tons / year</v>
      </c>
      <c r="G20" s="57" t="s">
        <v>631</v>
      </c>
      <c r="I20" s="57"/>
    </row>
    <row r="21" spans="1:19">
      <c r="A21" s="58" t="s">
        <v>648</v>
      </c>
      <c r="B21" s="59" t="s">
        <v>532</v>
      </c>
      <c r="C21" s="100">
        <v>1</v>
      </c>
      <c r="D21" s="57" t="s">
        <v>66</v>
      </c>
      <c r="E21" s="57" t="s">
        <v>67</v>
      </c>
      <c r="F21" s="2" t="str">
        <f>UnitControlCenter!$B$5</f>
        <v>thousand metric tons / year</v>
      </c>
      <c r="G21" s="57" t="s">
        <v>632</v>
      </c>
      <c r="I21" s="57"/>
    </row>
    <row r="22" spans="1:19">
      <c r="A22" s="58" t="s">
        <v>648</v>
      </c>
      <c r="B22" s="59" t="s">
        <v>535</v>
      </c>
      <c r="C22" s="100">
        <v>1</v>
      </c>
      <c r="D22" s="57" t="s">
        <v>66</v>
      </c>
      <c r="E22" s="57" t="s">
        <v>67</v>
      </c>
      <c r="F22" s="2" t="str">
        <f>UnitControlCenter!$B$5</f>
        <v>thousand metric tons / year</v>
      </c>
      <c r="G22" s="57" t="s">
        <v>629</v>
      </c>
      <c r="I22" s="57"/>
    </row>
    <row r="23" spans="1:19">
      <c r="A23" s="58" t="s">
        <v>648</v>
      </c>
      <c r="B23" s="59" t="s">
        <v>536</v>
      </c>
      <c r="C23" s="100">
        <v>1</v>
      </c>
      <c r="D23" s="57" t="s">
        <v>66</v>
      </c>
      <c r="E23" s="57" t="s">
        <v>67</v>
      </c>
      <c r="F23" s="2" t="str">
        <f>UnitControlCenter!$B$5</f>
        <v>thousand metric tons / year</v>
      </c>
      <c r="G23" s="57" t="s">
        <v>628</v>
      </c>
      <c r="I23" s="57"/>
    </row>
    <row r="24" spans="1:19">
      <c r="A24" s="58" t="s">
        <v>648</v>
      </c>
      <c r="B24" s="59" t="s">
        <v>531</v>
      </c>
      <c r="C24" s="100">
        <v>1</v>
      </c>
      <c r="D24" s="57" t="s">
        <v>66</v>
      </c>
      <c r="E24" s="57" t="s">
        <v>67</v>
      </c>
      <c r="F24" s="2" t="str">
        <f>UnitControlCenter!$B$3</f>
        <v>million metric tons / year</v>
      </c>
      <c r="G24" s="57" t="s">
        <v>633</v>
      </c>
      <c r="I24" s="57"/>
    </row>
    <row r="25" spans="1:19">
      <c r="A25" s="58" t="s">
        <v>648</v>
      </c>
      <c r="B25" s="59" t="s">
        <v>530</v>
      </c>
      <c r="C25" s="100">
        <v>1</v>
      </c>
      <c r="D25" s="57" t="s">
        <v>66</v>
      </c>
      <c r="E25" s="57" t="s">
        <v>67</v>
      </c>
      <c r="F25" s="2" t="str">
        <f>UnitControlCenter!$B$5</f>
        <v>thousand metric tons / year</v>
      </c>
      <c r="G25" s="57" t="s">
        <v>635</v>
      </c>
      <c r="I25" s="57"/>
    </row>
    <row r="26" spans="1:19">
      <c r="A26" s="58" t="s">
        <v>648</v>
      </c>
      <c r="B26" s="59" t="s">
        <v>534</v>
      </c>
      <c r="C26" s="100">
        <v>1</v>
      </c>
      <c r="D26" s="57" t="s">
        <v>66</v>
      </c>
      <c r="E26" s="57" t="s">
        <v>67</v>
      </c>
      <c r="F26" s="2" t="str">
        <f>UnitControlCenter!$B$3</f>
        <v>million metric tons / year</v>
      </c>
      <c r="G26" s="57" t="s">
        <v>630</v>
      </c>
      <c r="I26" s="57"/>
    </row>
    <row r="27" spans="1:19" ht="15.75" thickBot="1">
      <c r="A27" s="92" t="s">
        <v>648</v>
      </c>
      <c r="B27" s="98" t="s">
        <v>505</v>
      </c>
      <c r="C27" s="107">
        <v>1</v>
      </c>
      <c r="D27" s="93" t="s">
        <v>66</v>
      </c>
      <c r="E27" s="93" t="s">
        <v>67</v>
      </c>
      <c r="F27" s="96" t="str">
        <f>UnitControlCenter!$B$3</f>
        <v>million metric tons / year</v>
      </c>
      <c r="G27" s="93" t="s">
        <v>634</v>
      </c>
      <c r="H27" s="94"/>
      <c r="I27" s="93"/>
      <c r="J27" s="94"/>
      <c r="K27" s="94"/>
      <c r="L27" s="94"/>
      <c r="M27" s="94"/>
      <c r="N27" s="94"/>
      <c r="O27" s="94"/>
      <c r="P27" s="94"/>
      <c r="Q27" s="94"/>
      <c r="R27" s="94"/>
      <c r="S27" s="94"/>
    </row>
    <row r="28" spans="1:19" ht="75">
      <c r="A28" s="58" t="s">
        <v>649</v>
      </c>
      <c r="B28" s="58" t="s">
        <v>645</v>
      </c>
      <c r="C28" s="100">
        <v>1</v>
      </c>
      <c r="D28" s="57" t="s">
        <v>68</v>
      </c>
      <c r="E28" s="57" t="s">
        <v>69</v>
      </c>
      <c r="F28" s="2" t="str">
        <f>UnitControlCenter!$B$3</f>
        <v>million metric tons / year</v>
      </c>
      <c r="G28" s="57" t="s">
        <v>1260</v>
      </c>
      <c r="H28" s="46" t="s">
        <v>1261</v>
      </c>
      <c r="I28" s="57" t="s">
        <v>1262</v>
      </c>
    </row>
    <row r="29" spans="1:19" ht="105">
      <c r="A29" s="58" t="s">
        <v>649</v>
      </c>
      <c r="B29" s="58" t="s">
        <v>836</v>
      </c>
      <c r="C29" s="100">
        <v>1</v>
      </c>
      <c r="D29" s="57" t="s">
        <v>68</v>
      </c>
      <c r="E29" s="57" t="s">
        <v>69</v>
      </c>
      <c r="F29" s="2" t="str">
        <f>UnitControlCenter!$B$3</f>
        <v>million metric tons / year</v>
      </c>
      <c r="G29" s="57" t="s">
        <v>1263</v>
      </c>
      <c r="H29" s="46" t="s">
        <v>1264</v>
      </c>
      <c r="I29" s="57" t="s">
        <v>1265</v>
      </c>
    </row>
    <row r="30" spans="1:19" ht="60">
      <c r="A30" s="58" t="s">
        <v>649</v>
      </c>
      <c r="B30" s="58" t="s">
        <v>650</v>
      </c>
      <c r="C30" s="108">
        <v>1</v>
      </c>
      <c r="D30" s="57" t="s">
        <v>68</v>
      </c>
      <c r="E30" s="57" t="s">
        <v>69</v>
      </c>
      <c r="F30" s="4" t="str">
        <f>UnitControlCenter!$B$3</f>
        <v>million metric tons / year</v>
      </c>
      <c r="G30" s="99" t="s">
        <v>1266</v>
      </c>
      <c r="H30" s="99" t="s">
        <v>1267</v>
      </c>
      <c r="I30" s="57" t="s">
        <v>1268</v>
      </c>
    </row>
    <row r="31" spans="1:19" ht="15.75" thickBot="1">
      <c r="A31" s="92" t="s">
        <v>649</v>
      </c>
      <c r="B31" s="92" t="s">
        <v>1245</v>
      </c>
      <c r="C31" s="107">
        <v>1</v>
      </c>
      <c r="D31" s="93" t="s">
        <v>66</v>
      </c>
      <c r="E31" s="93" t="s">
        <v>67</v>
      </c>
      <c r="F31" s="109" t="str">
        <f>UnitControlCenter!$B$6</f>
        <v>g CO2 / 2018 INR</v>
      </c>
      <c r="G31" s="94" t="s">
        <v>1191</v>
      </c>
      <c r="H31" s="94"/>
      <c r="I31" s="93"/>
      <c r="J31" s="94"/>
      <c r="K31" s="94"/>
      <c r="L31" s="94"/>
      <c r="M31" s="94"/>
      <c r="N31" s="94"/>
      <c r="O31" s="94"/>
      <c r="P31" s="94"/>
      <c r="Q31" s="94"/>
      <c r="R31" s="94"/>
      <c r="S31" s="94"/>
    </row>
    <row r="32" spans="1:19">
      <c r="A32" s="58" t="s">
        <v>1087</v>
      </c>
      <c r="B32" s="58" t="s">
        <v>918</v>
      </c>
      <c r="C32" s="100">
        <v>1</v>
      </c>
      <c r="D32" s="57" t="s">
        <v>66</v>
      </c>
      <c r="E32" s="57" t="s">
        <v>1384</v>
      </c>
      <c r="F32" s="2" t="str">
        <f>UnitControlCenter!$B$3</f>
        <v>million metric tons / year</v>
      </c>
      <c r="G32" s="46" t="s">
        <v>187</v>
      </c>
      <c r="I32" s="57"/>
    </row>
    <row r="33" spans="1:19">
      <c r="A33" s="58" t="s">
        <v>1087</v>
      </c>
      <c r="B33" s="58" t="s">
        <v>147</v>
      </c>
      <c r="C33" s="100">
        <v>1</v>
      </c>
      <c r="D33" s="57" t="s">
        <v>66</v>
      </c>
      <c r="E33" s="57" t="s">
        <v>1384</v>
      </c>
      <c r="F33" s="2" t="str">
        <f>UnitControlCenter!$B$3</f>
        <v>million metric tons / year</v>
      </c>
      <c r="G33" s="57" t="s">
        <v>756</v>
      </c>
      <c r="I33" s="57"/>
    </row>
    <row r="34" spans="1:19">
      <c r="A34" s="58" t="s">
        <v>1087</v>
      </c>
      <c r="B34" s="58" t="s">
        <v>754</v>
      </c>
      <c r="C34" s="100">
        <v>1</v>
      </c>
      <c r="D34" s="57" t="s">
        <v>66</v>
      </c>
      <c r="E34" s="57" t="s">
        <v>1384</v>
      </c>
      <c r="F34" s="2" t="str">
        <f>UnitControlCenter!$B$3</f>
        <v>million metric tons / year</v>
      </c>
      <c r="G34" s="57" t="s">
        <v>757</v>
      </c>
      <c r="I34" s="57"/>
    </row>
    <row r="35" spans="1:19">
      <c r="A35" s="58" t="s">
        <v>1087</v>
      </c>
      <c r="B35" s="58" t="s">
        <v>823</v>
      </c>
      <c r="C35" s="100">
        <v>1</v>
      </c>
      <c r="D35" s="57" t="s">
        <v>66</v>
      </c>
      <c r="E35" s="57" t="s">
        <v>1384</v>
      </c>
      <c r="F35" s="2" t="str">
        <f>UnitControlCenter!$B$3</f>
        <v>million metric tons / year</v>
      </c>
      <c r="G35" s="57" t="s">
        <v>835</v>
      </c>
      <c r="I35" s="57"/>
    </row>
    <row r="36" spans="1:19">
      <c r="A36" s="58" t="s">
        <v>1087</v>
      </c>
      <c r="B36" s="58" t="s">
        <v>99</v>
      </c>
      <c r="C36" s="100">
        <v>1</v>
      </c>
      <c r="D36" s="57" t="s">
        <v>66</v>
      </c>
      <c r="E36" s="57" t="s">
        <v>1384</v>
      </c>
      <c r="F36" s="2" t="str">
        <f>UnitControlCenter!$B$3</f>
        <v>million metric tons / year</v>
      </c>
      <c r="G36" s="57" t="s">
        <v>758</v>
      </c>
      <c r="I36" s="57"/>
    </row>
    <row r="37" spans="1:19">
      <c r="A37" s="58" t="s">
        <v>1087</v>
      </c>
      <c r="B37" s="58" t="s">
        <v>9</v>
      </c>
      <c r="C37" s="100">
        <v>1</v>
      </c>
      <c r="D37" s="57" t="s">
        <v>66</v>
      </c>
      <c r="E37" s="57" t="s">
        <v>1384</v>
      </c>
      <c r="F37" s="2" t="str">
        <f>UnitControlCenter!$B$3</f>
        <v>million metric tons / year</v>
      </c>
      <c r="G37" s="57" t="s">
        <v>782</v>
      </c>
      <c r="I37" s="57"/>
    </row>
    <row r="38" spans="1:19" ht="15.75" thickBot="1">
      <c r="A38" s="92" t="s">
        <v>1087</v>
      </c>
      <c r="B38" s="92" t="s">
        <v>4</v>
      </c>
      <c r="C38" s="107">
        <v>1</v>
      </c>
      <c r="D38" s="93" t="s">
        <v>66</v>
      </c>
      <c r="E38" s="93" t="s">
        <v>1384</v>
      </c>
      <c r="F38" s="96" t="str">
        <f>UnitControlCenter!$B$3</f>
        <v>million metric tons / year</v>
      </c>
      <c r="G38" s="93" t="s">
        <v>760</v>
      </c>
      <c r="H38" s="94"/>
      <c r="I38" s="93"/>
      <c r="J38" s="94"/>
      <c r="K38" s="94"/>
      <c r="L38" s="94"/>
      <c r="M38" s="94"/>
      <c r="N38" s="94"/>
      <c r="O38" s="94"/>
      <c r="P38" s="94"/>
      <c r="Q38" s="94"/>
      <c r="R38" s="94"/>
      <c r="S38" s="94"/>
    </row>
    <row r="39" spans="1:19" ht="45">
      <c r="A39" s="58" t="s">
        <v>379</v>
      </c>
      <c r="B39" s="58" t="s">
        <v>1340</v>
      </c>
      <c r="C39" s="100">
        <v>1</v>
      </c>
      <c r="D39" s="57" t="s">
        <v>68</v>
      </c>
      <c r="E39" s="57" t="s">
        <v>462</v>
      </c>
      <c r="F39" s="2" t="str">
        <f>UnitControlCenter!$B$7</f>
        <v>2018 INR / metric ton CO2e abated, Annual average abatement potential (MtCO2e)</v>
      </c>
      <c r="G39" s="46" t="s">
        <v>736</v>
      </c>
      <c r="I39" s="57"/>
    </row>
    <row r="40" spans="1:19" ht="45.75" thickBot="1">
      <c r="A40" s="92" t="s">
        <v>379</v>
      </c>
      <c r="B40" s="92" t="s">
        <v>1341</v>
      </c>
      <c r="C40" s="107">
        <v>1</v>
      </c>
      <c r="D40" s="93" t="s">
        <v>68</v>
      </c>
      <c r="E40" s="93" t="s">
        <v>462</v>
      </c>
      <c r="F40" s="96" t="str">
        <f>UnitControlCenter!$B$7</f>
        <v>2018 INR / metric ton CO2e abated, Annual average abatement potential (MtCO2e)</v>
      </c>
      <c r="G40" s="94" t="s">
        <v>736</v>
      </c>
      <c r="H40" s="94"/>
      <c r="I40" s="93"/>
      <c r="J40" s="94"/>
      <c r="K40" s="94"/>
      <c r="L40" s="94"/>
      <c r="M40" s="94"/>
      <c r="N40" s="94"/>
      <c r="O40" s="94"/>
      <c r="P40" s="94"/>
      <c r="Q40" s="94"/>
      <c r="R40" s="94"/>
      <c r="S40" s="94"/>
    </row>
    <row r="41" spans="1:19" ht="45">
      <c r="A41" s="58" t="s">
        <v>651</v>
      </c>
      <c r="B41" s="58" t="s">
        <v>1343</v>
      </c>
      <c r="C41" s="100">
        <v>1</v>
      </c>
      <c r="D41" s="57" t="s">
        <v>68</v>
      </c>
      <c r="E41" s="57" t="s">
        <v>67</v>
      </c>
      <c r="F41" s="2" t="str">
        <f>UnitControlCenter!$B$8</f>
        <v>2018 lakh crores / year</v>
      </c>
      <c r="G41" s="46" t="s">
        <v>1342</v>
      </c>
      <c r="H41" s="46" t="s">
        <v>738</v>
      </c>
      <c r="I41" s="57" t="s">
        <v>715</v>
      </c>
    </row>
    <row r="42" spans="1:19">
      <c r="A42" s="58" t="s">
        <v>651</v>
      </c>
      <c r="B42" s="91" t="s">
        <v>1111</v>
      </c>
      <c r="C42" s="100">
        <v>1</v>
      </c>
      <c r="D42" s="57" t="s">
        <v>66</v>
      </c>
      <c r="E42" s="57" t="s">
        <v>67</v>
      </c>
      <c r="F42" s="2" t="str">
        <f>UnitControlCenter!$B$8</f>
        <v>2018 lakh crores / year</v>
      </c>
      <c r="G42" s="46" t="s">
        <v>1103</v>
      </c>
      <c r="I42" s="57"/>
    </row>
    <row r="43" spans="1:19" ht="75">
      <c r="A43" s="58" t="s">
        <v>651</v>
      </c>
      <c r="B43" s="58" t="s">
        <v>1329</v>
      </c>
      <c r="C43" s="117">
        <v>1</v>
      </c>
      <c r="D43" s="57" t="s">
        <v>68</v>
      </c>
      <c r="E43" s="57" t="s">
        <v>69</v>
      </c>
      <c r="F43" s="2" t="str">
        <f>UnitControlCenter!$B$8</f>
        <v>2018 lakh crores / year</v>
      </c>
      <c r="G43" s="2" t="s">
        <v>1330</v>
      </c>
      <c r="H43" s="2" t="s">
        <v>1331</v>
      </c>
      <c r="I43" s="2" t="s">
        <v>1332</v>
      </c>
    </row>
    <row r="44" spans="1:19" ht="30">
      <c r="A44" s="58" t="s">
        <v>651</v>
      </c>
      <c r="B44" s="91" t="s">
        <v>1334</v>
      </c>
      <c r="C44" s="108">
        <v>1</v>
      </c>
      <c r="D44" s="57" t="s">
        <v>66</v>
      </c>
      <c r="E44" s="57" t="s">
        <v>67</v>
      </c>
      <c r="F44" s="4" t="str">
        <f>UnitControlCenter!$B$9</f>
        <v>2018 lakh crores</v>
      </c>
      <c r="G44" s="99" t="s">
        <v>1336</v>
      </c>
      <c r="H44" s="99"/>
      <c r="I44" s="57"/>
    </row>
    <row r="45" spans="1:19" ht="30.75" thickBot="1">
      <c r="A45" s="58" t="s">
        <v>651</v>
      </c>
      <c r="B45" s="91" t="s">
        <v>1337</v>
      </c>
      <c r="C45" s="108">
        <v>1</v>
      </c>
      <c r="D45" s="57" t="s">
        <v>66</v>
      </c>
      <c r="E45" s="57" t="s">
        <v>67</v>
      </c>
      <c r="F45" s="4" t="str">
        <f>UnitControlCenter!$B$8</f>
        <v>2018 lakh crores / year</v>
      </c>
      <c r="G45" s="99" t="s">
        <v>1338</v>
      </c>
      <c r="H45" s="99"/>
      <c r="I45" s="57"/>
      <c r="P45" s="94"/>
      <c r="Q45" s="94"/>
      <c r="R45" s="94"/>
      <c r="S45" s="94"/>
    </row>
    <row r="46" spans="1:19" ht="135.75" thickBot="1">
      <c r="A46" s="92" t="s">
        <v>651</v>
      </c>
      <c r="B46" s="97" t="s">
        <v>1702</v>
      </c>
      <c r="C46" s="107">
        <v>1</v>
      </c>
      <c r="D46" s="93" t="s">
        <v>68</v>
      </c>
      <c r="E46" s="93" t="s">
        <v>67</v>
      </c>
      <c r="F46" s="96" t="str">
        <f>UnitControlCenter!$B$8</f>
        <v>2018 lakh crores / year</v>
      </c>
      <c r="G46" s="94" t="s">
        <v>1703</v>
      </c>
      <c r="H46" s="94" t="s">
        <v>1704</v>
      </c>
      <c r="I46" s="93" t="s">
        <v>1705</v>
      </c>
      <c r="J46" s="94"/>
      <c r="K46" s="94"/>
      <c r="L46" s="94"/>
      <c r="M46" s="94"/>
      <c r="N46" s="94"/>
      <c r="O46" s="94"/>
      <c r="P46" s="94"/>
      <c r="Q46" s="94"/>
      <c r="R46" s="94"/>
      <c r="S46" s="94"/>
    </row>
    <row r="47" spans="1:19" ht="45">
      <c r="A47" s="58" t="s">
        <v>1232</v>
      </c>
      <c r="B47" s="91" t="s">
        <v>1249</v>
      </c>
      <c r="C47" s="111">
        <v>1</v>
      </c>
      <c r="D47" s="57" t="s">
        <v>68</v>
      </c>
      <c r="E47" s="57" t="s">
        <v>67</v>
      </c>
      <c r="F47" s="4" t="str">
        <f>UnitControlCenter!$B$10</f>
        <v>jobs</v>
      </c>
      <c r="G47" s="99" t="s">
        <v>1240</v>
      </c>
      <c r="H47" s="99" t="s">
        <v>1239</v>
      </c>
      <c r="I47" s="57" t="s">
        <v>716</v>
      </c>
    </row>
    <row r="48" spans="1:19" ht="30">
      <c r="A48" s="58" t="s">
        <v>1232</v>
      </c>
      <c r="B48" s="91" t="s">
        <v>1250</v>
      </c>
      <c r="C48" s="114">
        <v>1</v>
      </c>
      <c r="D48" s="57" t="s">
        <v>68</v>
      </c>
      <c r="E48" s="57" t="s">
        <v>67</v>
      </c>
      <c r="F48" s="4" t="str">
        <f>UnitControlCenter!$B$10</f>
        <v>jobs</v>
      </c>
      <c r="G48" s="99" t="s">
        <v>1253</v>
      </c>
      <c r="H48" s="99" t="s">
        <v>1254</v>
      </c>
      <c r="I48" s="57" t="s">
        <v>1255</v>
      </c>
    </row>
    <row r="49" spans="1:19" ht="30">
      <c r="A49" s="58" t="s">
        <v>1232</v>
      </c>
      <c r="B49" s="91" t="s">
        <v>1313</v>
      </c>
      <c r="C49" s="116">
        <v>1</v>
      </c>
      <c r="D49" s="57" t="s">
        <v>68</v>
      </c>
      <c r="E49" s="57" t="s">
        <v>67</v>
      </c>
      <c r="F49" s="4" t="str">
        <f>UnitControlCenter!$B$10</f>
        <v>jobs</v>
      </c>
      <c r="G49" s="99" t="s">
        <v>1317</v>
      </c>
      <c r="H49" s="99" t="s">
        <v>1316</v>
      </c>
      <c r="I49" s="57" t="s">
        <v>1328</v>
      </c>
    </row>
    <row r="50" spans="1:19" ht="45">
      <c r="A50" s="58" t="s">
        <v>1232</v>
      </c>
      <c r="B50" s="91" t="s">
        <v>1381</v>
      </c>
      <c r="C50" s="120">
        <v>1</v>
      </c>
      <c r="D50" s="57" t="s">
        <v>68</v>
      </c>
      <c r="E50" s="57" t="s">
        <v>67</v>
      </c>
      <c r="F50" s="4" t="str">
        <f>UnitControlCenter!$B$10</f>
        <v>jobs</v>
      </c>
      <c r="G50" s="99" t="s">
        <v>1380</v>
      </c>
      <c r="H50" s="99" t="s">
        <v>1239</v>
      </c>
      <c r="I50" s="57" t="s">
        <v>716</v>
      </c>
    </row>
    <row r="51" spans="1:19" ht="45">
      <c r="A51" s="58" t="s">
        <v>1232</v>
      </c>
      <c r="B51" s="91" t="s">
        <v>1234</v>
      </c>
      <c r="C51" s="111">
        <v>1</v>
      </c>
      <c r="D51" s="57" t="s">
        <v>68</v>
      </c>
      <c r="E51" s="57" t="s">
        <v>67</v>
      </c>
      <c r="F51" s="2" t="str">
        <f>UnitControlCenter!$B$8</f>
        <v>2018 lakh crores / year</v>
      </c>
      <c r="G51" s="99" t="s">
        <v>1241</v>
      </c>
      <c r="H51" s="99" t="s">
        <v>1243</v>
      </c>
      <c r="I51" s="57" t="s">
        <v>716</v>
      </c>
    </row>
    <row r="52" spans="1:19" ht="45">
      <c r="A52" s="58" t="s">
        <v>1232</v>
      </c>
      <c r="B52" s="91" t="s">
        <v>1256</v>
      </c>
      <c r="C52" s="115">
        <v>1</v>
      </c>
      <c r="D52" s="57" t="s">
        <v>68</v>
      </c>
      <c r="E52" s="57" t="s">
        <v>67</v>
      </c>
      <c r="F52" s="2" t="str">
        <f>UnitControlCenter!$B$12</f>
        <v>% change</v>
      </c>
      <c r="G52" s="99" t="s">
        <v>1258</v>
      </c>
      <c r="H52" s="99" t="s">
        <v>1243</v>
      </c>
      <c r="I52" s="57" t="s">
        <v>716</v>
      </c>
    </row>
    <row r="53" spans="1:19" ht="30">
      <c r="A53" s="58" t="s">
        <v>1232</v>
      </c>
      <c r="B53" s="91" t="s">
        <v>1314</v>
      </c>
      <c r="C53" s="116">
        <v>1</v>
      </c>
      <c r="D53" s="57" t="s">
        <v>68</v>
      </c>
      <c r="E53" s="57" t="s">
        <v>67</v>
      </c>
      <c r="F53" s="2" t="str">
        <f>UnitControlCenter!$B$8</f>
        <v>2018 lakh crores / year</v>
      </c>
      <c r="G53" s="99" t="s">
        <v>1318</v>
      </c>
      <c r="H53" s="99" t="s">
        <v>1316</v>
      </c>
      <c r="I53" s="57" t="s">
        <v>1328</v>
      </c>
    </row>
    <row r="54" spans="1:19" ht="45">
      <c r="A54" s="58" t="s">
        <v>1232</v>
      </c>
      <c r="B54" s="91" t="s">
        <v>1248</v>
      </c>
      <c r="C54" s="111">
        <v>1</v>
      </c>
      <c r="D54" s="57" t="s">
        <v>68</v>
      </c>
      <c r="E54" s="57" t="s">
        <v>67</v>
      </c>
      <c r="F54" s="2" t="str">
        <f>UnitControlCenter!$B$8</f>
        <v>2018 lakh crores / year</v>
      </c>
      <c r="G54" s="99" t="s">
        <v>1244</v>
      </c>
      <c r="H54" s="99" t="s">
        <v>1242</v>
      </c>
      <c r="I54" s="57" t="s">
        <v>716</v>
      </c>
    </row>
    <row r="55" spans="1:19" ht="30">
      <c r="A55" s="58" t="s">
        <v>1232</v>
      </c>
      <c r="B55" s="91" t="s">
        <v>1246</v>
      </c>
      <c r="C55" s="108">
        <v>1</v>
      </c>
      <c r="D55" s="57" t="s">
        <v>66</v>
      </c>
      <c r="E55" s="57" t="s">
        <v>67</v>
      </c>
      <c r="F55" s="4" t="str">
        <f>UnitControlCenter!$B$13</f>
        <v>2018 INR / employee-year</v>
      </c>
      <c r="G55" s="99" t="s">
        <v>1247</v>
      </c>
      <c r="H55" s="99"/>
      <c r="I55" s="57"/>
    </row>
    <row r="56" spans="1:19" ht="30.75" thickBot="1">
      <c r="A56" s="92" t="s">
        <v>1232</v>
      </c>
      <c r="B56" s="97" t="s">
        <v>1315</v>
      </c>
      <c r="C56" s="107">
        <v>1</v>
      </c>
      <c r="D56" s="93" t="s">
        <v>68</v>
      </c>
      <c r="E56" s="93" t="s">
        <v>67</v>
      </c>
      <c r="F56" s="96" t="str">
        <f>UnitControlCenter!$B$8</f>
        <v>2018 lakh crores / year</v>
      </c>
      <c r="G56" s="94" t="s">
        <v>1319</v>
      </c>
      <c r="H56" s="94" t="s">
        <v>1316</v>
      </c>
      <c r="I56" s="93" t="s">
        <v>1328</v>
      </c>
      <c r="J56" s="94"/>
      <c r="K56" s="94"/>
      <c r="L56" s="94"/>
      <c r="M56" s="94"/>
      <c r="N56" s="94"/>
      <c r="O56" s="94"/>
      <c r="P56" s="94"/>
      <c r="Q56" s="94"/>
      <c r="R56" s="94"/>
      <c r="S56" s="94"/>
    </row>
    <row r="57" spans="1:19" ht="90">
      <c r="A57" s="58" t="s">
        <v>1233</v>
      </c>
      <c r="B57" s="58" t="s">
        <v>1017</v>
      </c>
      <c r="C57" s="100">
        <v>1</v>
      </c>
      <c r="D57" s="57" t="s">
        <v>68</v>
      </c>
      <c r="E57" s="57" t="s">
        <v>67</v>
      </c>
      <c r="F57" s="2" t="str">
        <f>UnitControlCenter!$B$8</f>
        <v>2018 lakh crores / year</v>
      </c>
      <c r="G57" s="2" t="s">
        <v>1018</v>
      </c>
      <c r="H57" s="2" t="s">
        <v>1019</v>
      </c>
      <c r="I57" s="2" t="s">
        <v>993</v>
      </c>
    </row>
    <row r="58" spans="1:19" ht="45">
      <c r="A58" s="58" t="s">
        <v>1233</v>
      </c>
      <c r="B58" s="58" t="s">
        <v>1021</v>
      </c>
      <c r="C58" s="100">
        <v>1</v>
      </c>
      <c r="D58" s="57" t="s">
        <v>68</v>
      </c>
      <c r="E58" s="57" t="s">
        <v>67</v>
      </c>
      <c r="F58" s="2" t="str">
        <f>UnitControlCenter!$B$8</f>
        <v>2018 lakh crores / year</v>
      </c>
      <c r="G58" s="2" t="s">
        <v>1031</v>
      </c>
      <c r="H58" s="2" t="s">
        <v>1032</v>
      </c>
      <c r="I58" s="2" t="s">
        <v>1033</v>
      </c>
    </row>
    <row r="59" spans="1:19" ht="60">
      <c r="A59" s="58" t="s">
        <v>1233</v>
      </c>
      <c r="B59" s="58" t="s">
        <v>1022</v>
      </c>
      <c r="C59" s="100">
        <v>1</v>
      </c>
      <c r="D59" s="57" t="s">
        <v>68</v>
      </c>
      <c r="E59" s="57" t="s">
        <v>67</v>
      </c>
      <c r="F59" s="2" t="str">
        <f>UnitControlCenter!$B$8</f>
        <v>2018 lakh crores / year</v>
      </c>
      <c r="G59" s="2" t="s">
        <v>1042</v>
      </c>
      <c r="H59" s="2" t="s">
        <v>1040</v>
      </c>
      <c r="I59" s="2" t="s">
        <v>1041</v>
      </c>
    </row>
    <row r="60" spans="1:19" ht="45">
      <c r="A60" s="58" t="s">
        <v>1233</v>
      </c>
      <c r="B60" s="58" t="s">
        <v>1023</v>
      </c>
      <c r="C60" s="100">
        <v>1</v>
      </c>
      <c r="D60" s="57" t="s">
        <v>68</v>
      </c>
      <c r="E60" s="57" t="s">
        <v>67</v>
      </c>
      <c r="F60" s="2" t="str">
        <f>UnitControlCenter!$B$8</f>
        <v>2018 lakh crores / year</v>
      </c>
      <c r="G60" s="2" t="s">
        <v>1036</v>
      </c>
      <c r="H60" s="2" t="s">
        <v>1032</v>
      </c>
      <c r="I60" s="2" t="s">
        <v>1034</v>
      </c>
    </row>
    <row r="61" spans="1:19" ht="45">
      <c r="A61" s="58" t="s">
        <v>1233</v>
      </c>
      <c r="B61" s="58" t="s">
        <v>1024</v>
      </c>
      <c r="C61" s="100">
        <v>1</v>
      </c>
      <c r="D61" s="57" t="s">
        <v>68</v>
      </c>
      <c r="E61" s="57" t="s">
        <v>67</v>
      </c>
      <c r="F61" s="2" t="str">
        <f>UnitControlCenter!$B$8</f>
        <v>2018 lakh crores / year</v>
      </c>
      <c r="G61" s="2" t="s">
        <v>1037</v>
      </c>
      <c r="H61" s="2" t="s">
        <v>1032</v>
      </c>
      <c r="I61" s="2" t="s">
        <v>1035</v>
      </c>
    </row>
    <row r="62" spans="1:19" ht="60">
      <c r="A62" s="58" t="s">
        <v>1233</v>
      </c>
      <c r="B62" s="58" t="s">
        <v>1025</v>
      </c>
      <c r="C62" s="100">
        <v>1</v>
      </c>
      <c r="D62" s="57" t="s">
        <v>68</v>
      </c>
      <c r="E62" s="57" t="s">
        <v>67</v>
      </c>
      <c r="F62" s="2" t="str">
        <f>UnitControlCenter!$B$8</f>
        <v>2018 lakh crores / year</v>
      </c>
      <c r="G62" s="2" t="s">
        <v>1043</v>
      </c>
      <c r="H62" s="2" t="s">
        <v>1040</v>
      </c>
      <c r="I62" s="2" t="s">
        <v>1041</v>
      </c>
    </row>
    <row r="63" spans="1:19" ht="60">
      <c r="A63" s="58" t="s">
        <v>1233</v>
      </c>
      <c r="B63" s="58" t="s">
        <v>1026</v>
      </c>
      <c r="C63" s="100">
        <v>1</v>
      </c>
      <c r="D63" s="57" t="s">
        <v>68</v>
      </c>
      <c r="E63" s="57" t="s">
        <v>67</v>
      </c>
      <c r="F63" s="2" t="str">
        <f>UnitControlCenter!$B$8</f>
        <v>2018 lakh crores / year</v>
      </c>
      <c r="G63" s="2" t="s">
        <v>1044</v>
      </c>
      <c r="H63" s="2" t="s">
        <v>1040</v>
      </c>
      <c r="I63" s="2" t="s">
        <v>1041</v>
      </c>
    </row>
    <row r="64" spans="1:19" ht="75">
      <c r="A64" s="58" t="s">
        <v>1233</v>
      </c>
      <c r="B64" s="58" t="s">
        <v>1027</v>
      </c>
      <c r="C64" s="100">
        <v>1</v>
      </c>
      <c r="D64" s="57" t="s">
        <v>68</v>
      </c>
      <c r="E64" s="57" t="s">
        <v>67</v>
      </c>
      <c r="F64" s="2" t="str">
        <f>UnitControlCenter!$B$8</f>
        <v>2018 lakh crores / year</v>
      </c>
      <c r="G64" s="2" t="s">
        <v>1045</v>
      </c>
      <c r="H64" s="2" t="s">
        <v>1040</v>
      </c>
      <c r="I64" s="2" t="s">
        <v>1041</v>
      </c>
    </row>
    <row r="65" spans="1:19" ht="75">
      <c r="A65" s="58" t="s">
        <v>1233</v>
      </c>
      <c r="B65" s="58" t="s">
        <v>1051</v>
      </c>
      <c r="C65" s="100">
        <v>1</v>
      </c>
      <c r="D65" s="57" t="s">
        <v>68</v>
      </c>
      <c r="E65" s="57" t="s">
        <v>67</v>
      </c>
      <c r="F65" s="2" t="str">
        <f>UnitControlCenter!$B$8</f>
        <v>2018 lakh crores / year</v>
      </c>
      <c r="G65" s="2" t="s">
        <v>1049</v>
      </c>
      <c r="H65" s="2" t="s">
        <v>1040</v>
      </c>
      <c r="I65" s="2" t="s">
        <v>1047</v>
      </c>
    </row>
    <row r="66" spans="1:19" ht="60.75" thickBot="1">
      <c r="A66" s="92" t="s">
        <v>1233</v>
      </c>
      <c r="B66" s="92" t="s">
        <v>1052</v>
      </c>
      <c r="C66" s="107">
        <v>1</v>
      </c>
      <c r="D66" s="93" t="s">
        <v>68</v>
      </c>
      <c r="E66" s="93" t="s">
        <v>67</v>
      </c>
      <c r="F66" s="96" t="str">
        <f>UnitControlCenter!$B$8</f>
        <v>2018 lakh crores / year</v>
      </c>
      <c r="G66" s="96" t="s">
        <v>1050</v>
      </c>
      <c r="H66" s="96" t="s">
        <v>1040</v>
      </c>
      <c r="I66" s="96" t="s">
        <v>1048</v>
      </c>
      <c r="J66" s="94"/>
      <c r="K66" s="94"/>
      <c r="L66" s="94"/>
      <c r="M66" s="94"/>
      <c r="N66" s="94"/>
      <c r="O66" s="94"/>
      <c r="P66" s="94"/>
      <c r="Q66" s="94"/>
      <c r="R66" s="94"/>
      <c r="S66" s="94"/>
    </row>
    <row r="67" spans="1:19" ht="30">
      <c r="A67" s="58" t="s">
        <v>652</v>
      </c>
      <c r="B67" s="58" t="s">
        <v>1382</v>
      </c>
      <c r="C67" s="120">
        <v>1</v>
      </c>
      <c r="D67" s="57" t="s">
        <v>66</v>
      </c>
      <c r="E67" s="57" t="s">
        <v>1385</v>
      </c>
      <c r="F67" s="2" t="str">
        <f>UnitControlCenter!$B$11</f>
        <v>incidents / year</v>
      </c>
      <c r="G67" s="57" t="s">
        <v>1283</v>
      </c>
      <c r="I67" s="57"/>
    </row>
    <row r="68" spans="1:19">
      <c r="A68" s="58" t="s">
        <v>652</v>
      </c>
      <c r="B68" s="58" t="s">
        <v>1275</v>
      </c>
      <c r="C68" s="100">
        <v>1</v>
      </c>
      <c r="D68" s="57" t="s">
        <v>66</v>
      </c>
      <c r="E68" s="57" t="s">
        <v>67</v>
      </c>
      <c r="F68" s="2" t="str">
        <f>UnitControlCenter!$B$11</f>
        <v>incidents / year</v>
      </c>
      <c r="G68" s="57" t="s">
        <v>1283</v>
      </c>
      <c r="I68" s="57"/>
    </row>
    <row r="69" spans="1:19" ht="30">
      <c r="A69" s="58" t="s">
        <v>652</v>
      </c>
      <c r="B69" s="58" t="s">
        <v>653</v>
      </c>
      <c r="C69" s="108">
        <v>1</v>
      </c>
      <c r="D69" s="57" t="s">
        <v>66</v>
      </c>
      <c r="E69" s="57" t="s">
        <v>67</v>
      </c>
      <c r="F69" s="4" t="str">
        <f>UnitControlCenter!$B$8</f>
        <v>2018 lakh crores / year</v>
      </c>
      <c r="G69" s="57" t="s">
        <v>70</v>
      </c>
      <c r="H69" s="99"/>
      <c r="I69" s="57"/>
    </row>
    <row r="70" spans="1:19">
      <c r="A70" s="58" t="s">
        <v>652</v>
      </c>
      <c r="B70" s="58" t="s">
        <v>1276</v>
      </c>
      <c r="C70" s="108">
        <v>1</v>
      </c>
      <c r="D70" s="57" t="s">
        <v>66</v>
      </c>
      <c r="E70" s="57" t="s">
        <v>67</v>
      </c>
      <c r="F70" s="2" t="str">
        <f>UnitControlCenter!$B$11</f>
        <v>incidents / year</v>
      </c>
      <c r="G70" s="57" t="s">
        <v>1284</v>
      </c>
      <c r="H70" s="99"/>
      <c r="I70" s="57"/>
    </row>
    <row r="71" spans="1:19" ht="30">
      <c r="A71" s="58" t="s">
        <v>652</v>
      </c>
      <c r="B71" s="58" t="s">
        <v>1277</v>
      </c>
      <c r="C71" s="108">
        <v>1</v>
      </c>
      <c r="D71" s="57" t="s">
        <v>66</v>
      </c>
      <c r="E71" s="57" t="s">
        <v>67</v>
      </c>
      <c r="F71" s="2" t="str">
        <f>UnitControlCenter!$B$11</f>
        <v>incidents / year</v>
      </c>
      <c r="G71" s="57" t="s">
        <v>1285</v>
      </c>
      <c r="H71" s="99"/>
      <c r="I71" s="57"/>
    </row>
    <row r="72" spans="1:19">
      <c r="A72" s="58" t="s">
        <v>652</v>
      </c>
      <c r="B72" s="58" t="s">
        <v>1290</v>
      </c>
      <c r="C72" s="108">
        <v>1</v>
      </c>
      <c r="D72" s="57" t="s">
        <v>66</v>
      </c>
      <c r="E72" s="57" t="s">
        <v>67</v>
      </c>
      <c r="F72" s="2" t="str">
        <f>UnitControlCenter!$B$11</f>
        <v>incidents / year</v>
      </c>
      <c r="G72" s="57" t="s">
        <v>1291</v>
      </c>
      <c r="H72" s="99"/>
      <c r="I72" s="57"/>
    </row>
    <row r="73" spans="1:19" ht="30">
      <c r="A73" s="58" t="s">
        <v>652</v>
      </c>
      <c r="B73" s="58" t="s">
        <v>1278</v>
      </c>
      <c r="C73" s="108">
        <v>1</v>
      </c>
      <c r="D73" s="57" t="s">
        <v>66</v>
      </c>
      <c r="E73" s="57" t="s">
        <v>67</v>
      </c>
      <c r="F73" s="2" t="str">
        <f>UnitControlCenter!$B$11</f>
        <v>incidents / year</v>
      </c>
      <c r="G73" s="57" t="s">
        <v>1286</v>
      </c>
      <c r="H73" s="99"/>
      <c r="I73" s="57"/>
    </row>
    <row r="74" spans="1:19">
      <c r="A74" s="58" t="s">
        <v>652</v>
      </c>
      <c r="B74" s="58" t="s">
        <v>1279</v>
      </c>
      <c r="C74" s="108">
        <v>1</v>
      </c>
      <c r="D74" s="57" t="s">
        <v>66</v>
      </c>
      <c r="E74" s="57" t="s">
        <v>67</v>
      </c>
      <c r="F74" s="2" t="str">
        <f>UnitControlCenter!$B$11</f>
        <v>incidents / year</v>
      </c>
      <c r="G74" s="57" t="s">
        <v>1287</v>
      </c>
      <c r="H74" s="99"/>
      <c r="I74" s="57"/>
    </row>
    <row r="75" spans="1:19">
      <c r="A75" s="58" t="s">
        <v>652</v>
      </c>
      <c r="B75" s="58" t="s">
        <v>1280</v>
      </c>
      <c r="C75" s="108">
        <v>1</v>
      </c>
      <c r="D75" s="57" t="s">
        <v>66</v>
      </c>
      <c r="E75" s="57" t="s">
        <v>67</v>
      </c>
      <c r="F75" s="2" t="str">
        <f>UnitControlCenter!$B$11</f>
        <v>incidents / year</v>
      </c>
      <c r="G75" s="57" t="s">
        <v>1288</v>
      </c>
      <c r="H75" s="99"/>
      <c r="I75" s="57"/>
    </row>
    <row r="76" spans="1:19" ht="30.75" thickBot="1">
      <c r="A76" s="92" t="s">
        <v>652</v>
      </c>
      <c r="B76" s="92" t="s">
        <v>1281</v>
      </c>
      <c r="C76" s="107">
        <v>1</v>
      </c>
      <c r="D76" s="93" t="s">
        <v>66</v>
      </c>
      <c r="E76" s="93" t="s">
        <v>67</v>
      </c>
      <c r="F76" s="96" t="str">
        <f>UnitControlCenter!$B$11</f>
        <v>incidents / year</v>
      </c>
      <c r="G76" s="93" t="s">
        <v>1289</v>
      </c>
      <c r="H76" s="94"/>
      <c r="I76" s="93"/>
      <c r="J76" s="94"/>
      <c r="K76" s="94"/>
      <c r="L76" s="94"/>
      <c r="M76" s="94"/>
      <c r="N76" s="94"/>
      <c r="O76" s="94"/>
      <c r="P76" s="94"/>
      <c r="Q76" s="94"/>
      <c r="R76" s="94"/>
      <c r="S76" s="94"/>
    </row>
    <row r="77" spans="1:19" ht="135">
      <c r="A77" s="58" t="s">
        <v>799</v>
      </c>
      <c r="B77" s="58" t="s">
        <v>654</v>
      </c>
      <c r="C77" s="100">
        <v>1</v>
      </c>
      <c r="D77" s="57" t="s">
        <v>68</v>
      </c>
      <c r="E77" s="57" t="s">
        <v>69</v>
      </c>
      <c r="F77" s="2" t="str">
        <f>UnitControlCenter!$B$15</f>
        <v>terawatt-hours (TWh) / year</v>
      </c>
      <c r="G77" s="57" t="s">
        <v>837</v>
      </c>
      <c r="H77" s="176" t="s">
        <v>1689</v>
      </c>
      <c r="I77" s="57" t="s">
        <v>841</v>
      </c>
    </row>
    <row r="78" spans="1:19" ht="165">
      <c r="A78" s="58" t="s">
        <v>799</v>
      </c>
      <c r="B78" s="58" t="s">
        <v>655</v>
      </c>
      <c r="C78" s="100">
        <v>1</v>
      </c>
      <c r="D78" s="57" t="s">
        <v>68</v>
      </c>
      <c r="E78" s="57" t="s">
        <v>67</v>
      </c>
      <c r="F78" s="2" t="str">
        <f>UnitControlCenter!$B$15</f>
        <v>terawatt-hours (TWh) / year</v>
      </c>
      <c r="G78" s="57" t="s">
        <v>838</v>
      </c>
      <c r="H78" s="176" t="s">
        <v>1690</v>
      </c>
      <c r="I78" s="57" t="s">
        <v>842</v>
      </c>
    </row>
    <row r="79" spans="1:19" ht="135">
      <c r="A79" s="58" t="s">
        <v>799</v>
      </c>
      <c r="B79" s="58" t="s">
        <v>656</v>
      </c>
      <c r="C79" s="100">
        <v>1</v>
      </c>
      <c r="D79" s="57" t="s">
        <v>68</v>
      </c>
      <c r="E79" s="57" t="s">
        <v>69</v>
      </c>
      <c r="F79" s="2" t="str">
        <f>UnitControlCenter!$B$16</f>
        <v>gigawatts (GW) / year</v>
      </c>
      <c r="G79" s="57" t="s">
        <v>839</v>
      </c>
      <c r="H79" s="176" t="s">
        <v>1691</v>
      </c>
      <c r="I79" s="57" t="s">
        <v>843</v>
      </c>
    </row>
    <row r="80" spans="1:19" ht="150">
      <c r="A80" s="58" t="s">
        <v>799</v>
      </c>
      <c r="B80" s="58" t="s">
        <v>657</v>
      </c>
      <c r="C80" s="100">
        <v>1</v>
      </c>
      <c r="D80" s="57" t="s">
        <v>68</v>
      </c>
      <c r="E80" s="57" t="s">
        <v>67</v>
      </c>
      <c r="F80" s="2" t="str">
        <f>UnitControlCenter!$B$16</f>
        <v>gigawatts (GW) / year</v>
      </c>
      <c r="G80" s="57" t="s">
        <v>840</v>
      </c>
      <c r="H80" s="176" t="s">
        <v>1692</v>
      </c>
      <c r="I80" s="57" t="s">
        <v>844</v>
      </c>
    </row>
    <row r="81" spans="1:19" ht="45.75" thickBot="1">
      <c r="A81" s="92" t="s">
        <v>799</v>
      </c>
      <c r="B81" s="92" t="s">
        <v>800</v>
      </c>
      <c r="C81" s="107">
        <v>1</v>
      </c>
      <c r="D81" s="93" t="s">
        <v>68</v>
      </c>
      <c r="E81" s="93" t="s">
        <v>69</v>
      </c>
      <c r="F81" s="96" t="str">
        <f>UnitControlCenter!$B$15</f>
        <v>terawatt-hours (TWh) / year</v>
      </c>
      <c r="G81" s="93" t="s">
        <v>1199</v>
      </c>
      <c r="H81" s="93" t="s">
        <v>1200</v>
      </c>
      <c r="I81" s="93" t="s">
        <v>845</v>
      </c>
      <c r="J81" s="94"/>
      <c r="K81" s="94"/>
      <c r="L81" s="94"/>
      <c r="M81" s="94"/>
      <c r="N81" s="94"/>
      <c r="O81" s="94"/>
      <c r="P81" s="94"/>
      <c r="Q81" s="94"/>
      <c r="R81" s="94"/>
      <c r="S81" s="94"/>
    </row>
    <row r="82" spans="1:19" ht="120">
      <c r="A82" s="58" t="s">
        <v>792</v>
      </c>
      <c r="B82" s="58" t="s">
        <v>658</v>
      </c>
      <c r="C82" s="100">
        <v>1</v>
      </c>
      <c r="D82" s="57" t="s">
        <v>68</v>
      </c>
      <c r="E82" s="57" t="s">
        <v>676</v>
      </c>
      <c r="F82" s="2" t="str">
        <f>UnitControlCenter!$B$17</f>
        <v>2018 INR / megawatt-hour (MWh)</v>
      </c>
      <c r="G82" s="57" t="s">
        <v>846</v>
      </c>
      <c r="H82" s="176" t="s">
        <v>1693</v>
      </c>
      <c r="I82" s="57" t="s">
        <v>847</v>
      </c>
    </row>
    <row r="83" spans="1:19" ht="30">
      <c r="A83" s="58" t="s">
        <v>792</v>
      </c>
      <c r="B83" s="58" t="s">
        <v>659</v>
      </c>
      <c r="C83" s="100">
        <v>1</v>
      </c>
      <c r="D83" s="57" t="s">
        <v>68</v>
      </c>
      <c r="E83" s="57" t="s">
        <v>69</v>
      </c>
      <c r="F83" s="2" t="str">
        <f>UnitControlCenter!$B$15</f>
        <v>terawatt-hours (TWh) / year</v>
      </c>
      <c r="G83" s="57" t="s">
        <v>1136</v>
      </c>
      <c r="H83" s="46" t="s">
        <v>1137</v>
      </c>
      <c r="I83" s="57" t="s">
        <v>1138</v>
      </c>
    </row>
    <row r="84" spans="1:19" ht="105">
      <c r="A84" s="58" t="s">
        <v>792</v>
      </c>
      <c r="B84" s="58" t="s">
        <v>793</v>
      </c>
      <c r="C84" s="100">
        <v>1</v>
      </c>
      <c r="D84" s="57" t="s">
        <v>68</v>
      </c>
      <c r="E84" s="57" t="s">
        <v>69</v>
      </c>
      <c r="F84" s="2" t="str">
        <f>UnitControlCenter!$B$18</f>
        <v>cubic km / yr</v>
      </c>
      <c r="G84" s="57" t="s">
        <v>848</v>
      </c>
      <c r="H84" s="176" t="s">
        <v>1694</v>
      </c>
      <c r="I84" s="57" t="s">
        <v>849</v>
      </c>
    </row>
    <row r="85" spans="1:19" ht="120.75" thickBot="1">
      <c r="A85" s="92" t="s">
        <v>792</v>
      </c>
      <c r="B85" s="92" t="s">
        <v>794</v>
      </c>
      <c r="C85" s="107">
        <v>1</v>
      </c>
      <c r="D85" s="93" t="s">
        <v>68</v>
      </c>
      <c r="E85" s="93" t="s">
        <v>69</v>
      </c>
      <c r="F85" s="96" t="str">
        <f>UnitControlCenter!$B$18</f>
        <v>cubic km / yr</v>
      </c>
      <c r="G85" s="93" t="s">
        <v>850</v>
      </c>
      <c r="H85" s="175" t="s">
        <v>1695</v>
      </c>
      <c r="I85" s="93" t="s">
        <v>851</v>
      </c>
    </row>
    <row r="86" spans="1:19" ht="90">
      <c r="A86" s="58" t="s">
        <v>1104</v>
      </c>
      <c r="B86" s="58" t="s">
        <v>1105</v>
      </c>
      <c r="C86" s="100">
        <v>1</v>
      </c>
      <c r="D86" s="57" t="s">
        <v>68</v>
      </c>
      <c r="E86" s="57" t="s">
        <v>69</v>
      </c>
      <c r="F86" s="2" t="str">
        <f>UnitControlCenter!$B$21</f>
        <v>million vehicles / year</v>
      </c>
      <c r="G86" s="57" t="s">
        <v>960</v>
      </c>
      <c r="H86" s="57" t="s">
        <v>961</v>
      </c>
      <c r="I86" s="57" t="s">
        <v>962</v>
      </c>
    </row>
    <row r="87" spans="1:19" ht="75">
      <c r="A87" s="58" t="s">
        <v>1104</v>
      </c>
      <c r="B87" s="58" t="s">
        <v>1106</v>
      </c>
      <c r="C87" s="100">
        <v>1</v>
      </c>
      <c r="D87" s="57" t="s">
        <v>68</v>
      </c>
      <c r="E87" s="57" t="s">
        <v>69</v>
      </c>
      <c r="F87" s="2" t="str">
        <f>UnitControlCenter!$B$22</f>
        <v>thousand vehicles / year</v>
      </c>
      <c r="G87" s="177" t="s">
        <v>1668</v>
      </c>
      <c r="H87" s="177" t="s">
        <v>1671</v>
      </c>
      <c r="I87" s="177" t="s">
        <v>1672</v>
      </c>
    </row>
    <row r="88" spans="1:19" ht="60">
      <c r="A88" s="58" t="s">
        <v>1104</v>
      </c>
      <c r="B88" s="58" t="s">
        <v>1107</v>
      </c>
      <c r="C88" s="100">
        <v>1</v>
      </c>
      <c r="D88" s="57" t="s">
        <v>68</v>
      </c>
      <c r="E88" s="57" t="s">
        <v>69</v>
      </c>
      <c r="F88" s="2" t="str">
        <f>UnitControlCenter!$B$22</f>
        <v>thousand vehicles / year</v>
      </c>
      <c r="G88" s="177" t="s">
        <v>1669</v>
      </c>
      <c r="H88" s="177" t="s">
        <v>1673</v>
      </c>
      <c r="I88" s="177" t="s">
        <v>1674</v>
      </c>
    </row>
    <row r="89" spans="1:19" ht="60">
      <c r="A89" s="58" t="s">
        <v>1104</v>
      </c>
      <c r="B89" s="58" t="s">
        <v>2019</v>
      </c>
      <c r="C89" s="100">
        <v>1</v>
      </c>
      <c r="D89" s="57" t="s">
        <v>68</v>
      </c>
      <c r="E89" s="57" t="s">
        <v>69</v>
      </c>
      <c r="F89" s="2" t="str">
        <f>UnitControlCenter!$B$22</f>
        <v>thousand vehicles / year</v>
      </c>
      <c r="G89" s="177" t="s">
        <v>1670</v>
      </c>
      <c r="H89" s="177" t="s">
        <v>1673</v>
      </c>
      <c r="I89" s="177" t="s">
        <v>1674</v>
      </c>
    </row>
    <row r="90" spans="1:19" ht="30">
      <c r="A90" s="58" t="s">
        <v>1104</v>
      </c>
      <c r="B90" s="178" t="s">
        <v>1675</v>
      </c>
      <c r="C90" s="100">
        <v>1</v>
      </c>
      <c r="D90" s="57" t="s">
        <v>68</v>
      </c>
      <c r="E90" s="57" t="s">
        <v>69</v>
      </c>
      <c r="F90" s="2" t="str">
        <f>UnitControlCenter!$B$22</f>
        <v>thousand vehicles / year</v>
      </c>
      <c r="G90" s="57" t="s">
        <v>1741</v>
      </c>
      <c r="H90" s="57" t="s">
        <v>1742</v>
      </c>
      <c r="I90" s="57" t="s">
        <v>1743</v>
      </c>
    </row>
    <row r="91" spans="1:19" ht="90">
      <c r="A91" s="178" t="s">
        <v>1104</v>
      </c>
      <c r="B91" s="178" t="s">
        <v>1676</v>
      </c>
      <c r="C91" s="179">
        <v>1</v>
      </c>
      <c r="D91" s="177" t="s">
        <v>68</v>
      </c>
      <c r="E91" s="177" t="s">
        <v>69</v>
      </c>
      <c r="F91" s="180" t="str">
        <f>UnitControlCenter!B22</f>
        <v>thousand vehicles / year</v>
      </c>
      <c r="G91" s="177" t="s">
        <v>1677</v>
      </c>
      <c r="H91" s="177" t="s">
        <v>1678</v>
      </c>
      <c r="I91" s="177" t="s">
        <v>1679</v>
      </c>
    </row>
    <row r="92" spans="1:19" ht="75">
      <c r="A92" s="58" t="s">
        <v>1104</v>
      </c>
      <c r="B92" s="58" t="s">
        <v>1108</v>
      </c>
      <c r="C92" s="100">
        <v>1</v>
      </c>
      <c r="D92" s="57" t="s">
        <v>68</v>
      </c>
      <c r="E92" s="57" t="s">
        <v>69</v>
      </c>
      <c r="F92" s="2" t="str">
        <f>UnitControlCenter!$B$23</f>
        <v>million vehicles</v>
      </c>
      <c r="G92" s="57" t="s">
        <v>963</v>
      </c>
      <c r="H92" s="57" t="s">
        <v>961</v>
      </c>
      <c r="I92" s="57" t="s">
        <v>962</v>
      </c>
    </row>
    <row r="93" spans="1:19" ht="60">
      <c r="A93" s="58" t="s">
        <v>1104</v>
      </c>
      <c r="B93" s="58" t="s">
        <v>1109</v>
      </c>
      <c r="C93" s="100">
        <v>1</v>
      </c>
      <c r="D93" s="57" t="s">
        <v>68</v>
      </c>
      <c r="E93" s="57" t="s">
        <v>69</v>
      </c>
      <c r="F93" s="177" t="str">
        <f>UnitControlCenter!B23</f>
        <v>million vehicles</v>
      </c>
      <c r="G93" s="177" t="s">
        <v>1680</v>
      </c>
      <c r="H93" s="177" t="s">
        <v>1671</v>
      </c>
      <c r="I93" s="177" t="s">
        <v>1672</v>
      </c>
    </row>
    <row r="94" spans="1:19" ht="45">
      <c r="A94" s="58" t="s">
        <v>1104</v>
      </c>
      <c r="B94" s="58" t="s">
        <v>1110</v>
      </c>
      <c r="C94" s="100">
        <v>1</v>
      </c>
      <c r="D94" s="57" t="s">
        <v>68</v>
      </c>
      <c r="E94" s="57" t="s">
        <v>69</v>
      </c>
      <c r="F94" s="2" t="str">
        <f>UnitControlCenter!$B$23</f>
        <v>million vehicles</v>
      </c>
      <c r="G94" s="177" t="s">
        <v>1681</v>
      </c>
      <c r="H94" s="177" t="s">
        <v>1673</v>
      </c>
      <c r="I94" s="177" t="s">
        <v>1674</v>
      </c>
    </row>
    <row r="95" spans="1:19" ht="45">
      <c r="A95" s="58" t="s">
        <v>1104</v>
      </c>
      <c r="B95" s="58" t="s">
        <v>2020</v>
      </c>
      <c r="C95" s="100">
        <v>1</v>
      </c>
      <c r="D95" s="57" t="s">
        <v>68</v>
      </c>
      <c r="E95" s="57" t="s">
        <v>69</v>
      </c>
      <c r="F95" s="2" t="str">
        <f>UnitControlCenter!$B$23</f>
        <v>million vehicles</v>
      </c>
      <c r="G95" s="177" t="s">
        <v>1682</v>
      </c>
      <c r="H95" s="177" t="s">
        <v>1673</v>
      </c>
      <c r="I95" s="177" t="s">
        <v>1674</v>
      </c>
    </row>
    <row r="96" spans="1:19" ht="30.75" thickBot="1">
      <c r="A96" s="92" t="s">
        <v>1104</v>
      </c>
      <c r="B96" s="181" t="s">
        <v>1683</v>
      </c>
      <c r="C96" s="107">
        <v>1</v>
      </c>
      <c r="D96" s="93" t="s">
        <v>68</v>
      </c>
      <c r="E96" s="93" t="s">
        <v>69</v>
      </c>
      <c r="F96" s="96" t="str">
        <f>UnitControlCenter!$B$23</f>
        <v>million vehicles</v>
      </c>
      <c r="G96" s="93" t="s">
        <v>1744</v>
      </c>
      <c r="H96" s="57" t="s">
        <v>1742</v>
      </c>
      <c r="I96" s="57" t="s">
        <v>1743</v>
      </c>
      <c r="J96" s="94"/>
      <c r="K96" s="94"/>
      <c r="L96" s="94"/>
      <c r="M96" s="94"/>
      <c r="N96" s="94"/>
      <c r="O96" s="94"/>
      <c r="P96" s="94"/>
      <c r="Q96" s="94"/>
      <c r="R96" s="94"/>
      <c r="S96" s="94"/>
    </row>
    <row r="97" spans="1:19" ht="75.75" thickBot="1">
      <c r="A97" s="181" t="s">
        <v>1104</v>
      </c>
      <c r="B97" s="181" t="s">
        <v>1684</v>
      </c>
      <c r="C97" s="182">
        <v>1</v>
      </c>
      <c r="D97" s="174" t="s">
        <v>68</v>
      </c>
      <c r="E97" s="174" t="s">
        <v>69</v>
      </c>
      <c r="F97" s="183" t="str">
        <f>UnitControlCenter!B24</f>
        <v>thousand vehicles</v>
      </c>
      <c r="G97" s="177" t="s">
        <v>1685</v>
      </c>
      <c r="H97" s="177" t="s">
        <v>1678</v>
      </c>
      <c r="I97" s="177" t="s">
        <v>1679</v>
      </c>
      <c r="J97" s="99"/>
      <c r="K97" s="99"/>
      <c r="L97" s="99"/>
      <c r="M97" s="99"/>
      <c r="N97" s="99"/>
      <c r="O97" s="99"/>
      <c r="P97" s="99"/>
      <c r="Q97" s="99"/>
      <c r="R97" s="99"/>
      <c r="S97" s="99"/>
    </row>
    <row r="98" spans="1:19" ht="180">
      <c r="A98" s="58" t="s">
        <v>1229</v>
      </c>
      <c r="B98" s="58" t="s">
        <v>662</v>
      </c>
      <c r="C98" s="100">
        <v>1</v>
      </c>
      <c r="D98" s="57" t="s">
        <v>68</v>
      </c>
      <c r="E98" s="57" t="s">
        <v>69</v>
      </c>
      <c r="F98" s="2" t="str">
        <f>UnitControlCenter!$B$3</f>
        <v>million metric tons / year</v>
      </c>
      <c r="G98" s="177" t="s">
        <v>2012</v>
      </c>
      <c r="H98" s="177" t="s">
        <v>2021</v>
      </c>
      <c r="I98" s="177" t="s">
        <v>1686</v>
      </c>
    </row>
    <row r="99" spans="1:19" ht="105">
      <c r="A99" s="58" t="s">
        <v>1229</v>
      </c>
      <c r="B99" s="58" t="s">
        <v>663</v>
      </c>
      <c r="C99" s="100">
        <v>1</v>
      </c>
      <c r="D99" s="57" t="s">
        <v>68</v>
      </c>
      <c r="E99" s="57" t="s">
        <v>69</v>
      </c>
      <c r="F99" s="2" t="str">
        <f>UnitControlCenter!$B$25</f>
        <v>petajoules / year</v>
      </c>
      <c r="G99" s="57" t="s">
        <v>1135</v>
      </c>
      <c r="H99" s="57" t="s">
        <v>964</v>
      </c>
      <c r="I99" s="57" t="s">
        <v>965</v>
      </c>
    </row>
    <row r="100" spans="1:19" ht="135">
      <c r="A100" s="58" t="s">
        <v>1229</v>
      </c>
      <c r="B100" s="58" t="s">
        <v>714</v>
      </c>
      <c r="C100" s="108">
        <v>1</v>
      </c>
      <c r="D100" s="57" t="s">
        <v>68</v>
      </c>
      <c r="E100" s="57" t="s">
        <v>69</v>
      </c>
      <c r="F100" s="4" t="str">
        <f>UnitControlCenter!$B$25</f>
        <v>petajoules / year</v>
      </c>
      <c r="G100" s="177" t="s">
        <v>2013</v>
      </c>
      <c r="H100" s="177" t="s">
        <v>2021</v>
      </c>
      <c r="I100" s="177" t="s">
        <v>1686</v>
      </c>
    </row>
    <row r="101" spans="1:19" ht="75">
      <c r="A101" s="58" t="s">
        <v>1229</v>
      </c>
      <c r="B101" s="58" t="s">
        <v>1230</v>
      </c>
      <c r="C101" s="108">
        <v>1</v>
      </c>
      <c r="D101" s="57" t="s">
        <v>68</v>
      </c>
      <c r="E101" s="57" t="s">
        <v>69</v>
      </c>
      <c r="F101" s="4" t="str">
        <f>UnitControlCenter!$B$19</f>
        <v>billion passenger-km / year</v>
      </c>
      <c r="G101" s="177" t="s">
        <v>2015</v>
      </c>
      <c r="H101" s="176" t="s">
        <v>2014</v>
      </c>
      <c r="I101" s="177" t="s">
        <v>2016</v>
      </c>
    </row>
    <row r="102" spans="1:19" ht="45.75" thickBot="1">
      <c r="A102" s="92" t="s">
        <v>1229</v>
      </c>
      <c r="B102" s="92" t="s">
        <v>1231</v>
      </c>
      <c r="C102" s="107">
        <v>1</v>
      </c>
      <c r="D102" s="93" t="s">
        <v>68</v>
      </c>
      <c r="E102" s="93" t="s">
        <v>69</v>
      </c>
      <c r="F102" s="96" t="str">
        <f>UnitControlCenter!$B$20</f>
        <v>billion freight ton-km / year</v>
      </c>
      <c r="G102" s="174" t="s">
        <v>2018</v>
      </c>
      <c r="H102" s="175" t="s">
        <v>2022</v>
      </c>
      <c r="I102" s="174" t="s">
        <v>2017</v>
      </c>
      <c r="J102" s="94"/>
      <c r="K102" s="94"/>
      <c r="L102" s="94"/>
      <c r="M102" s="94"/>
      <c r="N102" s="94"/>
      <c r="O102" s="94"/>
      <c r="P102" s="94"/>
      <c r="Q102" s="94"/>
      <c r="R102" s="94"/>
      <c r="S102" s="94"/>
    </row>
    <row r="103" spans="1:19" ht="60">
      <c r="A103" s="60" t="s">
        <v>664</v>
      </c>
      <c r="B103" s="58" t="s">
        <v>1091</v>
      </c>
      <c r="C103" s="100">
        <v>1</v>
      </c>
      <c r="D103" s="57" t="s">
        <v>68</v>
      </c>
      <c r="E103" s="57" t="s">
        <v>69</v>
      </c>
      <c r="F103" s="2" t="str">
        <f>UnitControlCenter!$B$25</f>
        <v>petajoules / year</v>
      </c>
      <c r="G103" s="57" t="s">
        <v>953</v>
      </c>
      <c r="H103" s="46" t="s">
        <v>950</v>
      </c>
      <c r="I103" s="57" t="s">
        <v>951</v>
      </c>
    </row>
    <row r="104" spans="1:19" ht="90">
      <c r="A104" s="60" t="s">
        <v>664</v>
      </c>
      <c r="B104" s="58" t="s">
        <v>1092</v>
      </c>
      <c r="C104" s="100">
        <v>1</v>
      </c>
      <c r="D104" s="57" t="s">
        <v>68</v>
      </c>
      <c r="E104" s="57" t="s">
        <v>69</v>
      </c>
      <c r="F104" s="2" t="str">
        <f>UnitControlCenter!$B$25</f>
        <v>petajoules / year</v>
      </c>
      <c r="G104" s="57" t="s">
        <v>1088</v>
      </c>
      <c r="H104" s="46" t="s">
        <v>1089</v>
      </c>
      <c r="I104" s="57" t="s">
        <v>1090</v>
      </c>
    </row>
    <row r="105" spans="1:19" ht="75">
      <c r="A105" s="60" t="s">
        <v>664</v>
      </c>
      <c r="B105" s="58" t="s">
        <v>1093</v>
      </c>
      <c r="C105" s="100">
        <v>1</v>
      </c>
      <c r="D105" s="57" t="s">
        <v>68</v>
      </c>
      <c r="E105" s="57" t="s">
        <v>69</v>
      </c>
      <c r="F105" s="2" t="str">
        <f>UnitControlCenter!$B$25</f>
        <v>petajoules / year</v>
      </c>
      <c r="G105" s="57" t="s">
        <v>1095</v>
      </c>
      <c r="H105" s="46" t="s">
        <v>950</v>
      </c>
      <c r="I105" s="57" t="s">
        <v>951</v>
      </c>
    </row>
    <row r="106" spans="1:19" ht="120.75" thickBot="1">
      <c r="A106" s="95" t="s">
        <v>664</v>
      </c>
      <c r="B106" s="92" t="s">
        <v>1094</v>
      </c>
      <c r="C106" s="107">
        <v>1</v>
      </c>
      <c r="D106" s="93" t="s">
        <v>68</v>
      </c>
      <c r="E106" s="93" t="s">
        <v>69</v>
      </c>
      <c r="F106" s="96" t="str">
        <f>UnitControlCenter!$B$25</f>
        <v>petajoules / year</v>
      </c>
      <c r="G106" s="93" t="s">
        <v>1096</v>
      </c>
      <c r="H106" s="94" t="s">
        <v>1089</v>
      </c>
      <c r="I106" s="93" t="s">
        <v>1090</v>
      </c>
      <c r="J106" s="94"/>
      <c r="K106" s="94"/>
      <c r="L106" s="94"/>
      <c r="M106" s="94"/>
      <c r="N106" s="94"/>
      <c r="O106" s="94"/>
      <c r="P106" s="94"/>
      <c r="Q106" s="94"/>
      <c r="R106" s="94"/>
      <c r="S106" s="94"/>
    </row>
    <row r="107" spans="1:19" ht="75">
      <c r="A107" s="60" t="s">
        <v>1181</v>
      </c>
      <c r="B107" s="58" t="s">
        <v>710</v>
      </c>
      <c r="C107" s="100">
        <v>1</v>
      </c>
      <c r="D107" s="57" t="s">
        <v>68</v>
      </c>
      <c r="E107" s="57" t="s">
        <v>69</v>
      </c>
      <c r="F107" s="2" t="str">
        <f>UnitControlCenter!$B$3</f>
        <v>million metric tons / year</v>
      </c>
      <c r="G107" s="57" t="s">
        <v>949</v>
      </c>
      <c r="H107" s="46" t="s">
        <v>950</v>
      </c>
      <c r="I107" s="57" t="s">
        <v>951</v>
      </c>
    </row>
    <row r="108" spans="1:19" ht="45">
      <c r="A108" s="60" t="s">
        <v>1181</v>
      </c>
      <c r="B108" s="58" t="s">
        <v>711</v>
      </c>
      <c r="C108" s="100">
        <v>1</v>
      </c>
      <c r="D108" s="57" t="s">
        <v>68</v>
      </c>
      <c r="E108" s="57" t="s">
        <v>69</v>
      </c>
      <c r="F108" s="2" t="str">
        <f>UnitControlCenter!$B$3</f>
        <v>million metric tons / year</v>
      </c>
      <c r="G108" s="57" t="s">
        <v>958</v>
      </c>
      <c r="H108" s="46" t="s">
        <v>956</v>
      </c>
      <c r="I108" s="57" t="s">
        <v>957</v>
      </c>
    </row>
    <row r="109" spans="1:19" ht="75">
      <c r="A109" s="60" t="s">
        <v>1181</v>
      </c>
      <c r="B109" s="58" t="s">
        <v>712</v>
      </c>
      <c r="C109" s="100">
        <v>1</v>
      </c>
      <c r="D109" s="57" t="s">
        <v>68</v>
      </c>
      <c r="E109" s="57" t="s">
        <v>69</v>
      </c>
      <c r="F109" s="2" t="str">
        <f>UnitControlCenter!$B$3</f>
        <v>million metric tons / year</v>
      </c>
      <c r="G109" s="57" t="s">
        <v>952</v>
      </c>
      <c r="H109" s="46" t="s">
        <v>950</v>
      </c>
      <c r="I109" s="57" t="s">
        <v>951</v>
      </c>
    </row>
    <row r="110" spans="1:19" ht="45">
      <c r="A110" s="60" t="s">
        <v>1181</v>
      </c>
      <c r="B110" s="58" t="s">
        <v>713</v>
      </c>
      <c r="C110" s="108">
        <v>1</v>
      </c>
      <c r="D110" s="57" t="s">
        <v>68</v>
      </c>
      <c r="E110" s="57" t="s">
        <v>69</v>
      </c>
      <c r="F110" s="4" t="str">
        <f>UnitControlCenter!$B$3</f>
        <v>million metric tons / year</v>
      </c>
      <c r="G110" s="57" t="s">
        <v>959</v>
      </c>
      <c r="H110" s="99" t="s">
        <v>956</v>
      </c>
      <c r="I110" s="57" t="s">
        <v>957</v>
      </c>
    </row>
    <row r="111" spans="1:19" s="99" customFormat="1" ht="90">
      <c r="A111" s="60" t="s">
        <v>1181</v>
      </c>
      <c r="B111" s="58" t="s">
        <v>1179</v>
      </c>
      <c r="C111" s="108">
        <v>1</v>
      </c>
      <c r="D111" s="57" t="s">
        <v>68</v>
      </c>
      <c r="E111" s="57" t="s">
        <v>69</v>
      </c>
      <c r="F111" s="4" t="str">
        <f>UnitControlCenter!$B$3</f>
        <v>million metric tons / year</v>
      </c>
      <c r="G111" s="57" t="s">
        <v>1184</v>
      </c>
      <c r="H111" s="46" t="s">
        <v>950</v>
      </c>
      <c r="I111" s="57" t="s">
        <v>951</v>
      </c>
    </row>
    <row r="112" spans="1:19" ht="45.75" thickBot="1">
      <c r="A112" s="95" t="s">
        <v>1181</v>
      </c>
      <c r="B112" s="92" t="s">
        <v>1180</v>
      </c>
      <c r="C112" s="107">
        <v>1</v>
      </c>
      <c r="D112" s="93" t="s">
        <v>68</v>
      </c>
      <c r="E112" s="93" t="s">
        <v>69</v>
      </c>
      <c r="F112" s="96" t="str">
        <f>UnitControlCenter!$B$3</f>
        <v>million metric tons / year</v>
      </c>
      <c r="G112" s="93" t="s">
        <v>1226</v>
      </c>
      <c r="H112" s="94" t="s">
        <v>1182</v>
      </c>
      <c r="I112" s="93" t="s">
        <v>1183</v>
      </c>
      <c r="J112" s="94"/>
      <c r="K112" s="94"/>
      <c r="L112" s="94"/>
      <c r="M112" s="94"/>
      <c r="N112" s="94"/>
      <c r="O112" s="94"/>
      <c r="P112" s="94"/>
      <c r="Q112" s="94"/>
      <c r="R112" s="94"/>
      <c r="S112" s="94"/>
    </row>
    <row r="113" spans="1:19" ht="60">
      <c r="A113" s="60" t="s">
        <v>665</v>
      </c>
      <c r="B113" s="58" t="s">
        <v>666</v>
      </c>
      <c r="C113" s="108">
        <v>1</v>
      </c>
      <c r="D113" s="57" t="s">
        <v>68</v>
      </c>
      <c r="E113" s="57" t="s">
        <v>69</v>
      </c>
      <c r="F113" s="2" t="str">
        <f>UnitControlCenter!$B$25</f>
        <v>petajoules / year</v>
      </c>
      <c r="G113" s="57" t="s">
        <v>679</v>
      </c>
      <c r="H113" s="46" t="s">
        <v>680</v>
      </c>
      <c r="I113" s="57" t="s">
        <v>942</v>
      </c>
    </row>
    <row r="114" spans="1:19" ht="30">
      <c r="A114" s="60" t="s">
        <v>665</v>
      </c>
      <c r="B114" s="58" t="s">
        <v>667</v>
      </c>
      <c r="C114" s="108">
        <v>1</v>
      </c>
      <c r="D114" s="57" t="s">
        <v>68</v>
      </c>
      <c r="E114" s="57" t="s">
        <v>69</v>
      </c>
      <c r="F114" s="2" t="str">
        <f>UnitControlCenter!$B$25</f>
        <v>petajoules / year</v>
      </c>
      <c r="G114" s="57" t="s">
        <v>697</v>
      </c>
      <c r="H114" s="46" t="s">
        <v>681</v>
      </c>
      <c r="I114" s="57" t="s">
        <v>682</v>
      </c>
    </row>
    <row r="115" spans="1:19" ht="90.75" thickBot="1">
      <c r="A115" s="95" t="s">
        <v>665</v>
      </c>
      <c r="B115" s="92" t="s">
        <v>668</v>
      </c>
      <c r="C115" s="107">
        <v>1</v>
      </c>
      <c r="D115" s="93" t="s">
        <v>68</v>
      </c>
      <c r="E115" s="93" t="s">
        <v>69</v>
      </c>
      <c r="F115" s="96" t="str">
        <f>UnitControlCenter!$B$25</f>
        <v>petajoules / year</v>
      </c>
      <c r="G115" s="93" t="s">
        <v>974</v>
      </c>
      <c r="H115" s="94" t="s">
        <v>976</v>
      </c>
      <c r="I115" s="93" t="s">
        <v>975</v>
      </c>
      <c r="J115" s="94"/>
      <c r="K115" s="94"/>
      <c r="L115" s="94"/>
      <c r="M115" s="94"/>
      <c r="N115" s="94"/>
      <c r="O115" s="94"/>
      <c r="P115" s="94"/>
      <c r="Q115" s="94"/>
      <c r="R115" s="94"/>
      <c r="S115" s="94"/>
    </row>
    <row r="116" spans="1:19" ht="105">
      <c r="A116" s="58" t="s">
        <v>739</v>
      </c>
      <c r="B116" s="58" t="s">
        <v>740</v>
      </c>
      <c r="C116" s="108">
        <v>1</v>
      </c>
      <c r="D116" s="57" t="s">
        <v>68</v>
      </c>
      <c r="E116" s="57" t="s">
        <v>69</v>
      </c>
      <c r="F116" s="2" t="str">
        <f>UnitControlCenter!$B$25</f>
        <v>petajoules / year</v>
      </c>
      <c r="G116" s="57" t="s">
        <v>994</v>
      </c>
      <c r="H116" s="177" t="s">
        <v>1696</v>
      </c>
      <c r="I116" s="57" t="s">
        <v>995</v>
      </c>
    </row>
    <row r="117" spans="1:19" ht="60">
      <c r="A117" s="58" t="s">
        <v>739</v>
      </c>
      <c r="B117" s="58" t="s">
        <v>741</v>
      </c>
      <c r="C117" s="108">
        <v>1</v>
      </c>
      <c r="D117" s="57" t="s">
        <v>68</v>
      </c>
      <c r="E117" s="57" t="s">
        <v>69</v>
      </c>
      <c r="F117" s="2" t="str">
        <f>UnitControlCenter!$B$25</f>
        <v>petajoules / year</v>
      </c>
      <c r="G117" s="57" t="s">
        <v>1130</v>
      </c>
      <c r="H117" s="57" t="s">
        <v>1131</v>
      </c>
      <c r="I117" s="57" t="s">
        <v>1132</v>
      </c>
    </row>
    <row r="118" spans="1:19">
      <c r="A118" s="58" t="s">
        <v>739</v>
      </c>
      <c r="B118" s="58" t="s">
        <v>1245</v>
      </c>
      <c r="C118" s="108">
        <v>1</v>
      </c>
      <c r="D118" s="57" t="s">
        <v>66</v>
      </c>
      <c r="E118" s="57" t="s">
        <v>67</v>
      </c>
      <c r="F118" s="1" t="str">
        <f>UnitControlCenter!$B$26</f>
        <v>thousand BTU / 2018 INR</v>
      </c>
      <c r="G118" s="57" t="s">
        <v>1193</v>
      </c>
      <c r="H118" s="57"/>
      <c r="I118" s="57"/>
    </row>
    <row r="119" spans="1:19">
      <c r="A119" s="58" t="s">
        <v>739</v>
      </c>
      <c r="B119" s="58" t="s">
        <v>742</v>
      </c>
      <c r="C119" s="108">
        <v>1</v>
      </c>
      <c r="D119" s="57" t="s">
        <v>66</v>
      </c>
      <c r="E119" s="57" t="s">
        <v>67</v>
      </c>
      <c r="F119" s="2" t="str">
        <f>UnitControlCenter!$B$15</f>
        <v>terawatt-hours (TWh) / year</v>
      </c>
      <c r="G119" s="57" t="s">
        <v>621</v>
      </c>
      <c r="I119" s="57"/>
    </row>
    <row r="120" spans="1:19">
      <c r="A120" s="58" t="s">
        <v>739</v>
      </c>
      <c r="B120" s="58" t="s">
        <v>743</v>
      </c>
      <c r="C120" s="108">
        <v>1</v>
      </c>
      <c r="D120" s="57" t="s">
        <v>66</v>
      </c>
      <c r="E120" s="57" t="s">
        <v>67</v>
      </c>
      <c r="F120" s="2" t="str">
        <f>UnitControlCenter!$B$27</f>
        <v>millions of metric tons / year</v>
      </c>
      <c r="G120" s="57" t="s">
        <v>620</v>
      </c>
      <c r="I120" s="57"/>
    </row>
    <row r="121" spans="1:19">
      <c r="A121" s="58" t="s">
        <v>739</v>
      </c>
      <c r="B121" s="58" t="s">
        <v>744</v>
      </c>
      <c r="C121" s="108">
        <v>1</v>
      </c>
      <c r="D121" s="57" t="s">
        <v>66</v>
      </c>
      <c r="E121" s="57" t="s">
        <v>67</v>
      </c>
      <c r="F121" s="2" t="str">
        <f>UnitControlCenter!$B$27</f>
        <v>millions of metric tons / year</v>
      </c>
      <c r="G121" s="57" t="s">
        <v>619</v>
      </c>
      <c r="I121" s="57"/>
    </row>
    <row r="122" spans="1:19">
      <c r="A122" s="58" t="s">
        <v>739</v>
      </c>
      <c r="B122" s="58" t="s">
        <v>745</v>
      </c>
      <c r="C122" s="108">
        <v>1</v>
      </c>
      <c r="D122" s="57" t="s">
        <v>66</v>
      </c>
      <c r="E122" s="57" t="s">
        <v>67</v>
      </c>
      <c r="F122" s="2" t="str">
        <f>UnitControlCenter!$B$28</f>
        <v>billion cubic meters / year</v>
      </c>
      <c r="G122" s="57" t="s">
        <v>618</v>
      </c>
      <c r="I122" s="57"/>
    </row>
    <row r="123" spans="1:19" ht="30">
      <c r="A123" s="58" t="s">
        <v>739</v>
      </c>
      <c r="B123" s="58" t="s">
        <v>746</v>
      </c>
      <c r="C123" s="108">
        <v>1</v>
      </c>
      <c r="D123" s="57" t="s">
        <v>66</v>
      </c>
      <c r="E123" s="57" t="s">
        <v>67</v>
      </c>
      <c r="F123" s="2" t="str">
        <f>UnitControlCenter!$B$29</f>
        <v>millions of metric tons / year</v>
      </c>
      <c r="G123" s="57" t="s">
        <v>617</v>
      </c>
      <c r="I123" s="57"/>
    </row>
    <row r="124" spans="1:19">
      <c r="A124" s="58" t="s">
        <v>739</v>
      </c>
      <c r="B124" s="58" t="s">
        <v>747</v>
      </c>
      <c r="C124" s="108">
        <v>1</v>
      </c>
      <c r="D124" s="57" t="s">
        <v>66</v>
      </c>
      <c r="E124" s="57" t="s">
        <v>67</v>
      </c>
      <c r="F124" s="2" t="str">
        <f>UnitControlCenter!$B$29</f>
        <v>millions of metric tons / year</v>
      </c>
      <c r="G124" s="57" t="s">
        <v>685</v>
      </c>
      <c r="I124" s="57"/>
    </row>
    <row r="125" spans="1:19">
      <c r="A125" s="58" t="s">
        <v>739</v>
      </c>
      <c r="B125" s="58" t="s">
        <v>748</v>
      </c>
      <c r="C125" s="108">
        <v>1</v>
      </c>
      <c r="D125" s="57" t="s">
        <v>66</v>
      </c>
      <c r="E125" s="57" t="s">
        <v>67</v>
      </c>
      <c r="F125" s="2" t="str">
        <f>UnitControlCenter!$B$27</f>
        <v>millions of metric tons / year</v>
      </c>
      <c r="G125" s="57" t="s">
        <v>686</v>
      </c>
      <c r="I125" s="57"/>
    </row>
    <row r="126" spans="1:19" ht="30">
      <c r="A126" s="58" t="s">
        <v>739</v>
      </c>
      <c r="B126" s="58" t="s">
        <v>977</v>
      </c>
      <c r="C126" s="108">
        <v>1</v>
      </c>
      <c r="D126" s="57" t="s">
        <v>66</v>
      </c>
      <c r="E126" s="57" t="s">
        <v>67</v>
      </c>
      <c r="F126" s="2" t="str">
        <f>UnitControlCenter!$B$30</f>
        <v>millions of metric tons / year</v>
      </c>
      <c r="G126" s="57" t="s">
        <v>981</v>
      </c>
      <c r="I126" s="57"/>
    </row>
    <row r="127" spans="1:19" ht="30">
      <c r="A127" s="58" t="s">
        <v>739</v>
      </c>
      <c r="B127" s="58" t="s">
        <v>978</v>
      </c>
      <c r="C127" s="108">
        <v>1</v>
      </c>
      <c r="D127" s="57" t="s">
        <v>66</v>
      </c>
      <c r="E127" s="57" t="s">
        <v>67</v>
      </c>
      <c r="F127" s="2" t="str">
        <f>UnitControlCenter!$B$27</f>
        <v>millions of metric tons / year</v>
      </c>
      <c r="G127" s="57" t="s">
        <v>982</v>
      </c>
      <c r="I127" s="57"/>
    </row>
    <row r="128" spans="1:19" ht="15.75" thickBot="1">
      <c r="A128" s="92" t="s">
        <v>739</v>
      </c>
      <c r="B128" s="92" t="s">
        <v>979</v>
      </c>
      <c r="C128" s="107">
        <v>1</v>
      </c>
      <c r="D128" s="93" t="s">
        <v>66</v>
      </c>
      <c r="E128" s="93" t="s">
        <v>67</v>
      </c>
      <c r="F128" s="96" t="str">
        <f>UnitControlCenter!$B$5</f>
        <v>thousand metric tons / year</v>
      </c>
      <c r="G128" s="93" t="s">
        <v>983</v>
      </c>
      <c r="H128" s="94"/>
      <c r="I128" s="93"/>
      <c r="J128" s="94"/>
      <c r="K128" s="94"/>
      <c r="L128" s="94"/>
      <c r="M128" s="94"/>
      <c r="N128" s="94"/>
      <c r="O128" s="94"/>
      <c r="P128" s="94"/>
      <c r="Q128" s="94"/>
      <c r="R128" s="94"/>
      <c r="S128" s="94"/>
    </row>
    <row r="129" spans="1:19" ht="60">
      <c r="A129" s="58" t="s">
        <v>1116</v>
      </c>
      <c r="B129" s="58" t="s">
        <v>989</v>
      </c>
      <c r="C129" s="108">
        <v>1</v>
      </c>
      <c r="D129" s="57" t="s">
        <v>68</v>
      </c>
      <c r="E129" s="57" t="s">
        <v>69</v>
      </c>
      <c r="F129" s="2" t="str">
        <f>UnitControlCenter!$B$31</f>
        <v>petajoules / year</v>
      </c>
      <c r="G129" s="57" t="s">
        <v>996</v>
      </c>
      <c r="H129" s="46" t="s">
        <v>997</v>
      </c>
      <c r="I129" s="57" t="s">
        <v>998</v>
      </c>
    </row>
    <row r="130" spans="1:19" ht="60">
      <c r="A130" s="58" t="s">
        <v>1116</v>
      </c>
      <c r="B130" s="58" t="s">
        <v>749</v>
      </c>
      <c r="C130" s="108">
        <v>1</v>
      </c>
      <c r="D130" s="57" t="s">
        <v>68</v>
      </c>
      <c r="E130" s="57" t="s">
        <v>67</v>
      </c>
      <c r="F130" s="2" t="str">
        <f>UnitControlCenter!$B$31</f>
        <v>petajoules / year</v>
      </c>
      <c r="G130" s="57" t="s">
        <v>999</v>
      </c>
      <c r="H130" s="46" t="s">
        <v>997</v>
      </c>
      <c r="I130" s="57" t="s">
        <v>998</v>
      </c>
    </row>
    <row r="131" spans="1:19" ht="60">
      <c r="A131" s="58" t="s">
        <v>1116</v>
      </c>
      <c r="B131" s="58" t="s">
        <v>990</v>
      </c>
      <c r="C131" s="108">
        <v>1</v>
      </c>
      <c r="D131" s="57" t="s">
        <v>68</v>
      </c>
      <c r="E131" s="57" t="s">
        <v>69</v>
      </c>
      <c r="F131" s="2" t="str">
        <f>UnitControlCenter!$B$8</f>
        <v>2018 lakh crores / year</v>
      </c>
      <c r="G131" s="57" t="s">
        <v>1000</v>
      </c>
      <c r="H131" s="46" t="s">
        <v>997</v>
      </c>
      <c r="I131" s="57" t="s">
        <v>998</v>
      </c>
    </row>
    <row r="132" spans="1:19" ht="75">
      <c r="A132" s="58" t="s">
        <v>1116</v>
      </c>
      <c r="B132" s="58" t="s">
        <v>987</v>
      </c>
      <c r="C132" s="108">
        <v>1</v>
      </c>
      <c r="D132" s="57" t="s">
        <v>68</v>
      </c>
      <c r="E132" s="57" t="s">
        <v>67</v>
      </c>
      <c r="F132" s="2" t="str">
        <f>UnitControlCenter!$B$8</f>
        <v>2018 lakh crores / year</v>
      </c>
      <c r="G132" s="57" t="s">
        <v>1001</v>
      </c>
      <c r="H132" s="46" t="s">
        <v>997</v>
      </c>
      <c r="I132" s="57" t="s">
        <v>998</v>
      </c>
    </row>
    <row r="133" spans="1:19" ht="60">
      <c r="A133" s="58" t="s">
        <v>1116</v>
      </c>
      <c r="B133" s="58" t="s">
        <v>1269</v>
      </c>
      <c r="C133" s="108">
        <v>1</v>
      </c>
      <c r="D133" s="57" t="s">
        <v>68</v>
      </c>
      <c r="E133" s="57" t="s">
        <v>69</v>
      </c>
      <c r="F133" s="2" t="str">
        <f>UnitControlCenter!B3</f>
        <v>million metric tons / year</v>
      </c>
      <c r="G133" s="57" t="s">
        <v>1273</v>
      </c>
      <c r="H133" s="46" t="s">
        <v>1271</v>
      </c>
      <c r="I133" s="57" t="s">
        <v>1272</v>
      </c>
    </row>
    <row r="134" spans="1:19" ht="60">
      <c r="A134" s="58" t="s">
        <v>1116</v>
      </c>
      <c r="B134" s="58" t="s">
        <v>1270</v>
      </c>
      <c r="C134" s="108">
        <v>1</v>
      </c>
      <c r="D134" s="57" t="s">
        <v>68</v>
      </c>
      <c r="E134" s="57" t="s">
        <v>67</v>
      </c>
      <c r="F134" s="2" t="str">
        <f>UnitControlCenter!B3</f>
        <v>million metric tons / year</v>
      </c>
      <c r="G134" s="57" t="s">
        <v>1274</v>
      </c>
      <c r="H134" s="46" t="s">
        <v>1271</v>
      </c>
      <c r="I134" s="57" t="s">
        <v>1272</v>
      </c>
    </row>
    <row r="135" spans="1:19" ht="60">
      <c r="A135" s="58" t="s">
        <v>1116</v>
      </c>
      <c r="B135" s="58" t="s">
        <v>991</v>
      </c>
      <c r="C135" s="108">
        <v>1</v>
      </c>
      <c r="D135" s="57" t="s">
        <v>68</v>
      </c>
      <c r="E135" s="57" t="s">
        <v>69</v>
      </c>
      <c r="F135" s="2" t="str">
        <f>UnitControlCenter!$B$31</f>
        <v>petajoules / year</v>
      </c>
      <c r="G135" s="57" t="s">
        <v>1083</v>
      </c>
      <c r="H135" s="46" t="s">
        <v>1078</v>
      </c>
      <c r="I135" s="57" t="s">
        <v>1079</v>
      </c>
    </row>
    <row r="136" spans="1:19" ht="75">
      <c r="A136" s="58" t="s">
        <v>1116</v>
      </c>
      <c r="B136" s="58" t="s">
        <v>750</v>
      </c>
      <c r="C136" s="108">
        <v>1</v>
      </c>
      <c r="D136" s="57" t="s">
        <v>68</v>
      </c>
      <c r="E136" s="57" t="s">
        <v>67</v>
      </c>
      <c r="F136" s="2" t="str">
        <f>UnitControlCenter!$B$31</f>
        <v>petajoules / year</v>
      </c>
      <c r="G136" s="57" t="s">
        <v>1084</v>
      </c>
      <c r="H136" s="46" t="s">
        <v>1078</v>
      </c>
      <c r="I136" s="57" t="s">
        <v>1080</v>
      </c>
    </row>
    <row r="137" spans="1:19" ht="75">
      <c r="A137" s="58" t="s">
        <v>1116</v>
      </c>
      <c r="B137" s="58" t="s">
        <v>992</v>
      </c>
      <c r="C137" s="108">
        <v>1</v>
      </c>
      <c r="D137" s="57" t="s">
        <v>68</v>
      </c>
      <c r="E137" s="57" t="s">
        <v>69</v>
      </c>
      <c r="F137" s="2" t="str">
        <f>UnitControlCenter!$B$8</f>
        <v>2018 lakh crores / year</v>
      </c>
      <c r="G137" s="57" t="s">
        <v>1085</v>
      </c>
      <c r="H137" s="46" t="s">
        <v>1078</v>
      </c>
      <c r="I137" s="57" t="s">
        <v>1081</v>
      </c>
    </row>
    <row r="138" spans="1:19" ht="90">
      <c r="A138" s="58" t="s">
        <v>1116</v>
      </c>
      <c r="B138" s="58" t="s">
        <v>988</v>
      </c>
      <c r="C138" s="108">
        <v>1</v>
      </c>
      <c r="D138" s="57" t="s">
        <v>68</v>
      </c>
      <c r="E138" s="57" t="s">
        <v>67</v>
      </c>
      <c r="F138" s="2" t="str">
        <f>UnitControlCenter!$B$8</f>
        <v>2018 lakh crores / year</v>
      </c>
      <c r="G138" s="57" t="s">
        <v>1086</v>
      </c>
      <c r="H138" s="46" t="s">
        <v>1078</v>
      </c>
      <c r="I138" s="57" t="s">
        <v>1082</v>
      </c>
    </row>
    <row r="139" spans="1:19" ht="105">
      <c r="A139" s="58" t="s">
        <v>1116</v>
      </c>
      <c r="B139" s="58" t="s">
        <v>1117</v>
      </c>
      <c r="C139" s="108">
        <v>1</v>
      </c>
      <c r="D139" s="57" t="s">
        <v>68</v>
      </c>
      <c r="E139" s="57" t="s">
        <v>69</v>
      </c>
      <c r="F139" s="2" t="str">
        <f>UnitControlCenter!$B$25</f>
        <v>petajoules / year</v>
      </c>
      <c r="G139" s="57" t="s">
        <v>1119</v>
      </c>
      <c r="H139" s="46" t="s">
        <v>1121</v>
      </c>
      <c r="I139" s="57" t="s">
        <v>1122</v>
      </c>
    </row>
    <row r="140" spans="1:19" ht="120.75" thickBot="1">
      <c r="A140" s="92" t="s">
        <v>1116</v>
      </c>
      <c r="B140" s="92" t="s">
        <v>1118</v>
      </c>
      <c r="C140" s="107">
        <v>1</v>
      </c>
      <c r="D140" s="93" t="s">
        <v>68</v>
      </c>
      <c r="E140" s="93" t="s">
        <v>67</v>
      </c>
      <c r="F140" s="96" t="str">
        <f>UnitControlCenter!$B$25</f>
        <v>petajoules / year</v>
      </c>
      <c r="G140" s="93" t="s">
        <v>1120</v>
      </c>
      <c r="H140" s="94" t="s">
        <v>1121</v>
      </c>
      <c r="I140" s="93" t="s">
        <v>1122</v>
      </c>
      <c r="J140" s="94"/>
      <c r="K140" s="94"/>
      <c r="L140" s="94"/>
      <c r="M140" s="94"/>
      <c r="N140" s="94"/>
      <c r="O140" s="94"/>
      <c r="P140" s="94"/>
      <c r="Q140" s="94"/>
      <c r="R140" s="94"/>
      <c r="S140" s="94"/>
    </row>
    <row r="141" spans="1:19" ht="75">
      <c r="A141" s="60" t="s">
        <v>669</v>
      </c>
      <c r="B141" s="58" t="s">
        <v>99</v>
      </c>
      <c r="C141" s="108">
        <v>1</v>
      </c>
      <c r="D141" s="57" t="s">
        <v>68</v>
      </c>
      <c r="E141" s="57" t="s">
        <v>676</v>
      </c>
      <c r="F141" s="2" t="str">
        <f>UnitControlCenter!$B$17</f>
        <v>2018 INR / megawatt-hour (MWh)</v>
      </c>
      <c r="G141" s="57" t="s">
        <v>1002</v>
      </c>
      <c r="H141" s="46" t="s">
        <v>1201</v>
      </c>
      <c r="I141" s="57" t="s">
        <v>1003</v>
      </c>
    </row>
    <row r="142" spans="1:19" ht="45">
      <c r="A142" s="60" t="s">
        <v>669</v>
      </c>
      <c r="B142" s="58" t="s">
        <v>470</v>
      </c>
      <c r="C142" s="108">
        <v>1</v>
      </c>
      <c r="D142" s="57" t="s">
        <v>68</v>
      </c>
      <c r="E142" s="57" t="s">
        <v>676</v>
      </c>
      <c r="F142" s="2" t="str">
        <f>UnitControlCenter!$B$32</f>
        <v>2018 INR / metric ton</v>
      </c>
      <c r="G142" s="57" t="s">
        <v>1012</v>
      </c>
      <c r="H142" s="46" t="s">
        <v>1013</v>
      </c>
      <c r="I142" s="57" t="s">
        <v>1014</v>
      </c>
    </row>
    <row r="143" spans="1:19">
      <c r="A143" s="60" t="s">
        <v>669</v>
      </c>
      <c r="B143" s="58" t="s">
        <v>467</v>
      </c>
      <c r="C143" s="108">
        <v>1</v>
      </c>
      <c r="D143" s="57" t="s">
        <v>68</v>
      </c>
      <c r="E143" s="57" t="s">
        <v>676</v>
      </c>
      <c r="F143" s="2" t="str">
        <f>UnitControlCenter!$B$32</f>
        <v>2018 INR / metric ton</v>
      </c>
      <c r="G143" s="57" t="s">
        <v>688</v>
      </c>
      <c r="H143" s="46" t="s">
        <v>364</v>
      </c>
      <c r="I143" s="57" t="s">
        <v>895</v>
      </c>
    </row>
    <row r="144" spans="1:19" ht="75">
      <c r="A144" s="60" t="s">
        <v>669</v>
      </c>
      <c r="B144" s="58" t="s">
        <v>93</v>
      </c>
      <c r="C144" s="108">
        <v>1</v>
      </c>
      <c r="D144" s="57" t="s">
        <v>68</v>
      </c>
      <c r="E144" s="57" t="s">
        <v>676</v>
      </c>
      <c r="F144" s="2" t="str">
        <f>UnitControlCenter!$B$33</f>
        <v>2018 INR / cubic meter</v>
      </c>
      <c r="G144" s="57" t="s">
        <v>1004</v>
      </c>
      <c r="H144" s="46" t="s">
        <v>1005</v>
      </c>
      <c r="I144" s="57" t="s">
        <v>1006</v>
      </c>
    </row>
    <row r="145" spans="1:19">
      <c r="A145" s="60" t="s">
        <v>669</v>
      </c>
      <c r="B145" s="58" t="s">
        <v>101</v>
      </c>
      <c r="C145" s="108">
        <v>1</v>
      </c>
      <c r="D145" s="57" t="s">
        <v>68</v>
      </c>
      <c r="E145" s="57" t="s">
        <v>676</v>
      </c>
      <c r="F145" s="2" t="str">
        <f>UnitControlCenter!$B$34</f>
        <v>2018 INR / liter</v>
      </c>
      <c r="G145" s="57" t="s">
        <v>690</v>
      </c>
      <c r="H145" s="46" t="s">
        <v>359</v>
      </c>
      <c r="I145" s="45">
        <v>969696</v>
      </c>
    </row>
    <row r="146" spans="1:19" ht="90">
      <c r="A146" s="60" t="s">
        <v>669</v>
      </c>
      <c r="B146" s="58" t="s">
        <v>102</v>
      </c>
      <c r="C146" s="108">
        <v>1</v>
      </c>
      <c r="D146" s="57" t="s">
        <v>68</v>
      </c>
      <c r="E146" s="57" t="s">
        <v>676</v>
      </c>
      <c r="F146" s="2" t="str">
        <f>UnitControlCenter!$B$34</f>
        <v>2018 INR / liter</v>
      </c>
      <c r="G146" s="57" t="s">
        <v>1007</v>
      </c>
      <c r="H146" s="46" t="s">
        <v>1005</v>
      </c>
      <c r="I146" s="57" t="s">
        <v>1006</v>
      </c>
    </row>
    <row r="147" spans="1:19" ht="60">
      <c r="A147" s="60" t="s">
        <v>669</v>
      </c>
      <c r="B147" s="58" t="s">
        <v>98</v>
      </c>
      <c r="C147" s="108">
        <v>1</v>
      </c>
      <c r="D147" s="57" t="s">
        <v>68</v>
      </c>
      <c r="E147" s="57" t="s">
        <v>676</v>
      </c>
      <c r="F147" s="2" t="str">
        <f>UnitControlCenter!$B$32</f>
        <v>2018 INR / metric ton</v>
      </c>
      <c r="G147" s="57" t="s">
        <v>1008</v>
      </c>
      <c r="H147" s="46" t="s">
        <v>1009</v>
      </c>
      <c r="I147" s="57" t="s">
        <v>1010</v>
      </c>
    </row>
    <row r="148" spans="1:19" ht="60">
      <c r="A148" s="60" t="s">
        <v>669</v>
      </c>
      <c r="B148" s="58" t="s">
        <v>945</v>
      </c>
      <c r="C148" s="108">
        <v>1</v>
      </c>
      <c r="D148" s="57" t="s">
        <v>68</v>
      </c>
      <c r="E148" s="57" t="s">
        <v>676</v>
      </c>
      <c r="F148" s="2" t="str">
        <f>UnitControlCenter!$B$35</f>
        <v>2018 INR / metric ton</v>
      </c>
      <c r="G148" s="57" t="s">
        <v>1075</v>
      </c>
      <c r="H148" s="46" t="s">
        <v>1076</v>
      </c>
      <c r="I148" s="57" t="s">
        <v>1077</v>
      </c>
    </row>
    <row r="149" spans="1:19" ht="60">
      <c r="A149" s="60" t="s">
        <v>669</v>
      </c>
      <c r="B149" s="58" t="s">
        <v>1011</v>
      </c>
      <c r="C149" s="108">
        <v>1</v>
      </c>
      <c r="D149" s="57" t="s">
        <v>68</v>
      </c>
      <c r="E149" s="57" t="s">
        <v>676</v>
      </c>
      <c r="F149" s="2" t="str">
        <f>UnitControlCenter!$B$34</f>
        <v>2018 INR / liter</v>
      </c>
      <c r="G149" s="57" t="s">
        <v>1015</v>
      </c>
      <c r="H149" s="46" t="s">
        <v>687</v>
      </c>
      <c r="I149" s="57" t="s">
        <v>941</v>
      </c>
    </row>
    <row r="150" spans="1:19" ht="30.75" thickBot="1">
      <c r="A150" s="95" t="s">
        <v>669</v>
      </c>
      <c r="B150" s="92" t="s">
        <v>808</v>
      </c>
      <c r="C150" s="107">
        <v>1</v>
      </c>
      <c r="D150" s="93" t="s">
        <v>68</v>
      </c>
      <c r="E150" s="93" t="s">
        <v>676</v>
      </c>
      <c r="F150" s="96" t="str">
        <f>UnitControlCenter!$B$36</f>
        <v>2018 INR / kg</v>
      </c>
      <c r="G150" s="93" t="s">
        <v>1127</v>
      </c>
      <c r="H150" s="94" t="s">
        <v>1128</v>
      </c>
      <c r="I150" s="93" t="s">
        <v>1129</v>
      </c>
      <c r="J150" s="94"/>
      <c r="K150" s="94"/>
      <c r="L150" s="94"/>
      <c r="M150" s="94"/>
      <c r="N150" s="94"/>
      <c r="O150" s="94"/>
      <c r="P150" s="94"/>
      <c r="Q150" s="94"/>
      <c r="R150" s="94"/>
      <c r="S150" s="94"/>
    </row>
    <row r="151" spans="1:19">
      <c r="A151" s="60" t="s">
        <v>670</v>
      </c>
      <c r="B151" s="58" t="s">
        <v>671</v>
      </c>
      <c r="C151" s="108">
        <v>1</v>
      </c>
      <c r="D151" s="57" t="s">
        <v>66</v>
      </c>
      <c r="E151" s="57" t="s">
        <v>67</v>
      </c>
      <c r="F151" s="2" t="str">
        <f>UnitControlCenter!$B$37</f>
        <v>2018 INR / kilowatt-hour (kWh)</v>
      </c>
      <c r="G151" s="57" t="s">
        <v>691</v>
      </c>
      <c r="I151" s="57"/>
    </row>
    <row r="152" spans="1:19" ht="30">
      <c r="A152" s="60" t="s">
        <v>670</v>
      </c>
      <c r="B152" s="58" t="s">
        <v>672</v>
      </c>
      <c r="C152" s="108">
        <v>1</v>
      </c>
      <c r="D152" s="57" t="s">
        <v>68</v>
      </c>
      <c r="E152" s="57" t="s">
        <v>67</v>
      </c>
      <c r="F152" s="2" t="str">
        <f>UnitControlCenter!$B$38</f>
        <v>cost of eqpt. To capture 1 metric ton CO2e/yr (2018 INR)</v>
      </c>
      <c r="G152" s="57" t="s">
        <v>695</v>
      </c>
      <c r="H152" s="46" t="s">
        <v>696</v>
      </c>
      <c r="I152" s="57" t="s">
        <v>902</v>
      </c>
    </row>
    <row r="153" spans="1:19">
      <c r="A153" s="60" t="s">
        <v>670</v>
      </c>
      <c r="B153" s="58" t="s">
        <v>673</v>
      </c>
      <c r="C153" s="108">
        <v>1</v>
      </c>
      <c r="D153" s="57" t="s">
        <v>66</v>
      </c>
      <c r="E153" s="57" t="s">
        <v>67</v>
      </c>
      <c r="F153" s="2" t="str">
        <f>UnitControlCenter!$B$39</f>
        <v>lakhs / megawatt (MW)</v>
      </c>
      <c r="G153" s="57" t="s">
        <v>692</v>
      </c>
      <c r="I153" s="57"/>
    </row>
    <row r="154" spans="1:19">
      <c r="A154" s="60" t="s">
        <v>670</v>
      </c>
      <c r="B154" s="58" t="s">
        <v>674</v>
      </c>
      <c r="C154" s="108">
        <v>1</v>
      </c>
      <c r="D154" s="57" t="s">
        <v>66</v>
      </c>
      <c r="E154" s="57" t="s">
        <v>67</v>
      </c>
      <c r="F154" s="2" t="str">
        <f>UnitControlCenter!$B$39</f>
        <v>lakhs / megawatt (MW)</v>
      </c>
      <c r="G154" s="57" t="s">
        <v>693</v>
      </c>
      <c r="I154" s="57"/>
    </row>
    <row r="155" spans="1:19">
      <c r="A155" s="60" t="s">
        <v>670</v>
      </c>
      <c r="B155" s="58" t="s">
        <v>675</v>
      </c>
      <c r="C155" s="108">
        <v>1</v>
      </c>
      <c r="D155" s="57" t="s">
        <v>66</v>
      </c>
      <c r="E155" s="57" t="s">
        <v>67</v>
      </c>
      <c r="F155" s="2" t="str">
        <f>UnitControlCenter!$B$39</f>
        <v>lakhs / megawatt (MW)</v>
      </c>
      <c r="G155" s="57" t="s">
        <v>694</v>
      </c>
      <c r="I155" s="57"/>
    </row>
    <row r="156" spans="1:19" ht="30.75" thickBot="1">
      <c r="A156" s="95" t="s">
        <v>670</v>
      </c>
      <c r="B156" s="92" t="s">
        <v>824</v>
      </c>
      <c r="C156" s="107">
        <v>1</v>
      </c>
      <c r="D156" s="93" t="s">
        <v>66</v>
      </c>
      <c r="E156" s="93" t="s">
        <v>67</v>
      </c>
      <c r="F156" s="96" t="str">
        <f>UnitControlCenter!$B$40</f>
        <v>cost of eqpt. To produce 1 kg H2/yr (2018 INR)</v>
      </c>
      <c r="G156" s="93" t="s">
        <v>825</v>
      </c>
      <c r="H156" s="94"/>
      <c r="I156" s="93"/>
      <c r="J156" s="94"/>
      <c r="K156" s="94"/>
      <c r="L156" s="94"/>
      <c r="M156" s="94"/>
      <c r="N156" s="94"/>
      <c r="O156" s="94"/>
      <c r="P156" s="94"/>
      <c r="Q156" s="94"/>
      <c r="R156" s="94"/>
      <c r="S156" s="94"/>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H232"/>
  <sheetViews>
    <sheetView topLeftCell="A73" workbookViewId="0">
      <selection activeCell="F83" sqref="E83:F83"/>
    </sheetView>
  </sheetViews>
  <sheetFormatPr defaultColWidth="8.85546875" defaultRowHeight="15"/>
  <cols>
    <col min="1" max="1" width="13.28515625" customWidth="1"/>
    <col min="2" max="2" width="9.140625" style="68"/>
    <col min="4" max="4" width="46" customWidth="1"/>
    <col min="5" max="5" width="9.140625" customWidth="1"/>
  </cols>
  <sheetData>
    <row r="1" spans="1:4">
      <c r="A1" s="49" t="s">
        <v>889</v>
      </c>
      <c r="B1" s="66"/>
      <c r="C1" s="48"/>
      <c r="D1" s="48"/>
    </row>
    <row r="2" spans="1:4">
      <c r="A2" s="65" t="s">
        <v>853</v>
      </c>
      <c r="B2" s="67" t="s">
        <v>854</v>
      </c>
      <c r="C2" s="65" t="s">
        <v>855</v>
      </c>
      <c r="D2" s="65" t="s">
        <v>856</v>
      </c>
    </row>
    <row r="3" spans="1:4">
      <c r="A3" s="56" t="s">
        <v>863</v>
      </c>
      <c r="B3" s="68" t="s">
        <v>874</v>
      </c>
      <c r="C3" s="74"/>
      <c r="D3" t="s">
        <v>460</v>
      </c>
    </row>
    <row r="4" spans="1:4">
      <c r="A4" s="56" t="s">
        <v>871</v>
      </c>
      <c r="B4" s="69" t="s">
        <v>872</v>
      </c>
      <c r="C4" s="73"/>
      <c r="D4" t="s">
        <v>98</v>
      </c>
    </row>
    <row r="5" spans="1:4">
      <c r="A5" t="s">
        <v>900</v>
      </c>
      <c r="B5" s="68" t="s">
        <v>894</v>
      </c>
      <c r="C5" s="84"/>
      <c r="D5" t="s">
        <v>97</v>
      </c>
    </row>
    <row r="6" spans="1:4">
      <c r="A6" s="56" t="s">
        <v>878</v>
      </c>
      <c r="B6" s="68" t="s">
        <v>895</v>
      </c>
      <c r="C6" s="78"/>
      <c r="D6" t="s">
        <v>890</v>
      </c>
    </row>
    <row r="7" spans="1:4">
      <c r="A7" s="56" t="s">
        <v>901</v>
      </c>
      <c r="B7" s="68" t="s">
        <v>689</v>
      </c>
      <c r="C7" s="83"/>
      <c r="D7" t="s">
        <v>891</v>
      </c>
    </row>
    <row r="8" spans="1:4">
      <c r="A8" t="s">
        <v>899</v>
      </c>
      <c r="B8" s="68" t="s">
        <v>896</v>
      </c>
      <c r="C8" s="86"/>
      <c r="D8" t="s">
        <v>475</v>
      </c>
    </row>
    <row r="9" spans="1:4">
      <c r="A9" s="56" t="s">
        <v>879</v>
      </c>
      <c r="B9" s="68" t="s">
        <v>875</v>
      </c>
      <c r="C9" s="77"/>
      <c r="D9" t="s">
        <v>478</v>
      </c>
    </row>
    <row r="10" spans="1:4">
      <c r="A10" s="56" t="s">
        <v>852</v>
      </c>
      <c r="B10" s="70" t="s">
        <v>859</v>
      </c>
      <c r="C10" s="64"/>
      <c r="D10" t="s">
        <v>95</v>
      </c>
    </row>
    <row r="11" spans="1:4">
      <c r="A11" s="56" t="s">
        <v>880</v>
      </c>
      <c r="B11" s="68" t="s">
        <v>876</v>
      </c>
      <c r="C11" s="79"/>
      <c r="D11" t="s">
        <v>94</v>
      </c>
    </row>
    <row r="12" spans="1:4">
      <c r="A12" s="56" t="s">
        <v>862</v>
      </c>
      <c r="B12" s="69" t="s">
        <v>867</v>
      </c>
      <c r="C12" s="75"/>
      <c r="D12" t="s">
        <v>892</v>
      </c>
    </row>
    <row r="13" spans="1:4">
      <c r="A13" t="s">
        <v>903</v>
      </c>
      <c r="B13" s="68" t="s">
        <v>897</v>
      </c>
      <c r="C13" s="85"/>
      <c r="D13" t="s">
        <v>807</v>
      </c>
    </row>
    <row r="14" spans="1:4">
      <c r="A14" s="56" t="s">
        <v>865</v>
      </c>
      <c r="B14" s="69" t="s">
        <v>866</v>
      </c>
      <c r="C14" s="63"/>
      <c r="D14" t="s">
        <v>326</v>
      </c>
    </row>
    <row r="15" spans="1:4" s="56" customFormat="1">
      <c r="A15" s="56" t="s">
        <v>946</v>
      </c>
      <c r="B15" s="69" t="s">
        <v>948</v>
      </c>
      <c r="C15" s="89"/>
      <c r="D15" s="56" t="s">
        <v>945</v>
      </c>
    </row>
    <row r="16" spans="1:4" s="56" customFormat="1">
      <c r="A16" s="56" t="s">
        <v>947</v>
      </c>
      <c r="B16" s="69">
        <v>740000</v>
      </c>
      <c r="C16" s="90"/>
      <c r="D16" s="56" t="s">
        <v>805</v>
      </c>
    </row>
    <row r="17" spans="1:4">
      <c r="A17" s="56" t="s">
        <v>881</v>
      </c>
      <c r="B17" s="68" t="s">
        <v>877</v>
      </c>
      <c r="C17" s="80"/>
      <c r="D17" t="s">
        <v>327</v>
      </c>
    </row>
    <row r="18" spans="1:4">
      <c r="A18" s="56" t="s">
        <v>864</v>
      </c>
      <c r="B18" s="69" t="s">
        <v>869</v>
      </c>
      <c r="C18" s="72"/>
      <c r="D18" t="s">
        <v>323</v>
      </c>
    </row>
    <row r="19" spans="1:4">
      <c r="A19" s="62" t="s">
        <v>888</v>
      </c>
      <c r="B19" s="81" t="s">
        <v>887</v>
      </c>
      <c r="C19" s="82"/>
      <c r="D19" t="s">
        <v>467</v>
      </c>
    </row>
    <row r="20" spans="1:4">
      <c r="A20" s="56" t="s">
        <v>858</v>
      </c>
      <c r="B20" s="69" t="s">
        <v>868</v>
      </c>
      <c r="C20" s="71"/>
      <c r="D20" t="s">
        <v>470</v>
      </c>
    </row>
    <row r="21" spans="1:4">
      <c r="A21" t="s">
        <v>904</v>
      </c>
      <c r="B21" s="68" t="s">
        <v>898</v>
      </c>
      <c r="C21" s="87"/>
      <c r="D21" t="s">
        <v>893</v>
      </c>
    </row>
    <row r="23" spans="1:4" s="56" customFormat="1">
      <c r="A23" s="49" t="s">
        <v>873</v>
      </c>
      <c r="B23" s="66"/>
      <c r="C23" s="48"/>
      <c r="D23" s="48"/>
    </row>
    <row r="24" spans="1:4" s="65" customFormat="1">
      <c r="A24" s="65" t="s">
        <v>853</v>
      </c>
      <c r="B24" s="67" t="s">
        <v>854</v>
      </c>
      <c r="C24" s="65" t="s">
        <v>855</v>
      </c>
      <c r="D24" s="65" t="s">
        <v>938</v>
      </c>
    </row>
    <row r="25" spans="1:4">
      <c r="A25" t="s">
        <v>879</v>
      </c>
      <c r="B25" s="68" t="s">
        <v>875</v>
      </c>
      <c r="C25" s="77"/>
      <c r="D25" t="s">
        <v>940</v>
      </c>
    </row>
    <row r="26" spans="1:4" s="56" customFormat="1">
      <c r="A26" s="56" t="s">
        <v>852</v>
      </c>
      <c r="B26" s="70" t="s">
        <v>859</v>
      </c>
      <c r="C26" s="64"/>
      <c r="D26" s="56" t="s">
        <v>939</v>
      </c>
    </row>
    <row r="27" spans="1:4">
      <c r="A27" t="s">
        <v>864</v>
      </c>
      <c r="B27" s="68" t="s">
        <v>869</v>
      </c>
      <c r="C27" s="72"/>
      <c r="D27" t="s">
        <v>4</v>
      </c>
    </row>
    <row r="28" spans="1:4">
      <c r="A28" t="s">
        <v>878</v>
      </c>
      <c r="B28" s="68" t="s">
        <v>895</v>
      </c>
      <c r="C28" s="78"/>
      <c r="D28" t="s">
        <v>99</v>
      </c>
    </row>
    <row r="29" spans="1:4">
      <c r="A29" t="s">
        <v>858</v>
      </c>
      <c r="B29" s="68">
        <v>969696</v>
      </c>
      <c r="C29" s="71"/>
      <c r="D29" t="s">
        <v>9</v>
      </c>
    </row>
    <row r="30" spans="1:4">
      <c r="A30" t="s">
        <v>871</v>
      </c>
      <c r="B30" s="68" t="s">
        <v>872</v>
      </c>
      <c r="C30" s="73"/>
      <c r="D30" t="s">
        <v>755</v>
      </c>
    </row>
    <row r="31" spans="1:4">
      <c r="A31" t="s">
        <v>880</v>
      </c>
      <c r="B31" s="68" t="s">
        <v>876</v>
      </c>
      <c r="C31" s="79"/>
      <c r="D31" t="s">
        <v>147</v>
      </c>
    </row>
    <row r="32" spans="1:4" s="56" customFormat="1">
      <c r="A32" s="56" t="s">
        <v>881</v>
      </c>
      <c r="B32" s="68" t="s">
        <v>877</v>
      </c>
      <c r="C32" s="80"/>
      <c r="D32" s="56" t="s">
        <v>764</v>
      </c>
    </row>
    <row r="33" spans="1:4">
      <c r="A33" t="s">
        <v>863</v>
      </c>
      <c r="B33" s="68" t="s">
        <v>874</v>
      </c>
      <c r="C33" s="76"/>
      <c r="D33" t="s">
        <v>823</v>
      </c>
    </row>
    <row r="34" spans="1:4" s="56" customFormat="1">
      <c r="A34" s="56" t="s">
        <v>946</v>
      </c>
      <c r="B34" s="69" t="s">
        <v>948</v>
      </c>
      <c r="C34" s="89"/>
      <c r="D34" s="56" t="s">
        <v>1164</v>
      </c>
    </row>
    <row r="36" spans="1:4" s="56" customFormat="1">
      <c r="A36" s="49" t="s">
        <v>882</v>
      </c>
      <c r="B36" s="66"/>
      <c r="C36" s="48"/>
      <c r="D36" s="48"/>
    </row>
    <row r="37" spans="1:4" s="56" customFormat="1">
      <c r="A37" s="65" t="s">
        <v>853</v>
      </c>
      <c r="B37" s="67" t="s">
        <v>854</v>
      </c>
      <c r="C37" s="65" t="s">
        <v>855</v>
      </c>
      <c r="D37" s="65" t="s">
        <v>856</v>
      </c>
    </row>
    <row r="38" spans="1:4" s="56" customFormat="1">
      <c r="A38" s="56" t="s">
        <v>864</v>
      </c>
      <c r="B38" s="69" t="s">
        <v>869</v>
      </c>
      <c r="C38" s="72"/>
      <c r="D38" s="56" t="s">
        <v>883</v>
      </c>
    </row>
    <row r="39" spans="1:4" s="56" customFormat="1">
      <c r="A39" s="56" t="s">
        <v>858</v>
      </c>
      <c r="B39" s="68">
        <v>969696</v>
      </c>
      <c r="C39" s="71"/>
      <c r="D39" s="56" t="s">
        <v>884</v>
      </c>
    </row>
    <row r="40" spans="1:4" s="56" customFormat="1">
      <c r="A40" s="56" t="s">
        <v>871</v>
      </c>
      <c r="B40" s="68" t="s">
        <v>872</v>
      </c>
      <c r="C40" s="73"/>
      <c r="D40" s="56" t="s">
        <v>885</v>
      </c>
    </row>
    <row r="41" spans="1:4" s="56" customFormat="1">
      <c r="A41" s="56" t="s">
        <v>946</v>
      </c>
      <c r="B41" s="69" t="s">
        <v>948</v>
      </c>
      <c r="C41" s="89"/>
      <c r="D41" s="56" t="s">
        <v>1165</v>
      </c>
    </row>
    <row r="42" spans="1:4" s="62" customFormat="1">
      <c r="B42" s="81"/>
    </row>
    <row r="43" spans="1:4" s="62" customFormat="1">
      <c r="A43" s="49" t="s">
        <v>886</v>
      </c>
      <c r="B43" s="66"/>
      <c r="C43" s="48"/>
      <c r="D43" s="48"/>
    </row>
    <row r="44" spans="1:4" s="62" customFormat="1">
      <c r="A44" s="65" t="s">
        <v>853</v>
      </c>
      <c r="B44" s="67" t="s">
        <v>854</v>
      </c>
      <c r="C44" s="65" t="s">
        <v>855</v>
      </c>
      <c r="D44" s="65" t="s">
        <v>856</v>
      </c>
    </row>
    <row r="45" spans="1:4" s="62" customFormat="1">
      <c r="A45" s="56" t="s">
        <v>871</v>
      </c>
      <c r="B45" s="68" t="s">
        <v>872</v>
      </c>
      <c r="C45" s="73"/>
      <c r="D45" s="62" t="s">
        <v>538</v>
      </c>
    </row>
    <row r="46" spans="1:4" s="62" customFormat="1">
      <c r="A46" s="56" t="s">
        <v>865</v>
      </c>
      <c r="B46" s="69" t="s">
        <v>866</v>
      </c>
      <c r="C46" s="63"/>
      <c r="D46" s="62" t="s">
        <v>528</v>
      </c>
    </row>
    <row r="47" spans="1:4" s="62" customFormat="1">
      <c r="A47" s="56" t="s">
        <v>864</v>
      </c>
      <c r="B47" s="69" t="s">
        <v>869</v>
      </c>
      <c r="C47" s="72"/>
      <c r="D47" s="62" t="s">
        <v>537</v>
      </c>
    </row>
    <row r="48" spans="1:4" s="62" customFormat="1">
      <c r="A48" s="56" t="s">
        <v>858</v>
      </c>
      <c r="B48" s="69" t="s">
        <v>868</v>
      </c>
      <c r="C48" s="71"/>
      <c r="D48" s="62" t="s">
        <v>529</v>
      </c>
    </row>
    <row r="49" spans="1:4" s="62" customFormat="1">
      <c r="B49" s="88"/>
    </row>
    <row r="50" spans="1:4" s="62" customFormat="1">
      <c r="A50" s="49" t="s">
        <v>1028</v>
      </c>
      <c r="B50" s="66"/>
      <c r="C50" s="48"/>
      <c r="D50" s="48"/>
    </row>
    <row r="51" spans="1:4" s="62" customFormat="1">
      <c r="A51" s="65" t="s">
        <v>853</v>
      </c>
      <c r="B51" s="67" t="s">
        <v>854</v>
      </c>
      <c r="C51" s="65" t="s">
        <v>855</v>
      </c>
      <c r="D51" s="65" t="s">
        <v>856</v>
      </c>
    </row>
    <row r="52" spans="1:4" s="62" customFormat="1">
      <c r="A52" s="56" t="s">
        <v>864</v>
      </c>
      <c r="B52" s="69" t="s">
        <v>869</v>
      </c>
      <c r="C52" s="72"/>
      <c r="D52" s="62" t="s">
        <v>914</v>
      </c>
    </row>
    <row r="53" spans="1:4" s="62" customFormat="1">
      <c r="A53" s="56" t="s">
        <v>879</v>
      </c>
      <c r="B53" s="68" t="s">
        <v>875</v>
      </c>
      <c r="C53" s="77"/>
      <c r="D53" s="62" t="s">
        <v>915</v>
      </c>
    </row>
    <row r="54" spans="1:4" s="62" customFormat="1">
      <c r="A54" s="56" t="s">
        <v>878</v>
      </c>
      <c r="B54" s="68" t="s">
        <v>895</v>
      </c>
      <c r="C54" s="78"/>
      <c r="D54" s="62" t="s">
        <v>916</v>
      </c>
    </row>
    <row r="55" spans="1:4" s="62" customFormat="1">
      <c r="A55" s="56" t="s">
        <v>871</v>
      </c>
      <c r="B55" s="69" t="s">
        <v>872</v>
      </c>
      <c r="C55" s="73"/>
      <c r="D55" s="62" t="s">
        <v>917</v>
      </c>
    </row>
    <row r="56" spans="1:4" s="62" customFormat="1">
      <c r="A56" s="56" t="s">
        <v>865</v>
      </c>
      <c r="B56" s="69" t="s">
        <v>866</v>
      </c>
      <c r="C56" s="63"/>
      <c r="D56" s="62" t="s">
        <v>918</v>
      </c>
    </row>
    <row r="57" spans="1:4" s="56" customFormat="1">
      <c r="B57" s="68"/>
      <c r="C57" s="62"/>
    </row>
    <row r="58" spans="1:4" s="56" customFormat="1">
      <c r="A58" s="49" t="s">
        <v>1339</v>
      </c>
      <c r="B58" s="66"/>
      <c r="C58" s="48"/>
      <c r="D58" s="48"/>
    </row>
    <row r="59" spans="1:4" s="56" customFormat="1">
      <c r="A59" s="65" t="s">
        <v>853</v>
      </c>
      <c r="B59" s="67" t="s">
        <v>854</v>
      </c>
      <c r="C59" s="65" t="s">
        <v>855</v>
      </c>
      <c r="D59" s="65" t="s">
        <v>856</v>
      </c>
    </row>
    <row r="60" spans="1:4" s="56" customFormat="1">
      <c r="A60" s="56" t="s">
        <v>879</v>
      </c>
      <c r="B60" s="68" t="s">
        <v>875</v>
      </c>
      <c r="C60" s="77"/>
      <c r="D60" s="56" t="s">
        <v>1327</v>
      </c>
    </row>
    <row r="61" spans="1:4" s="56" customFormat="1">
      <c r="A61" s="56" t="s">
        <v>864</v>
      </c>
      <c r="B61" s="69" t="s">
        <v>869</v>
      </c>
      <c r="C61" s="72"/>
      <c r="D61" s="62" t="s">
        <v>1326</v>
      </c>
    </row>
    <row r="62" spans="1:4" s="56" customFormat="1">
      <c r="A62" s="56" t="s">
        <v>863</v>
      </c>
      <c r="B62" s="68" t="s">
        <v>874</v>
      </c>
      <c r="C62" s="76"/>
      <c r="D62" s="56" t="s">
        <v>1323</v>
      </c>
    </row>
    <row r="63" spans="1:4" s="56" customFormat="1">
      <c r="A63" s="56" t="s">
        <v>904</v>
      </c>
      <c r="B63" s="68" t="s">
        <v>898</v>
      </c>
      <c r="C63" s="87"/>
      <c r="D63" s="56" t="s">
        <v>1324</v>
      </c>
    </row>
    <row r="64" spans="1:4" s="56" customFormat="1">
      <c r="A64" s="56" t="s">
        <v>881</v>
      </c>
      <c r="B64" s="68" t="s">
        <v>877</v>
      </c>
      <c r="C64" s="80"/>
      <c r="D64" s="62" t="s">
        <v>1325</v>
      </c>
    </row>
    <row r="65" spans="1:4" s="62" customFormat="1">
      <c r="A65" s="56"/>
      <c r="B65" s="69"/>
    </row>
    <row r="66" spans="1:4" s="62" customFormat="1">
      <c r="A66" s="49" t="s">
        <v>1706</v>
      </c>
      <c r="B66" s="66"/>
      <c r="C66" s="48"/>
      <c r="D66" s="48"/>
    </row>
    <row r="67" spans="1:4" s="62" customFormat="1">
      <c r="A67" s="65" t="s">
        <v>853</v>
      </c>
      <c r="B67" s="67" t="s">
        <v>854</v>
      </c>
      <c r="C67" s="65" t="s">
        <v>855</v>
      </c>
      <c r="D67" s="65" t="s">
        <v>856</v>
      </c>
    </row>
    <row r="68" spans="1:4" s="62" customFormat="1">
      <c r="A68" s="56" t="s">
        <v>946</v>
      </c>
      <c r="B68" s="69" t="s">
        <v>948</v>
      </c>
      <c r="C68" s="89"/>
      <c r="D68" s="56" t="s">
        <v>1345</v>
      </c>
    </row>
    <row r="69" spans="1:4" s="62" customFormat="1">
      <c r="A69" s="56" t="s">
        <v>879</v>
      </c>
      <c r="B69" s="68" t="s">
        <v>875</v>
      </c>
      <c r="C69" s="77"/>
      <c r="D69" s="56" t="s">
        <v>1346</v>
      </c>
    </row>
    <row r="70" spans="1:4" s="62" customFormat="1">
      <c r="A70" s="56" t="s">
        <v>881</v>
      </c>
      <c r="B70" s="68" t="s">
        <v>877</v>
      </c>
      <c r="C70" s="80"/>
      <c r="D70" s="56" t="s">
        <v>482</v>
      </c>
    </row>
    <row r="71" spans="1:4" s="62" customFormat="1">
      <c r="A71" s="56" t="s">
        <v>880</v>
      </c>
      <c r="B71" s="68" t="s">
        <v>876</v>
      </c>
      <c r="C71" s="79"/>
      <c r="D71" s="56" t="s">
        <v>1347</v>
      </c>
    </row>
    <row r="72" spans="1:4" s="62" customFormat="1">
      <c r="A72" s="56" t="s">
        <v>878</v>
      </c>
      <c r="B72" s="68" t="s">
        <v>895</v>
      </c>
      <c r="C72" s="78"/>
      <c r="D72" s="56" t="s">
        <v>1348</v>
      </c>
    </row>
    <row r="73" spans="1:4" s="62" customFormat="1">
      <c r="A73" s="56" t="s">
        <v>858</v>
      </c>
      <c r="B73" s="69" t="s">
        <v>868</v>
      </c>
      <c r="C73" s="71"/>
      <c r="D73" s="56" t="s">
        <v>277</v>
      </c>
    </row>
    <row r="74" spans="1:4" s="62" customFormat="1">
      <c r="A74" s="56" t="s">
        <v>864</v>
      </c>
      <c r="B74" s="69" t="s">
        <v>869</v>
      </c>
      <c r="C74" s="72"/>
      <c r="D74" s="56" t="s">
        <v>1349</v>
      </c>
    </row>
    <row r="75" spans="1:4" s="62" customFormat="1">
      <c r="A75" s="56" t="s">
        <v>871</v>
      </c>
      <c r="B75" s="69" t="s">
        <v>872</v>
      </c>
      <c r="C75" s="73"/>
      <c r="D75" s="56" t="s">
        <v>1350</v>
      </c>
    </row>
    <row r="76" spans="1:4" s="62" customFormat="1">
      <c r="A76" s="56" t="s">
        <v>863</v>
      </c>
      <c r="B76" s="68" t="s">
        <v>874</v>
      </c>
      <c r="C76" s="76"/>
      <c r="D76" s="56" t="s">
        <v>1351</v>
      </c>
    </row>
    <row r="77" spans="1:4" s="62" customFormat="1">
      <c r="A77" s="56" t="s">
        <v>865</v>
      </c>
      <c r="B77" s="69" t="s">
        <v>866</v>
      </c>
      <c r="C77" s="63"/>
      <c r="D77" s="62" t="s">
        <v>918</v>
      </c>
    </row>
    <row r="78" spans="1:4" s="62" customFormat="1">
      <c r="A78" s="56"/>
      <c r="B78" s="69"/>
    </row>
    <row r="79" spans="1:4" s="62" customFormat="1">
      <c r="A79" s="49" t="s">
        <v>1308</v>
      </c>
      <c r="B79" s="66"/>
      <c r="C79" s="48"/>
      <c r="D79" s="48"/>
    </row>
    <row r="80" spans="1:4" s="62" customFormat="1">
      <c r="A80" s="65" t="s">
        <v>853</v>
      </c>
      <c r="B80" s="67" t="s">
        <v>854</v>
      </c>
      <c r="C80" s="65" t="s">
        <v>855</v>
      </c>
      <c r="D80" s="65" t="s">
        <v>856</v>
      </c>
    </row>
    <row r="81" spans="1:4" s="62" customFormat="1">
      <c r="A81" s="56" t="s">
        <v>864</v>
      </c>
      <c r="B81" s="69" t="s">
        <v>869</v>
      </c>
      <c r="C81" s="72"/>
      <c r="D81" s="62" t="s">
        <v>1236</v>
      </c>
    </row>
    <row r="82" spans="1:4" s="62" customFormat="1">
      <c r="A82" s="56" t="s">
        <v>879</v>
      </c>
      <c r="B82" s="68" t="s">
        <v>875</v>
      </c>
      <c r="C82" s="77"/>
      <c r="D82" s="62" t="s">
        <v>1237</v>
      </c>
    </row>
    <row r="83" spans="1:4" s="62" customFormat="1">
      <c r="A83" s="56" t="s">
        <v>878</v>
      </c>
      <c r="B83" s="68" t="s">
        <v>895</v>
      </c>
      <c r="C83" s="78"/>
      <c r="D83" s="62" t="s">
        <v>1238</v>
      </c>
    </row>
    <row r="84" spans="1:4" s="62" customFormat="1">
      <c r="A84" s="56" t="s">
        <v>865</v>
      </c>
      <c r="B84" s="69" t="s">
        <v>866</v>
      </c>
      <c r="C84" s="63"/>
      <c r="D84" s="62" t="s">
        <v>918</v>
      </c>
    </row>
    <row r="85" spans="1:4" s="56" customFormat="1">
      <c r="B85" s="68"/>
    </row>
    <row r="86" spans="1:4" s="56" customFormat="1">
      <c r="A86" s="49" t="s">
        <v>1250</v>
      </c>
      <c r="B86" s="66"/>
      <c r="C86" s="48"/>
      <c r="D86" s="48"/>
    </row>
    <row r="87" spans="1:4" s="56" customFormat="1">
      <c r="A87" s="65" t="s">
        <v>853</v>
      </c>
      <c r="B87" s="67" t="s">
        <v>854</v>
      </c>
      <c r="C87" s="65" t="s">
        <v>855</v>
      </c>
      <c r="D87" s="65" t="s">
        <v>856</v>
      </c>
    </row>
    <row r="88" spans="1:4" s="56" customFormat="1">
      <c r="A88" s="56" t="s">
        <v>879</v>
      </c>
      <c r="B88" s="68" t="s">
        <v>875</v>
      </c>
      <c r="C88" s="77"/>
      <c r="D88" s="62" t="s">
        <v>1251</v>
      </c>
    </row>
    <row r="89" spans="1:4" s="56" customFormat="1">
      <c r="A89" s="56" t="s">
        <v>871</v>
      </c>
      <c r="B89" s="69" t="s">
        <v>872</v>
      </c>
      <c r="C89" s="73"/>
      <c r="D89" s="62" t="s">
        <v>1252</v>
      </c>
    </row>
    <row r="90" spans="1:4" s="56" customFormat="1">
      <c r="A90" s="56" t="s">
        <v>865</v>
      </c>
      <c r="B90" s="69" t="s">
        <v>866</v>
      </c>
      <c r="C90" s="63"/>
      <c r="D90" s="62" t="s">
        <v>918</v>
      </c>
    </row>
    <row r="91" spans="1:4" s="56" customFormat="1">
      <c r="B91" s="69"/>
      <c r="C91" s="62"/>
      <c r="D91" s="62"/>
    </row>
    <row r="92" spans="1:4" s="56" customFormat="1">
      <c r="A92" s="49" t="s">
        <v>1309</v>
      </c>
      <c r="B92" s="66"/>
      <c r="C92" s="48"/>
      <c r="D92" s="48"/>
    </row>
    <row r="93" spans="1:4" s="56" customFormat="1">
      <c r="A93" s="65" t="s">
        <v>853</v>
      </c>
      <c r="B93" s="67" t="s">
        <v>854</v>
      </c>
      <c r="C93" s="65" t="s">
        <v>855</v>
      </c>
      <c r="D93" s="65" t="s">
        <v>856</v>
      </c>
    </row>
    <row r="94" spans="1:4" s="56" customFormat="1">
      <c r="A94" s="56" t="s">
        <v>864</v>
      </c>
      <c r="B94" s="69" t="s">
        <v>869</v>
      </c>
      <c r="C94" s="72"/>
      <c r="D94" s="62" t="s">
        <v>1310</v>
      </c>
    </row>
    <row r="95" spans="1:4" s="56" customFormat="1">
      <c r="A95" s="56" t="s">
        <v>904</v>
      </c>
      <c r="B95" s="68" t="s">
        <v>898</v>
      </c>
      <c r="C95" s="87"/>
      <c r="D95" s="62" t="s">
        <v>1311</v>
      </c>
    </row>
    <row r="96" spans="1:4" s="56" customFormat="1">
      <c r="A96" s="56" t="s">
        <v>881</v>
      </c>
      <c r="B96" s="68" t="s">
        <v>877</v>
      </c>
      <c r="C96" s="80"/>
      <c r="D96" s="62" t="s">
        <v>1312</v>
      </c>
    </row>
    <row r="97" spans="1:4" s="56" customFormat="1">
      <c r="A97" s="56" t="s">
        <v>865</v>
      </c>
      <c r="B97" s="69" t="s">
        <v>866</v>
      </c>
      <c r="C97" s="63"/>
      <c r="D97" s="62" t="s">
        <v>918</v>
      </c>
    </row>
    <row r="98" spans="1:4" s="56" customFormat="1">
      <c r="B98" s="68"/>
    </row>
    <row r="99" spans="1:4" s="56" customFormat="1">
      <c r="A99" s="49" t="s">
        <v>920</v>
      </c>
      <c r="B99" s="66"/>
      <c r="C99" s="48"/>
      <c r="D99" s="48"/>
    </row>
    <row r="100" spans="1:4" s="56" customFormat="1">
      <c r="A100" s="65" t="s">
        <v>853</v>
      </c>
      <c r="B100" s="67" t="s">
        <v>854</v>
      </c>
      <c r="C100" s="65" t="s">
        <v>855</v>
      </c>
      <c r="D100" s="65" t="s">
        <v>856</v>
      </c>
    </row>
    <row r="101" spans="1:4" s="56" customFormat="1">
      <c r="A101" s="56" t="s">
        <v>865</v>
      </c>
      <c r="B101" s="69" t="s">
        <v>866</v>
      </c>
      <c r="C101" s="63"/>
      <c r="D101" s="56" t="s">
        <v>921</v>
      </c>
    </row>
    <row r="102" spans="1:4" s="56" customFormat="1">
      <c r="A102" s="56" t="s">
        <v>879</v>
      </c>
      <c r="B102" s="68" t="s">
        <v>875</v>
      </c>
      <c r="C102" s="77"/>
      <c r="D102" s="56" t="s">
        <v>922</v>
      </c>
    </row>
    <row r="103" spans="1:4" s="56" customFormat="1">
      <c r="A103" s="56" t="s">
        <v>881</v>
      </c>
      <c r="B103" s="68" t="s">
        <v>877</v>
      </c>
      <c r="C103" s="80"/>
      <c r="D103" s="56" t="s">
        <v>1020</v>
      </c>
    </row>
    <row r="104" spans="1:4" s="56" customFormat="1">
      <c r="A104" s="56" t="s">
        <v>880</v>
      </c>
      <c r="B104" s="68" t="s">
        <v>876</v>
      </c>
      <c r="C104" s="79"/>
      <c r="D104" s="56" t="s">
        <v>923</v>
      </c>
    </row>
    <row r="105" spans="1:4" s="56" customFormat="1">
      <c r="A105" s="56" t="s">
        <v>878</v>
      </c>
      <c r="B105" s="68" t="s">
        <v>895</v>
      </c>
      <c r="C105" s="78"/>
      <c r="D105" s="56" t="s">
        <v>924</v>
      </c>
    </row>
    <row r="106" spans="1:4" s="56" customFormat="1">
      <c r="A106" s="56" t="s">
        <v>858</v>
      </c>
      <c r="B106" s="69" t="s">
        <v>868</v>
      </c>
      <c r="C106" s="71"/>
      <c r="D106" s="56" t="s">
        <v>925</v>
      </c>
    </row>
    <row r="107" spans="1:4" s="56" customFormat="1">
      <c r="A107" s="56" t="s">
        <v>864</v>
      </c>
      <c r="B107" s="69" t="s">
        <v>869</v>
      </c>
      <c r="C107" s="72"/>
      <c r="D107" s="56" t="s">
        <v>926</v>
      </c>
    </row>
    <row r="108" spans="1:4" s="56" customFormat="1">
      <c r="A108" s="56" t="s">
        <v>871</v>
      </c>
      <c r="B108" s="69" t="s">
        <v>872</v>
      </c>
      <c r="C108" s="73"/>
      <c r="D108" s="56" t="s">
        <v>927</v>
      </c>
    </row>
    <row r="109" spans="1:4" s="56" customFormat="1">
      <c r="A109" s="56" t="s">
        <v>863</v>
      </c>
      <c r="B109" s="68" t="s">
        <v>874</v>
      </c>
      <c r="C109" s="76"/>
      <c r="D109" s="56" t="s">
        <v>928</v>
      </c>
    </row>
    <row r="110" spans="1:4" s="56" customFormat="1">
      <c r="B110" s="68"/>
      <c r="C110" s="62"/>
    </row>
    <row r="111" spans="1:4" s="56" customFormat="1">
      <c r="A111" s="49" t="s">
        <v>919</v>
      </c>
      <c r="B111" s="66"/>
      <c r="C111" s="48"/>
      <c r="D111" s="48"/>
    </row>
    <row r="112" spans="1:4" s="56" customFormat="1">
      <c r="A112" s="65" t="s">
        <v>853</v>
      </c>
      <c r="B112" s="67" t="s">
        <v>854</v>
      </c>
      <c r="C112" s="65" t="s">
        <v>855</v>
      </c>
      <c r="D112" s="65" t="s">
        <v>856</v>
      </c>
    </row>
    <row r="113" spans="1:5" s="56" customFormat="1">
      <c r="A113" s="56" t="s">
        <v>871</v>
      </c>
      <c r="B113" s="69" t="s">
        <v>872</v>
      </c>
      <c r="C113" s="73"/>
      <c r="D113" s="56" t="s">
        <v>1038</v>
      </c>
    </row>
    <row r="114" spans="1:5" s="56" customFormat="1">
      <c r="A114" s="56" t="s">
        <v>878</v>
      </c>
      <c r="B114" s="68" t="s">
        <v>895</v>
      </c>
      <c r="C114" s="78"/>
      <c r="D114" s="62" t="s">
        <v>1039</v>
      </c>
    </row>
    <row r="115" spans="1:5" s="56" customFormat="1">
      <c r="A115" s="56" t="s">
        <v>864</v>
      </c>
      <c r="B115" s="69" t="s">
        <v>869</v>
      </c>
      <c r="C115" s="72"/>
      <c r="D115" s="56" t="s">
        <v>1029</v>
      </c>
    </row>
    <row r="116" spans="1:5" s="56" customFormat="1">
      <c r="A116" s="56" t="s">
        <v>879</v>
      </c>
      <c r="B116" s="68" t="s">
        <v>875</v>
      </c>
      <c r="C116" s="77"/>
      <c r="D116" s="56" t="s">
        <v>1030</v>
      </c>
    </row>
    <row r="117" spans="1:5" s="56" customFormat="1">
      <c r="A117" s="56" t="s">
        <v>865</v>
      </c>
      <c r="B117" s="69" t="s">
        <v>866</v>
      </c>
      <c r="C117" s="63"/>
      <c r="D117" s="62" t="s">
        <v>918</v>
      </c>
    </row>
    <row r="118" spans="1:5" s="56" customFormat="1">
      <c r="B118" s="68"/>
      <c r="C118" s="62"/>
    </row>
    <row r="119" spans="1:5">
      <c r="A119" s="49" t="s">
        <v>857</v>
      </c>
      <c r="B119" s="66"/>
      <c r="C119" s="48"/>
      <c r="D119" s="48"/>
    </row>
    <row r="120" spans="1:5">
      <c r="A120" s="65" t="s">
        <v>853</v>
      </c>
      <c r="B120" s="67" t="s">
        <v>854</v>
      </c>
      <c r="C120" s="65" t="s">
        <v>855</v>
      </c>
      <c r="D120" s="65" t="s">
        <v>856</v>
      </c>
    </row>
    <row r="121" spans="1:5">
      <c r="A121" s="56" t="s">
        <v>878</v>
      </c>
      <c r="B121" s="68" t="s">
        <v>895</v>
      </c>
      <c r="C121" s="78"/>
      <c r="D121" t="s">
        <v>541</v>
      </c>
    </row>
    <row r="122" spans="1:5">
      <c r="A122" t="s">
        <v>858</v>
      </c>
      <c r="B122" s="69" t="s">
        <v>868</v>
      </c>
      <c r="C122" s="71"/>
      <c r="D122" t="s">
        <v>543</v>
      </c>
    </row>
    <row r="123" spans="1:5">
      <c r="A123" t="s">
        <v>864</v>
      </c>
      <c r="B123" s="69" t="s">
        <v>869</v>
      </c>
      <c r="C123" s="72"/>
      <c r="D123" t="s">
        <v>542</v>
      </c>
    </row>
    <row r="124" spans="1:5">
      <c r="A124" t="s">
        <v>863</v>
      </c>
      <c r="B124" s="68" t="s">
        <v>874</v>
      </c>
      <c r="C124" s="74"/>
      <c r="D124" t="s">
        <v>860</v>
      </c>
      <c r="E124" s="69"/>
    </row>
    <row r="125" spans="1:5">
      <c r="A125" s="56" t="s">
        <v>879</v>
      </c>
      <c r="B125" s="68" t="s">
        <v>875</v>
      </c>
      <c r="C125" s="77"/>
      <c r="D125" t="s">
        <v>861</v>
      </c>
    </row>
    <row r="126" spans="1:5">
      <c r="A126" t="s">
        <v>865</v>
      </c>
      <c r="B126" s="69" t="s">
        <v>866</v>
      </c>
      <c r="C126" s="63"/>
      <c r="D126" t="s">
        <v>544</v>
      </c>
    </row>
    <row r="127" spans="1:5">
      <c r="A127" t="s">
        <v>871</v>
      </c>
      <c r="B127" s="69" t="s">
        <v>872</v>
      </c>
      <c r="C127" s="73"/>
      <c r="D127" t="s">
        <v>870</v>
      </c>
    </row>
    <row r="129" spans="1:8">
      <c r="A129" s="49" t="s">
        <v>905</v>
      </c>
      <c r="B129" s="66"/>
      <c r="C129" s="48"/>
      <c r="D129" s="48"/>
    </row>
    <row r="130" spans="1:8">
      <c r="A130" s="65" t="s">
        <v>853</v>
      </c>
      <c r="B130" s="67" t="s">
        <v>854</v>
      </c>
      <c r="C130" s="65" t="s">
        <v>855</v>
      </c>
      <c r="D130" s="65" t="s">
        <v>856</v>
      </c>
    </row>
    <row r="131" spans="1:8">
      <c r="A131" s="56" t="s">
        <v>864</v>
      </c>
      <c r="B131" s="69" t="s">
        <v>869</v>
      </c>
      <c r="C131" s="72"/>
      <c r="D131" t="s">
        <v>159</v>
      </c>
    </row>
    <row r="132" spans="1:8">
      <c r="A132" s="56" t="s">
        <v>852</v>
      </c>
      <c r="B132" s="70" t="s">
        <v>859</v>
      </c>
      <c r="C132" s="64"/>
      <c r="D132" t="s">
        <v>907</v>
      </c>
    </row>
    <row r="133" spans="1:8">
      <c r="A133" s="56" t="s">
        <v>904</v>
      </c>
      <c r="B133" s="68" t="s">
        <v>898</v>
      </c>
      <c r="C133" s="87"/>
      <c r="D133" t="s">
        <v>912</v>
      </c>
    </row>
    <row r="134" spans="1:8">
      <c r="A134" s="56" t="s">
        <v>871</v>
      </c>
      <c r="B134" s="69" t="s">
        <v>872</v>
      </c>
      <c r="C134" s="73"/>
      <c r="D134" t="s">
        <v>908</v>
      </c>
    </row>
    <row r="135" spans="1:8">
      <c r="A135" s="56" t="s">
        <v>880</v>
      </c>
      <c r="B135" s="68" t="s">
        <v>876</v>
      </c>
      <c r="C135" s="79"/>
      <c r="D135" t="s">
        <v>909</v>
      </c>
    </row>
    <row r="136" spans="1:8">
      <c r="A136" s="56" t="s">
        <v>879</v>
      </c>
      <c r="B136" s="68" t="s">
        <v>875</v>
      </c>
      <c r="C136" s="77"/>
      <c r="D136" t="s">
        <v>910</v>
      </c>
    </row>
    <row r="137" spans="1:8">
      <c r="A137" s="56" t="s">
        <v>899</v>
      </c>
      <c r="B137" s="68" t="s">
        <v>896</v>
      </c>
      <c r="C137" s="86"/>
      <c r="D137" t="s">
        <v>911</v>
      </c>
    </row>
    <row r="138" spans="1:8">
      <c r="A138" s="56" t="s">
        <v>865</v>
      </c>
      <c r="B138" s="69" t="s">
        <v>866</v>
      </c>
      <c r="C138" s="63"/>
      <c r="D138" t="s">
        <v>913</v>
      </c>
    </row>
    <row r="139" spans="1:8">
      <c r="A139" s="56" t="s">
        <v>878</v>
      </c>
      <c r="B139" s="68" t="s">
        <v>895</v>
      </c>
      <c r="C139" s="78"/>
      <c r="D139" t="s">
        <v>660</v>
      </c>
    </row>
    <row r="140" spans="1:8">
      <c r="A140" s="56" t="s">
        <v>881</v>
      </c>
      <c r="B140" s="68" t="s">
        <v>877</v>
      </c>
      <c r="C140" s="80"/>
      <c r="D140" t="s">
        <v>661</v>
      </c>
    </row>
    <row r="141" spans="1:8">
      <c r="A141" s="56" t="s">
        <v>858</v>
      </c>
      <c r="B141" s="69" t="s">
        <v>868</v>
      </c>
      <c r="C141" s="71"/>
      <c r="D141" t="s">
        <v>906</v>
      </c>
    </row>
    <row r="143" spans="1:8">
      <c r="A143" s="49" t="s">
        <v>929</v>
      </c>
      <c r="B143" s="66"/>
      <c r="C143" s="48"/>
      <c r="D143" s="48"/>
    </row>
    <row r="144" spans="1:8">
      <c r="A144" s="65" t="s">
        <v>853</v>
      </c>
      <c r="B144" s="67" t="s">
        <v>854</v>
      </c>
      <c r="C144" s="65" t="s">
        <v>855</v>
      </c>
      <c r="D144" s="65" t="s">
        <v>856</v>
      </c>
      <c r="F144" s="62"/>
      <c r="G144" s="62"/>
      <c r="H144" s="62"/>
    </row>
    <row r="145" spans="1:8">
      <c r="A145" s="56" t="s">
        <v>871</v>
      </c>
      <c r="B145" s="69" t="s">
        <v>872</v>
      </c>
      <c r="C145" s="73"/>
      <c r="D145" t="s">
        <v>930</v>
      </c>
      <c r="F145" s="62"/>
      <c r="G145" s="88"/>
      <c r="H145" s="62"/>
    </row>
    <row r="146" spans="1:8">
      <c r="A146" s="56" t="s">
        <v>858</v>
      </c>
      <c r="B146" s="69" t="s">
        <v>868</v>
      </c>
      <c r="C146" s="71"/>
      <c r="D146" t="s">
        <v>1126</v>
      </c>
      <c r="F146" s="62"/>
      <c r="G146" s="88"/>
      <c r="H146" s="62"/>
    </row>
    <row r="147" spans="1:8">
      <c r="A147" s="56" t="s">
        <v>878</v>
      </c>
      <c r="B147" s="68" t="s">
        <v>895</v>
      </c>
      <c r="C147" s="78"/>
      <c r="D147" t="s">
        <v>931</v>
      </c>
      <c r="F147" s="62"/>
      <c r="G147" s="81"/>
      <c r="H147" s="62"/>
    </row>
    <row r="148" spans="1:8">
      <c r="A148" s="56" t="s">
        <v>879</v>
      </c>
      <c r="B148" s="68" t="s">
        <v>875</v>
      </c>
      <c r="C148" s="77"/>
      <c r="D148" t="s">
        <v>932</v>
      </c>
      <c r="F148" s="62"/>
      <c r="G148" s="81"/>
      <c r="H148" s="62"/>
    </row>
    <row r="149" spans="1:8">
      <c r="A149" s="56" t="s">
        <v>864</v>
      </c>
      <c r="B149" s="69" t="s">
        <v>869</v>
      </c>
      <c r="C149" s="72"/>
      <c r="D149" t="s">
        <v>933</v>
      </c>
      <c r="F149" s="62"/>
      <c r="G149" s="88"/>
      <c r="H149" s="62"/>
    </row>
    <row r="150" spans="1:8">
      <c r="A150" s="56" t="s">
        <v>865</v>
      </c>
      <c r="B150" s="69" t="s">
        <v>866</v>
      </c>
      <c r="C150" s="63"/>
      <c r="D150" t="s">
        <v>148</v>
      </c>
      <c r="F150" s="62"/>
      <c r="G150" s="88"/>
      <c r="H150" s="62"/>
    </row>
    <row r="151" spans="1:8">
      <c r="F151" s="62"/>
      <c r="G151" s="62"/>
      <c r="H151" s="62"/>
    </row>
    <row r="152" spans="1:8">
      <c r="A152" s="49" t="s">
        <v>934</v>
      </c>
      <c r="B152" s="66"/>
      <c r="C152" s="48"/>
      <c r="D152" s="48"/>
      <c r="F152" s="62"/>
      <c r="G152" s="62"/>
      <c r="H152" s="62"/>
    </row>
    <row r="153" spans="1:8">
      <c r="A153" s="65" t="s">
        <v>853</v>
      </c>
      <c r="B153" s="67" t="s">
        <v>854</v>
      </c>
      <c r="C153" s="65" t="s">
        <v>855</v>
      </c>
      <c r="D153" s="65" t="s">
        <v>856</v>
      </c>
    </row>
    <row r="154" spans="1:8">
      <c r="A154" s="56" t="s">
        <v>865</v>
      </c>
      <c r="B154" s="69" t="s">
        <v>866</v>
      </c>
      <c r="C154" s="63"/>
      <c r="D154" t="s">
        <v>131</v>
      </c>
    </row>
    <row r="155" spans="1:8">
      <c r="A155" s="56" t="s">
        <v>871</v>
      </c>
      <c r="B155" s="69" t="s">
        <v>872</v>
      </c>
      <c r="C155" s="73"/>
      <c r="D155" t="s">
        <v>130</v>
      </c>
    </row>
    <row r="156" spans="1:8">
      <c r="A156" s="56" t="s">
        <v>878</v>
      </c>
      <c r="B156" s="68" t="s">
        <v>895</v>
      </c>
      <c r="C156" s="78"/>
      <c r="D156" t="s">
        <v>129</v>
      </c>
    </row>
    <row r="157" spans="1:8">
      <c r="A157" s="56" t="s">
        <v>879</v>
      </c>
      <c r="B157" s="68" t="s">
        <v>875</v>
      </c>
      <c r="C157" s="77"/>
      <c r="D157" t="s">
        <v>127</v>
      </c>
    </row>
    <row r="158" spans="1:8">
      <c r="A158" s="56" t="s">
        <v>864</v>
      </c>
      <c r="B158" s="69" t="s">
        <v>869</v>
      </c>
      <c r="C158" s="72"/>
      <c r="D158" t="s">
        <v>126</v>
      </c>
    </row>
    <row r="160" spans="1:8">
      <c r="A160" s="49" t="s">
        <v>935</v>
      </c>
      <c r="B160" s="66"/>
      <c r="C160" s="48"/>
      <c r="D160" s="48"/>
    </row>
    <row r="161" spans="1:4">
      <c r="A161" s="65" t="s">
        <v>853</v>
      </c>
      <c r="B161" s="67" t="s">
        <v>854</v>
      </c>
      <c r="C161" s="65" t="s">
        <v>855</v>
      </c>
      <c r="D161" s="65" t="s">
        <v>856</v>
      </c>
    </row>
    <row r="162" spans="1:4">
      <c r="A162" s="56" t="s">
        <v>852</v>
      </c>
      <c r="B162" s="70" t="s">
        <v>859</v>
      </c>
      <c r="C162" s="64"/>
      <c r="D162" t="s">
        <v>177</v>
      </c>
    </row>
    <row r="163" spans="1:4">
      <c r="A163" s="56" t="s">
        <v>871</v>
      </c>
      <c r="B163" s="69" t="s">
        <v>872</v>
      </c>
      <c r="C163" s="73"/>
      <c r="D163" t="s">
        <v>294</v>
      </c>
    </row>
    <row r="164" spans="1:4">
      <c r="A164" s="56" t="s">
        <v>858</v>
      </c>
      <c r="B164" s="69" t="s">
        <v>868</v>
      </c>
      <c r="C164" s="71"/>
      <c r="D164" t="s">
        <v>295</v>
      </c>
    </row>
    <row r="166" spans="1:4" s="56" customFormat="1">
      <c r="A166" s="49" t="s">
        <v>967</v>
      </c>
      <c r="B166" s="66"/>
      <c r="C166" s="48"/>
      <c r="D166" s="48"/>
    </row>
    <row r="167" spans="1:4" s="56" customFormat="1">
      <c r="A167" s="65" t="s">
        <v>853</v>
      </c>
      <c r="B167" s="67" t="s">
        <v>854</v>
      </c>
      <c r="C167" s="65" t="s">
        <v>855</v>
      </c>
      <c r="D167" s="65" t="s">
        <v>856</v>
      </c>
    </row>
    <row r="168" spans="1:4" s="56" customFormat="1">
      <c r="A168" s="56" t="s">
        <v>863</v>
      </c>
      <c r="B168" s="68" t="s">
        <v>874</v>
      </c>
      <c r="C168" s="74"/>
      <c r="D168" s="56" t="s">
        <v>808</v>
      </c>
    </row>
    <row r="169" spans="1:4" s="56" customFormat="1">
      <c r="A169" s="56" t="s">
        <v>878</v>
      </c>
      <c r="B169" s="68" t="s">
        <v>895</v>
      </c>
      <c r="C169" s="78"/>
      <c r="D169" s="56" t="s">
        <v>99</v>
      </c>
    </row>
    <row r="170" spans="1:4" s="56" customFormat="1">
      <c r="A170" s="56" t="s">
        <v>864</v>
      </c>
      <c r="B170" s="69" t="s">
        <v>869</v>
      </c>
      <c r="C170" s="72"/>
      <c r="D170" s="56" t="s">
        <v>93</v>
      </c>
    </row>
    <row r="171" spans="1:4" s="56" customFormat="1">
      <c r="A171" s="56" t="s">
        <v>899</v>
      </c>
      <c r="B171" s="68" t="s">
        <v>896</v>
      </c>
      <c r="C171" s="86"/>
      <c r="D171" s="56" t="s">
        <v>968</v>
      </c>
    </row>
    <row r="172" spans="1:4" s="56" customFormat="1">
      <c r="A172" s="56" t="s">
        <v>879</v>
      </c>
      <c r="B172" s="68" t="s">
        <v>875</v>
      </c>
      <c r="C172" s="77"/>
      <c r="D172" s="56" t="s">
        <v>969</v>
      </c>
    </row>
    <row r="173" spans="1:4" s="56" customFormat="1">
      <c r="A173" s="56" t="s">
        <v>871</v>
      </c>
      <c r="B173" s="69" t="s">
        <v>872</v>
      </c>
      <c r="C173" s="73"/>
      <c r="D173" s="56" t="s">
        <v>104</v>
      </c>
    </row>
    <row r="174" spans="1:4" s="56" customFormat="1">
      <c r="A174" s="56" t="s">
        <v>880</v>
      </c>
      <c r="B174" s="68" t="s">
        <v>876</v>
      </c>
      <c r="C174" s="79"/>
      <c r="D174" s="56" t="s">
        <v>103</v>
      </c>
    </row>
    <row r="175" spans="1:4" s="56" customFormat="1">
      <c r="A175" s="56" t="s">
        <v>865</v>
      </c>
      <c r="B175" s="69" t="s">
        <v>866</v>
      </c>
      <c r="C175" s="63"/>
      <c r="D175" s="56" t="s">
        <v>102</v>
      </c>
    </row>
    <row r="176" spans="1:4" s="56" customFormat="1">
      <c r="A176" s="56" t="s">
        <v>858</v>
      </c>
      <c r="B176" s="69" t="s">
        <v>868</v>
      </c>
      <c r="C176" s="71"/>
      <c r="D176" s="56" t="s">
        <v>101</v>
      </c>
    </row>
    <row r="177" spans="1:4" s="56" customFormat="1">
      <c r="B177" s="68"/>
    </row>
    <row r="178" spans="1:4" s="56" customFormat="1">
      <c r="A178" s="49" t="s">
        <v>972</v>
      </c>
      <c r="B178" s="66"/>
      <c r="C178" s="48"/>
      <c r="D178" s="48"/>
    </row>
    <row r="179" spans="1:4" s="56" customFormat="1">
      <c r="A179" s="65" t="s">
        <v>853</v>
      </c>
      <c r="B179" s="67" t="s">
        <v>854</v>
      </c>
      <c r="C179" s="65" t="s">
        <v>855</v>
      </c>
      <c r="D179" s="65" t="s">
        <v>856</v>
      </c>
    </row>
    <row r="180" spans="1:4" s="56" customFormat="1">
      <c r="A180" s="56" t="s">
        <v>863</v>
      </c>
      <c r="B180" s="68" t="s">
        <v>874</v>
      </c>
      <c r="C180" s="74"/>
      <c r="D180" s="56" t="s">
        <v>808</v>
      </c>
    </row>
    <row r="181" spans="1:4" s="56" customFormat="1">
      <c r="A181" s="56" t="s">
        <v>881</v>
      </c>
      <c r="B181" s="68" t="s">
        <v>877</v>
      </c>
      <c r="C181" s="80"/>
      <c r="D181" s="56" t="s">
        <v>937</v>
      </c>
    </row>
    <row r="182" spans="1:4" s="56" customFormat="1">
      <c r="A182" s="56" t="s">
        <v>871</v>
      </c>
      <c r="B182" s="69" t="s">
        <v>872</v>
      </c>
      <c r="C182" s="73"/>
      <c r="D182" s="56" t="s">
        <v>98</v>
      </c>
    </row>
    <row r="183" spans="1:4" s="56" customFormat="1">
      <c r="A183" s="56" t="s">
        <v>878</v>
      </c>
      <c r="B183" s="68" t="s">
        <v>895</v>
      </c>
      <c r="C183" s="78"/>
      <c r="D183" s="56" t="s">
        <v>99</v>
      </c>
    </row>
    <row r="184" spans="1:4" s="56" customFormat="1">
      <c r="A184" s="56" t="s">
        <v>864</v>
      </c>
      <c r="B184" s="69" t="s">
        <v>869</v>
      </c>
      <c r="C184" s="72"/>
      <c r="D184" s="56" t="s">
        <v>93</v>
      </c>
    </row>
    <row r="185" spans="1:4" s="56" customFormat="1">
      <c r="A185" s="56" t="s">
        <v>879</v>
      </c>
      <c r="B185" s="68" t="s">
        <v>875</v>
      </c>
      <c r="C185" s="77"/>
      <c r="D185" s="56" t="s">
        <v>970</v>
      </c>
    </row>
    <row r="186" spans="1:4" s="56" customFormat="1">
      <c r="A186" s="56" t="s">
        <v>858</v>
      </c>
      <c r="B186" s="69" t="s">
        <v>868</v>
      </c>
      <c r="C186" s="71"/>
      <c r="D186" s="56" t="s">
        <v>470</v>
      </c>
    </row>
    <row r="187" spans="1:4" s="56" customFormat="1">
      <c r="A187" s="56" t="s">
        <v>946</v>
      </c>
      <c r="B187" s="69" t="s">
        <v>948</v>
      </c>
      <c r="C187" s="89"/>
      <c r="D187" s="56" t="s">
        <v>945</v>
      </c>
    </row>
    <row r="188" spans="1:4" s="56" customFormat="1">
      <c r="A188" s="56" t="s">
        <v>947</v>
      </c>
      <c r="B188" s="69">
        <v>740000</v>
      </c>
      <c r="C188" s="90"/>
      <c r="D188" s="56" t="s">
        <v>805</v>
      </c>
    </row>
    <row r="189" spans="1:4" s="56" customFormat="1">
      <c r="A189" s="56" t="s">
        <v>865</v>
      </c>
      <c r="B189" s="69" t="s">
        <v>866</v>
      </c>
      <c r="C189" s="63"/>
      <c r="D189" s="56" t="s">
        <v>971</v>
      </c>
    </row>
    <row r="190" spans="1:4" s="56" customFormat="1">
      <c r="B190" s="68"/>
    </row>
    <row r="191" spans="1:4" s="56" customFormat="1">
      <c r="A191" s="49" t="s">
        <v>973</v>
      </c>
      <c r="B191" s="66"/>
      <c r="C191" s="48"/>
      <c r="D191" s="48"/>
    </row>
    <row r="192" spans="1:4" s="56" customFormat="1">
      <c r="A192" s="65" t="s">
        <v>853</v>
      </c>
      <c r="B192" s="67" t="s">
        <v>854</v>
      </c>
      <c r="C192" s="65" t="s">
        <v>855</v>
      </c>
      <c r="D192" s="65" t="s">
        <v>856</v>
      </c>
    </row>
    <row r="193" spans="1:4" s="56" customFormat="1">
      <c r="A193" s="56" t="s">
        <v>863</v>
      </c>
      <c r="B193" s="68" t="s">
        <v>874</v>
      </c>
      <c r="C193" s="74"/>
      <c r="D193" s="56" t="s">
        <v>808</v>
      </c>
    </row>
    <row r="194" spans="1:4" s="56" customFormat="1">
      <c r="A194" s="56" t="s">
        <v>858</v>
      </c>
      <c r="B194" s="69" t="s">
        <v>868</v>
      </c>
      <c r="C194" s="71"/>
      <c r="D194" s="56" t="s">
        <v>470</v>
      </c>
    </row>
    <row r="195" spans="1:4" s="56" customFormat="1">
      <c r="A195" s="56" t="s">
        <v>881</v>
      </c>
      <c r="B195" s="68" t="s">
        <v>877</v>
      </c>
      <c r="C195" s="80"/>
      <c r="D195" s="56" t="s">
        <v>937</v>
      </c>
    </row>
    <row r="196" spans="1:4" s="56" customFormat="1">
      <c r="A196" s="56" t="s">
        <v>871</v>
      </c>
      <c r="B196" s="69" t="s">
        <v>872</v>
      </c>
      <c r="C196" s="73"/>
      <c r="D196" s="56" t="s">
        <v>98</v>
      </c>
    </row>
    <row r="197" spans="1:4" s="56" customFormat="1">
      <c r="A197" s="56" t="s">
        <v>899</v>
      </c>
      <c r="B197" s="68" t="s">
        <v>896</v>
      </c>
      <c r="C197" s="86"/>
      <c r="D197" s="56" t="s">
        <v>966</v>
      </c>
    </row>
    <row r="198" spans="1:4" s="56" customFormat="1">
      <c r="A198" s="56" t="s">
        <v>946</v>
      </c>
      <c r="B198" s="69" t="s">
        <v>948</v>
      </c>
      <c r="C198" s="89"/>
      <c r="D198" s="56" t="s">
        <v>945</v>
      </c>
    </row>
    <row r="199" spans="1:4" s="56" customFormat="1">
      <c r="A199" s="56" t="s">
        <v>865</v>
      </c>
      <c r="B199" s="69" t="s">
        <v>866</v>
      </c>
      <c r="C199" s="63"/>
      <c r="D199" s="56" t="s">
        <v>971</v>
      </c>
    </row>
    <row r="200" spans="1:4" s="56" customFormat="1">
      <c r="A200" s="56" t="s">
        <v>879</v>
      </c>
      <c r="B200" s="68" t="s">
        <v>875</v>
      </c>
      <c r="C200" s="77"/>
      <c r="D200" s="56" t="s">
        <v>970</v>
      </c>
    </row>
    <row r="201" spans="1:4" s="56" customFormat="1">
      <c r="A201" s="56" t="s">
        <v>864</v>
      </c>
      <c r="B201" s="69" t="s">
        <v>869</v>
      </c>
      <c r="C201" s="72"/>
      <c r="D201" s="56" t="s">
        <v>93</v>
      </c>
    </row>
    <row r="202" spans="1:4" s="56" customFormat="1">
      <c r="A202" s="56" t="s">
        <v>878</v>
      </c>
      <c r="B202" s="68" t="s">
        <v>895</v>
      </c>
      <c r="C202" s="78"/>
      <c r="D202" s="56" t="s">
        <v>99</v>
      </c>
    </row>
    <row r="203" spans="1:4" s="56" customFormat="1">
      <c r="B203" s="68"/>
    </row>
    <row r="204" spans="1:4">
      <c r="A204" s="49" t="s">
        <v>954</v>
      </c>
      <c r="B204" s="66"/>
      <c r="C204" s="48"/>
      <c r="D204" s="48"/>
    </row>
    <row r="205" spans="1:4">
      <c r="A205" s="65" t="s">
        <v>853</v>
      </c>
      <c r="B205" s="67" t="s">
        <v>854</v>
      </c>
      <c r="C205" s="65" t="s">
        <v>855</v>
      </c>
      <c r="D205" s="65" t="s">
        <v>856</v>
      </c>
    </row>
    <row r="206" spans="1:4">
      <c r="A206" s="56" t="s">
        <v>863</v>
      </c>
      <c r="B206" s="68" t="s">
        <v>874</v>
      </c>
      <c r="C206" s="74"/>
      <c r="D206" s="56" t="s">
        <v>460</v>
      </c>
    </row>
    <row r="207" spans="1:4">
      <c r="A207" s="56" t="s">
        <v>904</v>
      </c>
      <c r="B207" s="68" t="s">
        <v>898</v>
      </c>
      <c r="C207" s="87"/>
      <c r="D207" t="s">
        <v>936</v>
      </c>
    </row>
    <row r="208" spans="1:4" s="56" customFormat="1">
      <c r="A208" s="56" t="s">
        <v>903</v>
      </c>
      <c r="B208" s="68" t="s">
        <v>897</v>
      </c>
      <c r="C208" s="85"/>
      <c r="D208" s="56" t="s">
        <v>807</v>
      </c>
    </row>
    <row r="209" spans="1:5">
      <c r="A209" s="56" t="s">
        <v>871</v>
      </c>
      <c r="B209" s="69" t="s">
        <v>872</v>
      </c>
      <c r="C209" s="73"/>
      <c r="D209" t="s">
        <v>98</v>
      </c>
    </row>
    <row r="210" spans="1:5">
      <c r="A210" s="56" t="s">
        <v>878</v>
      </c>
      <c r="B210" s="68" t="s">
        <v>895</v>
      </c>
      <c r="C210" s="78"/>
      <c r="D210" t="s">
        <v>943</v>
      </c>
      <c r="E210" s="56"/>
    </row>
    <row r="211" spans="1:5">
      <c r="A211" s="56" t="s">
        <v>899</v>
      </c>
      <c r="B211" s="68" t="s">
        <v>896</v>
      </c>
      <c r="C211" s="86"/>
      <c r="D211" t="s">
        <v>944</v>
      </c>
      <c r="E211" s="56"/>
    </row>
    <row r="212" spans="1:5">
      <c r="A212" s="56" t="s">
        <v>852</v>
      </c>
      <c r="B212" s="70" t="s">
        <v>859</v>
      </c>
      <c r="C212" s="64"/>
      <c r="D212" t="s">
        <v>95</v>
      </c>
      <c r="E212" s="56"/>
    </row>
    <row r="213" spans="1:5">
      <c r="A213" s="56" t="s">
        <v>880</v>
      </c>
      <c r="B213" s="68" t="s">
        <v>876</v>
      </c>
      <c r="C213" s="79"/>
      <c r="D213" t="s">
        <v>94</v>
      </c>
    </row>
    <row r="214" spans="1:5">
      <c r="A214" s="56" t="s">
        <v>865</v>
      </c>
      <c r="B214" s="69" t="s">
        <v>866</v>
      </c>
      <c r="C214" s="63"/>
      <c r="D214" t="s">
        <v>984</v>
      </c>
    </row>
    <row r="215" spans="1:5">
      <c r="A215" s="56" t="s">
        <v>864</v>
      </c>
      <c r="B215" s="69" t="s">
        <v>869</v>
      </c>
      <c r="C215" s="72"/>
      <c r="D215" t="s">
        <v>93</v>
      </c>
    </row>
    <row r="216" spans="1:5">
      <c r="A216" s="62" t="s">
        <v>888</v>
      </c>
      <c r="B216" s="81" t="s">
        <v>887</v>
      </c>
      <c r="C216" s="82"/>
      <c r="D216" t="s">
        <v>467</v>
      </c>
    </row>
    <row r="217" spans="1:5">
      <c r="A217" s="56" t="s">
        <v>858</v>
      </c>
      <c r="B217" s="69" t="s">
        <v>868</v>
      </c>
      <c r="C217" s="71"/>
      <c r="D217" t="s">
        <v>470</v>
      </c>
    </row>
    <row r="218" spans="1:5" s="56" customFormat="1">
      <c r="A218" s="56" t="s">
        <v>947</v>
      </c>
      <c r="B218" s="69">
        <v>740000</v>
      </c>
      <c r="C218" s="90"/>
      <c r="D218" s="56" t="s">
        <v>805</v>
      </c>
    </row>
    <row r="219" spans="1:5" s="56" customFormat="1"/>
    <row r="220" spans="1:5">
      <c r="A220" s="49" t="s">
        <v>1115</v>
      </c>
      <c r="B220" s="66"/>
      <c r="C220" s="48"/>
      <c r="D220" s="48"/>
    </row>
    <row r="221" spans="1:5">
      <c r="A221" s="65" t="s">
        <v>853</v>
      </c>
      <c r="B221" s="67" t="s">
        <v>854</v>
      </c>
      <c r="C221" s="65" t="s">
        <v>855</v>
      </c>
      <c r="D221" s="65" t="s">
        <v>856</v>
      </c>
    </row>
    <row r="222" spans="1:5">
      <c r="A222" s="56" t="s">
        <v>863</v>
      </c>
      <c r="B222" s="68" t="s">
        <v>874</v>
      </c>
      <c r="C222" s="74"/>
      <c r="D222" s="56" t="s">
        <v>808</v>
      </c>
    </row>
    <row r="223" spans="1:5">
      <c r="A223" s="56" t="s">
        <v>878</v>
      </c>
      <c r="B223" s="68" t="s">
        <v>895</v>
      </c>
      <c r="C223" s="78"/>
      <c r="D223" s="56" t="s">
        <v>99</v>
      </c>
    </row>
    <row r="224" spans="1:5" s="56" customFormat="1">
      <c r="A224" s="56" t="s">
        <v>881</v>
      </c>
      <c r="B224" s="68" t="s">
        <v>877</v>
      </c>
      <c r="C224" s="80"/>
      <c r="D224" s="56" t="s">
        <v>937</v>
      </c>
    </row>
    <row r="225" spans="1:4">
      <c r="A225" s="56" t="s">
        <v>903</v>
      </c>
      <c r="B225" s="68" t="s">
        <v>897</v>
      </c>
      <c r="C225" s="85"/>
      <c r="D225" s="56" t="s">
        <v>807</v>
      </c>
    </row>
    <row r="226" spans="1:4">
      <c r="A226" s="56" t="s">
        <v>904</v>
      </c>
      <c r="B226" s="68" t="s">
        <v>898</v>
      </c>
      <c r="C226" s="87"/>
      <c r="D226" s="56" t="s">
        <v>936</v>
      </c>
    </row>
    <row r="227" spans="1:4">
      <c r="A227" s="56" t="s">
        <v>871</v>
      </c>
      <c r="B227" s="69" t="s">
        <v>872</v>
      </c>
      <c r="C227" s="73"/>
      <c r="D227" s="56" t="s">
        <v>98</v>
      </c>
    </row>
    <row r="228" spans="1:4">
      <c r="A228" s="56" t="s">
        <v>880</v>
      </c>
      <c r="B228" s="68" t="s">
        <v>876</v>
      </c>
      <c r="C228" s="79"/>
      <c r="D228" s="56" t="s">
        <v>986</v>
      </c>
    </row>
    <row r="229" spans="1:4">
      <c r="A229" s="56" t="s">
        <v>858</v>
      </c>
      <c r="B229" s="69" t="s">
        <v>868</v>
      </c>
      <c r="C229" s="71"/>
      <c r="D229" s="56" t="s">
        <v>985</v>
      </c>
    </row>
    <row r="230" spans="1:4">
      <c r="A230" s="56" t="s">
        <v>864</v>
      </c>
      <c r="B230" s="69" t="s">
        <v>869</v>
      </c>
      <c r="C230" s="72"/>
      <c r="D230" s="56" t="s">
        <v>93</v>
      </c>
    </row>
    <row r="231" spans="1:4">
      <c r="A231" s="56" t="s">
        <v>865</v>
      </c>
      <c r="B231" s="69" t="s">
        <v>866</v>
      </c>
      <c r="C231" s="63"/>
      <c r="D231" s="56" t="s">
        <v>984</v>
      </c>
    </row>
    <row r="232" spans="1:4">
      <c r="A232" s="56" t="s">
        <v>947</v>
      </c>
      <c r="B232" s="69">
        <v>740000</v>
      </c>
      <c r="C232" s="90"/>
      <c r="D232" s="56" t="s">
        <v>805</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5"/>
  <sheetViews>
    <sheetView workbookViewId="0">
      <selection activeCell="B11" sqref="B11"/>
    </sheetView>
  </sheetViews>
  <sheetFormatPr defaultColWidth="8.85546875" defaultRowHeight="15"/>
  <cols>
    <col min="1" max="1" width="31.42578125" style="5" customWidth="1"/>
    <col min="2" max="2" width="28.140625" style="5" customWidth="1"/>
    <col min="3" max="3" width="68" style="5" customWidth="1"/>
    <col min="4" max="16384" width="8.85546875" style="5"/>
  </cols>
  <sheetData>
    <row r="1" spans="1:3">
      <c r="A1" s="44" t="s">
        <v>75</v>
      </c>
      <c r="B1" s="44" t="s">
        <v>76</v>
      </c>
    </row>
    <row r="2" spans="1:3" ht="60">
      <c r="A2" s="5" t="s">
        <v>153</v>
      </c>
      <c r="B2" s="5" t="s">
        <v>1322</v>
      </c>
      <c r="C2" s="118" t="s">
        <v>1333</v>
      </c>
    </row>
    <row r="3" spans="1:3">
      <c r="A3" s="5" t="s">
        <v>1737</v>
      </c>
      <c r="B3" s="5" t="s">
        <v>1738</v>
      </c>
    </row>
    <row r="4" spans="1:3">
      <c r="A4" s="5" t="s">
        <v>1739</v>
      </c>
      <c r="B4" s="5" t="s">
        <v>1740</v>
      </c>
    </row>
    <row r="5" spans="1:3">
      <c r="A5" s="5" t="s">
        <v>2055</v>
      </c>
      <c r="B5" s="5" t="s">
        <v>2056</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J818"/>
  <sheetViews>
    <sheetView zoomScaleNormal="100" workbookViewId="0">
      <selection activeCell="E2" sqref="E2"/>
    </sheetView>
  </sheetViews>
  <sheetFormatPr defaultColWidth="8.85546875" defaultRowHeight="15"/>
  <cols>
    <col min="1" max="1" width="49.140625" style="2" customWidth="1"/>
    <col min="2" max="2" width="15.85546875" style="2" customWidth="1"/>
    <col min="3" max="3" width="12.85546875" style="2" customWidth="1"/>
    <col min="4" max="4" width="13.85546875" style="2" customWidth="1"/>
    <col min="5" max="5" width="69.5703125" style="2" customWidth="1"/>
    <col min="6" max="6" width="15" style="56" customWidth="1"/>
    <col min="7" max="10" width="8.85546875" style="56"/>
    <col min="11" max="11" width="18.85546875" style="56" customWidth="1"/>
    <col min="12" max="16384" width="8.85546875" style="56"/>
  </cols>
  <sheetData>
    <row r="1" spans="1:5" s="2" customFormat="1" ht="45">
      <c r="A1" s="126" t="s">
        <v>1439</v>
      </c>
      <c r="B1" s="127" t="s">
        <v>1440</v>
      </c>
      <c r="C1" s="127" t="s">
        <v>1441</v>
      </c>
      <c r="D1" s="127" t="s">
        <v>1442</v>
      </c>
      <c r="E1" s="126" t="s">
        <v>1443</v>
      </c>
    </row>
    <row r="2" spans="1:5" ht="312" customHeight="1">
      <c r="A2" s="2" t="s">
        <v>1748</v>
      </c>
      <c r="B2" s="2">
        <v>2030</v>
      </c>
      <c r="C2" s="3">
        <f>B278</f>
        <v>5516.8435685030599</v>
      </c>
      <c r="D2" s="3">
        <f>B277</f>
        <v>5686.5926013800772</v>
      </c>
      <c r="E2" s="2" t="s">
        <v>1749</v>
      </c>
    </row>
    <row r="3" spans="1:5">
      <c r="C3" s="3"/>
      <c r="D3" s="3"/>
    </row>
    <row r="4" spans="1:5">
      <c r="A4" s="126" t="s">
        <v>1444</v>
      </c>
      <c r="B4" s="104"/>
      <c r="C4" s="128"/>
      <c r="D4" s="3"/>
    </row>
    <row r="5" spans="1:5">
      <c r="A5" s="56" t="s">
        <v>1746</v>
      </c>
      <c r="C5" s="3"/>
      <c r="D5" s="3"/>
    </row>
    <row r="6" spans="1:5">
      <c r="A6" s="56" t="s">
        <v>1445</v>
      </c>
      <c r="C6" s="3"/>
      <c r="D6" s="3"/>
    </row>
    <row r="7" spans="1:5">
      <c r="A7" s="56" t="s">
        <v>1446</v>
      </c>
      <c r="C7" s="3"/>
      <c r="D7" s="3"/>
    </row>
    <row r="8" spans="1:5">
      <c r="A8" s="56"/>
      <c r="C8" s="3"/>
      <c r="D8" s="3"/>
    </row>
    <row r="9" spans="1:5">
      <c r="A9" s="56" t="s">
        <v>1447</v>
      </c>
      <c r="C9" s="3"/>
      <c r="D9" s="3"/>
    </row>
    <row r="10" spans="1:5">
      <c r="A10" s="56" t="s">
        <v>1448</v>
      </c>
      <c r="C10" s="3"/>
      <c r="D10" s="3"/>
    </row>
    <row r="11" spans="1:5">
      <c r="A11" s="56"/>
      <c r="C11" s="3"/>
      <c r="D11" s="3"/>
    </row>
    <row r="12" spans="1:5">
      <c r="A12" s="56" t="s">
        <v>1449</v>
      </c>
      <c r="C12" s="3"/>
      <c r="D12" s="3"/>
    </row>
    <row r="13" spans="1:5">
      <c r="A13" s="56" t="s">
        <v>1450</v>
      </c>
      <c r="C13" s="3"/>
      <c r="D13" s="3"/>
    </row>
    <row r="14" spans="1:5">
      <c r="A14" s="56" t="s">
        <v>1451</v>
      </c>
      <c r="C14" s="3"/>
      <c r="D14" s="3"/>
    </row>
    <row r="15" spans="1:5">
      <c r="A15" s="56" t="s">
        <v>1452</v>
      </c>
      <c r="C15" s="3"/>
      <c r="D15" s="3"/>
    </row>
    <row r="16" spans="1:5">
      <c r="A16" s="43" t="s">
        <v>1453</v>
      </c>
      <c r="C16" s="3"/>
      <c r="D16" s="3"/>
    </row>
    <row r="17" spans="1:4">
      <c r="A17" s="56"/>
      <c r="C17" s="3"/>
      <c r="D17" s="3"/>
    </row>
    <row r="18" spans="1:4">
      <c r="A18" s="56" t="s">
        <v>1454</v>
      </c>
      <c r="C18" s="3"/>
      <c r="D18" s="3"/>
    </row>
    <row r="19" spans="1:4">
      <c r="A19" s="56" t="s">
        <v>1455</v>
      </c>
      <c r="C19" s="3"/>
      <c r="D19" s="3"/>
    </row>
    <row r="20" spans="1:4">
      <c r="A20" s="56" t="s">
        <v>1456</v>
      </c>
      <c r="C20" s="3"/>
      <c r="D20" s="3"/>
    </row>
    <row r="21" spans="1:4">
      <c r="A21" s="56" t="s">
        <v>1457</v>
      </c>
      <c r="C21" s="3"/>
      <c r="D21" s="3"/>
    </row>
    <row r="22" spans="1:4">
      <c r="A22" s="56" t="s">
        <v>1458</v>
      </c>
      <c r="C22" s="3"/>
      <c r="D22" s="3"/>
    </row>
    <row r="23" spans="1:4">
      <c r="A23" s="56"/>
      <c r="C23" s="3"/>
      <c r="D23" s="3"/>
    </row>
    <row r="24" spans="1:4">
      <c r="A24" s="368" t="s">
        <v>1459</v>
      </c>
      <c r="C24" s="3"/>
      <c r="D24" s="3"/>
    </row>
    <row r="25" spans="1:4">
      <c r="A25" s="56" t="s">
        <v>1460</v>
      </c>
      <c r="C25" s="3"/>
      <c r="D25" s="3"/>
    </row>
    <row r="26" spans="1:4">
      <c r="A26" s="56" t="s">
        <v>1461</v>
      </c>
      <c r="C26" s="3"/>
      <c r="D26" s="3"/>
    </row>
    <row r="27" spans="1:4">
      <c r="A27" s="56"/>
      <c r="C27" s="3"/>
      <c r="D27" s="3"/>
    </row>
    <row r="28" spans="1:4">
      <c r="A28" s="56"/>
      <c r="C28" s="3"/>
      <c r="D28" s="3"/>
    </row>
    <row r="29" spans="1:4">
      <c r="A29" s="49" t="s">
        <v>1462</v>
      </c>
      <c r="C29" s="3"/>
      <c r="D29" s="3"/>
    </row>
    <row r="30" spans="1:4">
      <c r="A30" s="56" t="s">
        <v>1463</v>
      </c>
      <c r="C30" s="3"/>
      <c r="D30" s="3"/>
    </row>
    <row r="31" spans="1:4">
      <c r="A31" s="68">
        <v>2012</v>
      </c>
      <c r="C31" s="3"/>
      <c r="D31" s="3"/>
    </row>
    <row r="32" spans="1:4">
      <c r="A32" s="56" t="s">
        <v>1464</v>
      </c>
      <c r="C32" s="3"/>
      <c r="D32" s="3"/>
    </row>
    <row r="33" spans="1:4">
      <c r="A33" s="43" t="s">
        <v>1465</v>
      </c>
      <c r="C33" s="3"/>
      <c r="D33" s="3"/>
    </row>
    <row r="34" spans="1:4">
      <c r="A34" s="56" t="s">
        <v>1466</v>
      </c>
      <c r="C34" s="3"/>
      <c r="D34" s="3"/>
    </row>
    <row r="35" spans="1:4">
      <c r="A35" s="56"/>
      <c r="C35" s="3"/>
      <c r="D35" s="3"/>
    </row>
    <row r="36" spans="1:4">
      <c r="A36" s="49" t="s">
        <v>1467</v>
      </c>
      <c r="C36" s="3"/>
      <c r="D36" s="3"/>
    </row>
    <row r="37" spans="1:4">
      <c r="A37" s="56" t="s">
        <v>1463</v>
      </c>
      <c r="C37" s="3"/>
      <c r="D37" s="3"/>
    </row>
    <row r="38" spans="1:4">
      <c r="A38" s="68">
        <v>2010</v>
      </c>
      <c r="C38" s="3"/>
      <c r="D38" s="3"/>
    </row>
    <row r="39" spans="1:4">
      <c r="A39" s="56" t="s">
        <v>1468</v>
      </c>
      <c r="C39" s="3"/>
      <c r="D39" s="3"/>
    </row>
    <row r="40" spans="1:4">
      <c r="A40" s="43" t="s">
        <v>1469</v>
      </c>
      <c r="C40" s="3"/>
      <c r="D40" s="3"/>
    </row>
    <row r="41" spans="1:4">
      <c r="A41" s="56" t="s">
        <v>1470</v>
      </c>
      <c r="C41" s="3"/>
      <c r="D41" s="3"/>
    </row>
    <row r="42" spans="1:4">
      <c r="A42" s="56"/>
      <c r="C42" s="3"/>
      <c r="D42" s="3"/>
    </row>
    <row r="43" spans="1:4">
      <c r="A43" s="49" t="s">
        <v>1471</v>
      </c>
      <c r="C43" s="3"/>
      <c r="D43" s="3"/>
    </row>
    <row r="44" spans="1:4">
      <c r="A44" s="56" t="s">
        <v>1472</v>
      </c>
      <c r="C44" s="3"/>
      <c r="D44" s="3"/>
    </row>
    <row r="45" spans="1:4">
      <c r="A45" s="68">
        <v>2017</v>
      </c>
      <c r="C45" s="3"/>
      <c r="D45" s="3"/>
    </row>
    <row r="46" spans="1:4">
      <c r="A46" s="56" t="s">
        <v>1473</v>
      </c>
      <c r="C46" s="3"/>
      <c r="D46" s="3"/>
    </row>
    <row r="47" spans="1:4">
      <c r="A47" s="43" t="s">
        <v>1474</v>
      </c>
      <c r="C47" s="3"/>
      <c r="D47" s="3"/>
    </row>
    <row r="48" spans="1:4">
      <c r="A48" s="56" t="s">
        <v>1475</v>
      </c>
      <c r="C48" s="3"/>
      <c r="D48" s="3"/>
    </row>
    <row r="49" spans="1:4">
      <c r="A49" s="56"/>
      <c r="C49" s="3"/>
      <c r="D49" s="3"/>
    </row>
    <row r="50" spans="1:4">
      <c r="A50" s="49" t="s">
        <v>1476</v>
      </c>
      <c r="C50" s="3"/>
      <c r="D50" s="3"/>
    </row>
    <row r="51" spans="1:4">
      <c r="A51" s="56" t="s">
        <v>1477</v>
      </c>
      <c r="C51" s="3"/>
      <c r="D51" s="3"/>
    </row>
    <row r="52" spans="1:4">
      <c r="A52" s="68">
        <v>2013</v>
      </c>
      <c r="C52" s="3"/>
      <c r="D52" s="3"/>
    </row>
    <row r="53" spans="1:4">
      <c r="A53" s="56" t="s">
        <v>1478</v>
      </c>
      <c r="C53" s="3"/>
      <c r="D53" s="3"/>
    </row>
    <row r="54" spans="1:4">
      <c r="A54" s="43" t="s">
        <v>1479</v>
      </c>
      <c r="C54" s="3"/>
      <c r="D54" s="3"/>
    </row>
    <row r="55" spans="1:4">
      <c r="A55" s="56" t="s">
        <v>1480</v>
      </c>
      <c r="C55" s="3"/>
      <c r="D55" s="3"/>
    </row>
    <row r="56" spans="1:4">
      <c r="A56" s="56"/>
      <c r="C56" s="3"/>
      <c r="D56" s="3"/>
    </row>
    <row r="57" spans="1:4">
      <c r="A57" s="56"/>
      <c r="C57" s="3"/>
      <c r="D57" s="3"/>
    </row>
    <row r="58" spans="1:4">
      <c r="A58" s="49" t="s">
        <v>1481</v>
      </c>
      <c r="B58" s="104"/>
      <c r="C58" s="128"/>
      <c r="D58" s="3"/>
    </row>
    <row r="59" spans="1:4" ht="30">
      <c r="A59" s="65" t="s">
        <v>1482</v>
      </c>
      <c r="B59" s="129" t="s">
        <v>1483</v>
      </c>
      <c r="C59" s="129" t="s">
        <v>1484</v>
      </c>
      <c r="D59" s="3"/>
    </row>
    <row r="60" spans="1:4">
      <c r="A60" s="65" t="s">
        <v>529</v>
      </c>
      <c r="B60" s="50">
        <v>1</v>
      </c>
      <c r="C60" s="50">
        <v>1</v>
      </c>
      <c r="D60" s="3"/>
    </row>
    <row r="61" spans="1:4">
      <c r="A61" s="65" t="s">
        <v>530</v>
      </c>
      <c r="B61" s="50">
        <v>16.2</v>
      </c>
      <c r="C61" s="50">
        <v>5</v>
      </c>
      <c r="D61" s="3"/>
    </row>
    <row r="62" spans="1:4">
      <c r="A62" s="65" t="s">
        <v>505</v>
      </c>
      <c r="B62" s="50">
        <v>5.6</v>
      </c>
      <c r="C62" s="50">
        <v>1.8</v>
      </c>
      <c r="D62" s="3"/>
    </row>
    <row r="63" spans="1:4">
      <c r="A63" s="65" t="s">
        <v>531</v>
      </c>
      <c r="B63" s="50">
        <v>-2.4</v>
      </c>
      <c r="C63" s="50">
        <v>-8.1999999999999993</v>
      </c>
      <c r="D63" s="3"/>
    </row>
    <row r="64" spans="1:4">
      <c r="A64" s="65" t="s">
        <v>532</v>
      </c>
      <c r="B64" s="50">
        <v>0</v>
      </c>
      <c r="C64" s="50">
        <v>0</v>
      </c>
      <c r="D64" s="3"/>
    </row>
    <row r="65" spans="1:6">
      <c r="A65" s="65" t="s">
        <v>533</v>
      </c>
      <c r="B65" s="50">
        <v>0</v>
      </c>
      <c r="C65" s="50">
        <v>0</v>
      </c>
      <c r="D65" s="3"/>
    </row>
    <row r="66" spans="1:6">
      <c r="A66" s="65" t="s">
        <v>534</v>
      </c>
      <c r="B66" s="50">
        <v>0</v>
      </c>
      <c r="C66" s="50">
        <v>0</v>
      </c>
      <c r="D66" s="3"/>
    </row>
    <row r="67" spans="1:6">
      <c r="A67" s="65" t="s">
        <v>535</v>
      </c>
      <c r="B67" s="50">
        <v>1200</v>
      </c>
      <c r="C67" s="50">
        <v>345</v>
      </c>
      <c r="D67" s="3"/>
    </row>
    <row r="68" spans="1:6">
      <c r="A68" s="65" t="s">
        <v>536</v>
      </c>
      <c r="B68" s="50">
        <v>-160</v>
      </c>
      <c r="C68" s="50">
        <v>-46</v>
      </c>
      <c r="D68" s="3"/>
    </row>
    <row r="69" spans="1:6">
      <c r="A69" s="65" t="s">
        <v>537</v>
      </c>
      <c r="B69" s="50">
        <v>84</v>
      </c>
      <c r="C69" s="50">
        <v>28</v>
      </c>
      <c r="D69" s="3"/>
    </row>
    <row r="70" spans="1:6">
      <c r="A70" s="65" t="s">
        <v>538</v>
      </c>
      <c r="B70" s="50">
        <v>264</v>
      </c>
      <c r="C70" s="50">
        <v>265</v>
      </c>
      <c r="D70" s="3"/>
    </row>
    <row r="71" spans="1:6">
      <c r="A71" s="65" t="s">
        <v>539</v>
      </c>
      <c r="B71" s="50">
        <v>1</v>
      </c>
      <c r="C71" s="50">
        <v>1</v>
      </c>
      <c r="D71" s="3"/>
    </row>
    <row r="72" spans="1:6">
      <c r="A72" s="56"/>
      <c r="C72" s="3"/>
      <c r="D72" s="3"/>
    </row>
    <row r="73" spans="1:6">
      <c r="A73" s="56"/>
      <c r="B73" s="56"/>
      <c r="C73" s="56"/>
      <c r="D73" s="56"/>
      <c r="E73" s="56"/>
    </row>
    <row r="74" spans="1:6" ht="15.75">
      <c r="A74" s="369" t="s">
        <v>1485</v>
      </c>
      <c r="B74" s="370"/>
      <c r="C74" s="370"/>
      <c r="D74" s="370"/>
      <c r="E74" s="370"/>
      <c r="F74" s="370"/>
    </row>
    <row r="75" spans="1:6" ht="30">
      <c r="A75" s="130"/>
      <c r="B75" s="131" t="s">
        <v>1486</v>
      </c>
      <c r="C75" s="131" t="s">
        <v>1487</v>
      </c>
      <c r="D75" s="131" t="s">
        <v>537</v>
      </c>
      <c r="E75" s="131" t="s">
        <v>538</v>
      </c>
      <c r="F75" s="132" t="s">
        <v>1488</v>
      </c>
    </row>
    <row r="76" spans="1:6" ht="17.25">
      <c r="A76" s="133" t="s">
        <v>1489</v>
      </c>
      <c r="B76" s="134">
        <v>1497029.2</v>
      </c>
      <c r="C76" s="134">
        <v>275358</v>
      </c>
      <c r="D76" s="134">
        <v>20564.2</v>
      </c>
      <c r="E76" s="134">
        <v>239.31</v>
      </c>
      <c r="F76" s="134">
        <v>1727706.1</v>
      </c>
    </row>
    <row r="77" spans="1:6" ht="17.25">
      <c r="A77" s="135" t="s">
        <v>1490</v>
      </c>
      <c r="B77" s="136">
        <v>992836.3</v>
      </c>
      <c r="C77" s="137"/>
      <c r="D77" s="136">
        <v>4266.05</v>
      </c>
      <c r="E77" s="136">
        <v>56.88</v>
      </c>
      <c r="F77" s="136">
        <v>1100056.8899999999</v>
      </c>
    </row>
    <row r="78" spans="1:6" ht="17.25">
      <c r="A78" s="371" t="s">
        <v>1491</v>
      </c>
      <c r="B78" s="372">
        <v>715829.8</v>
      </c>
      <c r="C78" s="373"/>
      <c r="D78" s="372">
        <v>8.14</v>
      </c>
      <c r="E78" s="372">
        <v>10.66</v>
      </c>
      <c r="F78" s="372">
        <v>719305.34</v>
      </c>
    </row>
    <row r="79" spans="1:6" ht="17.25">
      <c r="A79" s="371" t="s">
        <v>1492</v>
      </c>
      <c r="B79" s="372">
        <v>33787.5</v>
      </c>
      <c r="C79" s="373"/>
      <c r="D79" s="372">
        <v>1.72</v>
      </c>
      <c r="E79" s="372">
        <v>7.0000000000000007E-2</v>
      </c>
      <c r="F79" s="372">
        <v>33845.32</v>
      </c>
    </row>
    <row r="80" spans="1:6" ht="17.25">
      <c r="A80" s="371" t="s">
        <v>1493</v>
      </c>
      <c r="B80" s="372">
        <v>138858</v>
      </c>
      <c r="C80" s="373"/>
      <c r="D80" s="372">
        <v>23.47</v>
      </c>
      <c r="E80" s="372">
        <v>8.67</v>
      </c>
      <c r="F80" s="372">
        <v>142038.57</v>
      </c>
    </row>
    <row r="81" spans="1:6">
      <c r="A81" s="374" t="s">
        <v>1494</v>
      </c>
      <c r="B81" s="375">
        <v>121211</v>
      </c>
      <c r="C81" s="373"/>
      <c r="D81" s="375">
        <v>23</v>
      </c>
      <c r="E81" s="375">
        <v>6</v>
      </c>
      <c r="F81" s="375">
        <v>123554</v>
      </c>
    </row>
    <row r="82" spans="1:6">
      <c r="A82" s="374" t="s">
        <v>1495</v>
      </c>
      <c r="B82" s="375">
        <v>6109</v>
      </c>
      <c r="C82" s="373"/>
      <c r="D82" s="375">
        <v>0.34</v>
      </c>
      <c r="E82" s="375">
        <v>2.35</v>
      </c>
      <c r="F82" s="375">
        <v>6844.64</v>
      </c>
    </row>
    <row r="83" spans="1:6">
      <c r="A83" s="374" t="s">
        <v>514</v>
      </c>
      <c r="B83" s="375">
        <v>10122</v>
      </c>
      <c r="C83" s="373"/>
      <c r="D83" s="375">
        <v>0.1</v>
      </c>
      <c r="E83" s="375">
        <v>0.28000000000000003</v>
      </c>
      <c r="F83" s="375">
        <v>10210.9</v>
      </c>
    </row>
    <row r="84" spans="1:6">
      <c r="A84" s="374" t="s">
        <v>515</v>
      </c>
      <c r="B84" s="375">
        <v>1416</v>
      </c>
      <c r="C84" s="373"/>
      <c r="D84" s="375">
        <v>0.13</v>
      </c>
      <c r="E84" s="375">
        <v>0.04</v>
      </c>
      <c r="F84" s="375">
        <v>1431.13</v>
      </c>
    </row>
    <row r="85" spans="1:6" ht="17.25">
      <c r="A85" s="371" t="s">
        <v>516</v>
      </c>
      <c r="B85" s="372">
        <v>69427</v>
      </c>
      <c r="C85" s="373"/>
      <c r="D85" s="372">
        <v>2721.94</v>
      </c>
      <c r="E85" s="372">
        <v>36.29</v>
      </c>
      <c r="F85" s="372">
        <v>137838.49</v>
      </c>
    </row>
    <row r="86" spans="1:6" ht="17.25">
      <c r="A86" s="371" t="s">
        <v>1496</v>
      </c>
      <c r="B86" s="372">
        <v>1657</v>
      </c>
      <c r="C86" s="373"/>
      <c r="D86" s="372">
        <v>0.18</v>
      </c>
      <c r="E86" s="372">
        <v>0.04</v>
      </c>
      <c r="F86" s="372">
        <v>1673.18</v>
      </c>
    </row>
    <row r="87" spans="1:6" ht="17.25">
      <c r="A87" s="371" t="s">
        <v>1497</v>
      </c>
      <c r="B87" s="372">
        <v>33277</v>
      </c>
      <c r="C87" s="373"/>
      <c r="D87" s="372">
        <v>1.2</v>
      </c>
      <c r="E87" s="372">
        <v>1.1499999999999999</v>
      </c>
      <c r="F87" s="372">
        <v>33658.699999999997</v>
      </c>
    </row>
    <row r="88" spans="1:6" ht="17.25">
      <c r="A88" s="371" t="s">
        <v>519</v>
      </c>
      <c r="B88" s="373"/>
      <c r="C88" s="373"/>
      <c r="D88" s="372">
        <v>1509.4</v>
      </c>
      <c r="E88" s="373"/>
      <c r="F88" s="372">
        <v>31697.3</v>
      </c>
    </row>
    <row r="89" spans="1:6" ht="17.25">
      <c r="A89" s="135" t="s">
        <v>1498</v>
      </c>
      <c r="B89" s="136">
        <v>405862.9</v>
      </c>
      <c r="C89" s="137"/>
      <c r="D89" s="136">
        <v>14.77</v>
      </c>
      <c r="E89" s="136">
        <v>20.56</v>
      </c>
      <c r="F89" s="136">
        <v>412546.53</v>
      </c>
    </row>
    <row r="90" spans="1:6" ht="17.25">
      <c r="A90" s="138" t="s">
        <v>1499</v>
      </c>
      <c r="B90" s="139">
        <v>130783.95</v>
      </c>
      <c r="C90" s="140"/>
      <c r="D90" s="139">
        <v>0.32</v>
      </c>
      <c r="E90" s="139">
        <v>0.46</v>
      </c>
      <c r="F90" s="139">
        <v>130933.27</v>
      </c>
    </row>
    <row r="91" spans="1:6" ht="17.25">
      <c r="A91" s="371" t="s">
        <v>1500</v>
      </c>
      <c r="B91" s="372">
        <v>129920</v>
      </c>
      <c r="C91" s="373"/>
      <c r="D91" s="373"/>
      <c r="E91" s="373"/>
      <c r="F91" s="372">
        <v>129920</v>
      </c>
    </row>
    <row r="92" spans="1:6" ht="17.25">
      <c r="A92" s="371" t="s">
        <v>1501</v>
      </c>
      <c r="B92" s="372">
        <v>277.82</v>
      </c>
      <c r="C92" s="373"/>
      <c r="D92" s="372">
        <v>0.32</v>
      </c>
      <c r="E92" s="372">
        <v>0.46</v>
      </c>
      <c r="F92" s="372">
        <v>427.14</v>
      </c>
    </row>
    <row r="93" spans="1:6" ht="17.25">
      <c r="A93" s="371" t="s">
        <v>1502</v>
      </c>
      <c r="B93" s="372">
        <v>586.12</v>
      </c>
      <c r="C93" s="373"/>
      <c r="D93" s="373"/>
      <c r="E93" s="373"/>
      <c r="F93" s="372">
        <v>586.12</v>
      </c>
    </row>
    <row r="94" spans="1:6" ht="17.25">
      <c r="A94" s="138" t="s">
        <v>931</v>
      </c>
      <c r="B94" s="139">
        <v>27888.86</v>
      </c>
      <c r="C94" s="140"/>
      <c r="D94" s="139">
        <v>11.14</v>
      </c>
      <c r="E94" s="139">
        <v>17.329999999999998</v>
      </c>
      <c r="F94" s="139">
        <v>33496.42</v>
      </c>
    </row>
    <row r="95" spans="1:6" ht="17.25">
      <c r="A95" s="371" t="s">
        <v>1503</v>
      </c>
      <c r="B95" s="372">
        <v>10056.43</v>
      </c>
      <c r="C95" s="373"/>
      <c r="D95" s="373"/>
      <c r="E95" s="373"/>
      <c r="F95" s="372">
        <v>10056.43</v>
      </c>
    </row>
    <row r="96" spans="1:6" ht="17.25">
      <c r="A96" s="371" t="s">
        <v>1504</v>
      </c>
      <c r="B96" s="373"/>
      <c r="C96" s="373"/>
      <c r="D96" s="373"/>
      <c r="E96" s="372">
        <v>16.05</v>
      </c>
      <c r="F96" s="372">
        <v>4975.5</v>
      </c>
    </row>
    <row r="97" spans="1:6" ht="17.25">
      <c r="A97" s="371" t="s">
        <v>1505</v>
      </c>
      <c r="B97" s="372">
        <v>119.58</v>
      </c>
      <c r="C97" s="373"/>
      <c r="D97" s="373"/>
      <c r="E97" s="373"/>
      <c r="F97" s="372">
        <v>119.58</v>
      </c>
    </row>
    <row r="98" spans="1:6" ht="17.25">
      <c r="A98" s="371" t="s">
        <v>1506</v>
      </c>
      <c r="B98" s="372">
        <v>88.04</v>
      </c>
      <c r="C98" s="373"/>
      <c r="D98" s="373"/>
      <c r="E98" s="373"/>
      <c r="F98" s="372">
        <v>88.04</v>
      </c>
    </row>
    <row r="99" spans="1:6" ht="17.25">
      <c r="A99" s="371" t="s">
        <v>1507</v>
      </c>
      <c r="B99" s="372">
        <v>266.18</v>
      </c>
      <c r="C99" s="373"/>
      <c r="D99" s="372">
        <v>0.91</v>
      </c>
      <c r="E99" s="373"/>
      <c r="F99" s="372">
        <v>285.37</v>
      </c>
    </row>
    <row r="100" spans="1:6" ht="17.25">
      <c r="A100" s="371" t="s">
        <v>1508</v>
      </c>
      <c r="B100" s="372">
        <v>7072.52</v>
      </c>
      <c r="C100" s="373"/>
      <c r="D100" s="372">
        <v>9.43</v>
      </c>
      <c r="E100" s="373"/>
      <c r="F100" s="372">
        <v>7270.64</v>
      </c>
    </row>
    <row r="101" spans="1:6" ht="17.25">
      <c r="A101" s="371" t="s">
        <v>1509</v>
      </c>
      <c r="B101" s="372">
        <v>198.91</v>
      </c>
      <c r="C101" s="373"/>
      <c r="D101" s="373"/>
      <c r="E101" s="373"/>
      <c r="F101" s="372">
        <v>198.91</v>
      </c>
    </row>
    <row r="102" spans="1:6" ht="17.25">
      <c r="A102" s="371" t="s">
        <v>1510</v>
      </c>
      <c r="B102" s="372">
        <v>93.64</v>
      </c>
      <c r="C102" s="373"/>
      <c r="D102" s="372">
        <v>0.19</v>
      </c>
      <c r="E102" s="373"/>
      <c r="F102" s="372">
        <v>97.71</v>
      </c>
    </row>
    <row r="103" spans="1:6" ht="17.25">
      <c r="A103" s="371" t="s">
        <v>1511</v>
      </c>
      <c r="B103" s="372">
        <v>37.840000000000003</v>
      </c>
      <c r="C103" s="373"/>
      <c r="D103" s="372">
        <v>0.01</v>
      </c>
      <c r="E103" s="373"/>
      <c r="F103" s="372">
        <v>37.979999999999997</v>
      </c>
    </row>
    <row r="104" spans="1:6" ht="17.25">
      <c r="A104" s="371" t="s">
        <v>1512</v>
      </c>
      <c r="B104" s="372">
        <v>1155.52</v>
      </c>
      <c r="C104" s="373"/>
      <c r="D104" s="372">
        <v>0.03</v>
      </c>
      <c r="E104" s="373"/>
      <c r="F104" s="372">
        <v>1156.07</v>
      </c>
    </row>
    <row r="105" spans="1:6" ht="17.25">
      <c r="A105" s="371" t="s">
        <v>1513</v>
      </c>
      <c r="B105" s="373"/>
      <c r="C105" s="373"/>
      <c r="D105" s="373"/>
      <c r="E105" s="372">
        <v>1.08</v>
      </c>
      <c r="F105" s="372">
        <v>336.22</v>
      </c>
    </row>
    <row r="106" spans="1:6" ht="17.25">
      <c r="A106" s="371" t="s">
        <v>1514</v>
      </c>
      <c r="B106" s="372">
        <v>8800.2099999999991</v>
      </c>
      <c r="C106" s="373"/>
      <c r="D106" s="372">
        <v>0.56000000000000005</v>
      </c>
      <c r="E106" s="372">
        <v>0.2</v>
      </c>
      <c r="F106" s="372">
        <v>8873.9699999999993</v>
      </c>
    </row>
    <row r="107" spans="1:6" ht="17.25">
      <c r="A107" s="138" t="s">
        <v>1515</v>
      </c>
      <c r="B107" s="139">
        <v>122371.43</v>
      </c>
      <c r="C107" s="140"/>
      <c r="D107" s="139">
        <v>0.95</v>
      </c>
      <c r="E107" s="139">
        <v>1.1100000000000001</v>
      </c>
      <c r="F107" s="139">
        <v>122736.91</v>
      </c>
    </row>
    <row r="108" spans="1:6" ht="17.25">
      <c r="A108" s="371" t="s">
        <v>1516</v>
      </c>
      <c r="B108" s="372">
        <v>116958.37</v>
      </c>
      <c r="C108" s="373"/>
      <c r="D108" s="372">
        <v>0.85</v>
      </c>
      <c r="E108" s="372">
        <v>1.0900000000000001</v>
      </c>
      <c r="F108" s="372">
        <v>117315.63</v>
      </c>
    </row>
    <row r="109" spans="1:6" ht="17.25">
      <c r="A109" s="371" t="s">
        <v>1517</v>
      </c>
      <c r="B109" s="372">
        <v>2460.6999999999998</v>
      </c>
      <c r="C109" s="373"/>
      <c r="D109" s="372">
        <v>0.08</v>
      </c>
      <c r="E109" s="373"/>
      <c r="F109" s="372">
        <v>2462.29</v>
      </c>
    </row>
    <row r="110" spans="1:6" ht="17.25">
      <c r="A110" s="371" t="s">
        <v>1518</v>
      </c>
      <c r="B110" s="372">
        <v>2728.87</v>
      </c>
      <c r="C110" s="373"/>
      <c r="D110" s="372">
        <v>0.01</v>
      </c>
      <c r="E110" s="372">
        <v>0</v>
      </c>
      <c r="F110" s="372">
        <v>2729.91</v>
      </c>
    </row>
    <row r="111" spans="1:6" ht="17.25">
      <c r="A111" s="371" t="s">
        <v>1519</v>
      </c>
      <c r="B111" s="372">
        <v>84.13</v>
      </c>
      <c r="C111" s="373"/>
      <c r="D111" s="372">
        <v>0</v>
      </c>
      <c r="E111" s="372">
        <v>0.01</v>
      </c>
      <c r="F111" s="372">
        <v>86.38</v>
      </c>
    </row>
    <row r="112" spans="1:6" ht="17.25">
      <c r="A112" s="371" t="s">
        <v>1520</v>
      </c>
      <c r="B112" s="372">
        <v>76.11</v>
      </c>
      <c r="C112" s="373"/>
      <c r="D112" s="372">
        <v>0</v>
      </c>
      <c r="E112" s="372">
        <v>0.01</v>
      </c>
      <c r="F112" s="372">
        <v>77.989999999999995</v>
      </c>
    </row>
    <row r="113" spans="1:6" ht="17.25">
      <c r="A113" s="371" t="s">
        <v>1521</v>
      </c>
      <c r="B113" s="372">
        <v>63.25</v>
      </c>
      <c r="C113" s="373"/>
      <c r="D113" s="372">
        <v>0.01</v>
      </c>
      <c r="E113" s="372">
        <v>0</v>
      </c>
      <c r="F113" s="372">
        <v>64.7</v>
      </c>
    </row>
    <row r="114" spans="1:6" ht="17.25">
      <c r="A114" s="138" t="s">
        <v>148</v>
      </c>
      <c r="B114" s="139">
        <v>123969.17</v>
      </c>
      <c r="C114" s="140"/>
      <c r="D114" s="139">
        <v>2.37</v>
      </c>
      <c r="E114" s="139">
        <v>1.65</v>
      </c>
      <c r="F114" s="139">
        <v>124530.44</v>
      </c>
    </row>
    <row r="115" spans="1:6" ht="17.25">
      <c r="A115" s="371" t="s">
        <v>1522</v>
      </c>
      <c r="B115" s="372">
        <v>5222.5</v>
      </c>
      <c r="C115" s="373"/>
      <c r="D115" s="372">
        <v>0.05</v>
      </c>
      <c r="E115" s="372">
        <v>0.08</v>
      </c>
      <c r="F115" s="372">
        <v>5248.35</v>
      </c>
    </row>
    <row r="116" spans="1:6" ht="17.25">
      <c r="A116" s="371" t="s">
        <v>1523</v>
      </c>
      <c r="B116" s="372">
        <v>27625.53</v>
      </c>
      <c r="C116" s="373"/>
      <c r="D116" s="372">
        <v>1.1200000000000001</v>
      </c>
      <c r="E116" s="372">
        <v>0.22</v>
      </c>
      <c r="F116" s="372">
        <v>27717.25</v>
      </c>
    </row>
    <row r="117" spans="1:6" ht="17.25">
      <c r="A117" s="371" t="s">
        <v>1524</v>
      </c>
      <c r="B117" s="372">
        <v>1861.11</v>
      </c>
      <c r="C117" s="373"/>
      <c r="D117" s="372">
        <v>0.03</v>
      </c>
      <c r="E117" s="372">
        <v>0.02</v>
      </c>
      <c r="F117" s="372">
        <v>1867.94</v>
      </c>
    </row>
    <row r="118" spans="1:6" ht="17.25">
      <c r="A118" s="371" t="s">
        <v>1525</v>
      </c>
      <c r="B118" s="372">
        <v>1460.26</v>
      </c>
      <c r="C118" s="373"/>
      <c r="D118" s="372">
        <v>0.06</v>
      </c>
      <c r="E118" s="372">
        <v>0.01</v>
      </c>
      <c r="F118" s="372">
        <v>1464.62</v>
      </c>
    </row>
    <row r="119" spans="1:6" ht="17.25">
      <c r="A119" s="371" t="s">
        <v>1526</v>
      </c>
      <c r="B119" s="372">
        <v>87799.77</v>
      </c>
      <c r="C119" s="373"/>
      <c r="D119" s="372">
        <v>1.1100000000000001</v>
      </c>
      <c r="E119" s="372">
        <v>1.32</v>
      </c>
      <c r="F119" s="372">
        <v>88232.28</v>
      </c>
    </row>
    <row r="120" spans="1:6" ht="17.25">
      <c r="A120" s="141" t="s">
        <v>1527</v>
      </c>
      <c r="B120" s="142">
        <v>849.49</v>
      </c>
      <c r="C120" s="143"/>
      <c r="D120" s="143"/>
      <c r="E120" s="143"/>
      <c r="F120" s="144">
        <v>849.49</v>
      </c>
    </row>
    <row r="121" spans="1:6" ht="17.25">
      <c r="A121" s="371" t="s">
        <v>1528</v>
      </c>
      <c r="B121" s="372">
        <v>776.75</v>
      </c>
      <c r="C121" s="373"/>
      <c r="D121" s="373"/>
      <c r="E121" s="373"/>
      <c r="F121" s="372">
        <v>776.75</v>
      </c>
    </row>
    <row r="122" spans="1:6" ht="17.25">
      <c r="A122" s="371" t="s">
        <v>1529</v>
      </c>
      <c r="B122" s="372">
        <v>72.75</v>
      </c>
      <c r="C122" s="373"/>
      <c r="D122" s="373"/>
      <c r="E122" s="373"/>
      <c r="F122" s="372">
        <v>72.75</v>
      </c>
    </row>
    <row r="123" spans="1:6" ht="17.25">
      <c r="A123" s="135" t="s">
        <v>1530</v>
      </c>
      <c r="B123" s="137"/>
      <c r="C123" s="137"/>
      <c r="D123" s="136">
        <v>13767.8</v>
      </c>
      <c r="E123" s="136">
        <v>146.07</v>
      </c>
      <c r="F123" s="136">
        <v>334405.5</v>
      </c>
    </row>
    <row r="124" spans="1:6" ht="17.25">
      <c r="A124" s="371" t="s">
        <v>1531</v>
      </c>
      <c r="B124" s="373"/>
      <c r="C124" s="373"/>
      <c r="D124" s="372">
        <v>10099.799999999999</v>
      </c>
      <c r="E124" s="373"/>
      <c r="F124" s="372">
        <v>212095.8</v>
      </c>
    </row>
    <row r="125" spans="1:6" ht="17.25">
      <c r="A125" s="371" t="s">
        <v>1532</v>
      </c>
      <c r="B125" s="373"/>
      <c r="C125" s="373"/>
      <c r="D125" s="372">
        <v>115</v>
      </c>
      <c r="E125" s="372">
        <v>7.0000000000000007E-2</v>
      </c>
      <c r="F125" s="372">
        <v>2436.6999999999998</v>
      </c>
    </row>
    <row r="126" spans="1:6" ht="17.25">
      <c r="A126" s="371" t="s">
        <v>1533</v>
      </c>
      <c r="B126" s="373"/>
      <c r="C126" s="373"/>
      <c r="D126" s="372">
        <v>3327</v>
      </c>
      <c r="E126" s="373"/>
      <c r="F126" s="372">
        <v>69867</v>
      </c>
    </row>
    <row r="127" spans="1:6" ht="17.25">
      <c r="A127" s="371" t="s">
        <v>1534</v>
      </c>
      <c r="B127" s="373"/>
      <c r="C127" s="373"/>
      <c r="D127" s="373"/>
      <c r="E127" s="372">
        <v>140</v>
      </c>
      <c r="F127" s="372">
        <v>43400</v>
      </c>
    </row>
    <row r="128" spans="1:6" ht="17.25">
      <c r="A128" s="371" t="s">
        <v>1535</v>
      </c>
      <c r="B128" s="373"/>
      <c r="C128" s="373"/>
      <c r="D128" s="372">
        <v>226</v>
      </c>
      <c r="E128" s="372">
        <v>6</v>
      </c>
      <c r="F128" s="372">
        <v>6606</v>
      </c>
    </row>
    <row r="129" spans="1:6" ht="17.25">
      <c r="A129" s="135" t="s">
        <v>1536</v>
      </c>
      <c r="B129" s="136">
        <v>98330</v>
      </c>
      <c r="C129" s="136">
        <v>275358</v>
      </c>
      <c r="D129" s="137"/>
      <c r="E129" s="137"/>
      <c r="F129" s="145">
        <v>-177028</v>
      </c>
    </row>
    <row r="130" spans="1:6" ht="17.25">
      <c r="A130" s="371" t="s">
        <v>1537</v>
      </c>
      <c r="B130" s="373"/>
      <c r="C130" s="372">
        <v>67800</v>
      </c>
      <c r="D130" s="373"/>
      <c r="E130" s="373"/>
      <c r="F130" s="376">
        <v>-67800</v>
      </c>
    </row>
    <row r="131" spans="1:6" ht="17.25">
      <c r="A131" s="371" t="s">
        <v>1538</v>
      </c>
      <c r="B131" s="373"/>
      <c r="C131" s="372">
        <v>207520</v>
      </c>
      <c r="D131" s="373"/>
      <c r="E131" s="373"/>
      <c r="F131" s="376">
        <v>-207520</v>
      </c>
    </row>
    <row r="132" spans="1:6" ht="17.25">
      <c r="A132" s="371" t="s">
        <v>1539</v>
      </c>
      <c r="B132" s="372">
        <v>10490</v>
      </c>
      <c r="C132" s="373"/>
      <c r="D132" s="373"/>
      <c r="E132" s="373"/>
      <c r="F132" s="372">
        <v>10490</v>
      </c>
    </row>
    <row r="133" spans="1:6" ht="17.25">
      <c r="A133" s="371" t="s">
        <v>1540</v>
      </c>
      <c r="B133" s="373"/>
      <c r="C133" s="372">
        <v>38</v>
      </c>
      <c r="D133" s="373"/>
      <c r="E133" s="373"/>
      <c r="F133" s="376">
        <v>-38</v>
      </c>
    </row>
    <row r="134" spans="1:6" ht="17.25">
      <c r="A134" s="371" t="s">
        <v>1541</v>
      </c>
      <c r="B134" s="377" t="s">
        <v>511</v>
      </c>
      <c r="C134" s="373"/>
      <c r="D134" s="373"/>
      <c r="E134" s="373"/>
      <c r="F134" s="377" t="s">
        <v>511</v>
      </c>
    </row>
    <row r="135" spans="1:6" ht="17.25">
      <c r="A135" s="371" t="s">
        <v>1542</v>
      </c>
      <c r="B135" s="371" t="s">
        <v>512</v>
      </c>
      <c r="C135" s="373"/>
      <c r="D135" s="373"/>
      <c r="E135" s="373"/>
      <c r="F135" s="371" t="s">
        <v>512</v>
      </c>
    </row>
    <row r="136" spans="1:6" ht="17.25">
      <c r="A136" s="371" t="s">
        <v>1543</v>
      </c>
      <c r="B136" s="372">
        <v>87840</v>
      </c>
      <c r="C136" s="373"/>
      <c r="D136" s="373"/>
      <c r="E136" s="373"/>
      <c r="F136" s="372">
        <v>87840</v>
      </c>
    </row>
    <row r="137" spans="1:6" ht="17.25">
      <c r="A137" s="135" t="s">
        <v>1544</v>
      </c>
      <c r="B137" s="137"/>
      <c r="C137" s="137"/>
      <c r="D137" s="136">
        <v>2515.58</v>
      </c>
      <c r="E137" s="136">
        <v>15.8</v>
      </c>
      <c r="F137" s="136">
        <v>57725.18</v>
      </c>
    </row>
    <row r="138" spans="1:6" ht="17.25">
      <c r="A138" s="371" t="s">
        <v>1545</v>
      </c>
      <c r="B138" s="373"/>
      <c r="C138" s="373"/>
      <c r="D138" s="372">
        <v>604.51</v>
      </c>
      <c r="E138" s="373"/>
      <c r="F138" s="372">
        <v>12694.71</v>
      </c>
    </row>
    <row r="139" spans="1:6" ht="17.25">
      <c r="A139" s="371" t="s">
        <v>1546</v>
      </c>
      <c r="B139" s="373"/>
      <c r="C139" s="373"/>
      <c r="D139" s="372">
        <v>861.07</v>
      </c>
      <c r="E139" s="372">
        <v>15.8</v>
      </c>
      <c r="F139" s="372">
        <v>22980.47</v>
      </c>
    </row>
    <row r="140" spans="1:6" ht="17.25">
      <c r="A140" s="371" t="s">
        <v>1547</v>
      </c>
      <c r="B140" s="373"/>
      <c r="C140" s="373"/>
      <c r="D140" s="372">
        <v>1050</v>
      </c>
      <c r="E140" s="373"/>
      <c r="F140" s="372">
        <v>22050</v>
      </c>
    </row>
    <row r="141" spans="1:6" ht="17.25">
      <c r="A141" s="135" t="s">
        <v>1548</v>
      </c>
      <c r="B141" s="146">
        <v>3454</v>
      </c>
      <c r="C141" s="137"/>
      <c r="D141" s="136">
        <v>0.03</v>
      </c>
      <c r="E141" s="136">
        <v>0.1</v>
      </c>
      <c r="F141" s="136">
        <v>3484.45</v>
      </c>
    </row>
    <row r="142" spans="1:6" ht="17.25">
      <c r="A142" s="371" t="s">
        <v>1549</v>
      </c>
      <c r="B142" s="378">
        <v>3326</v>
      </c>
      <c r="C142" s="373"/>
      <c r="D142" s="372">
        <v>0.02</v>
      </c>
      <c r="E142" s="372">
        <v>0.09</v>
      </c>
      <c r="F142" s="372">
        <v>3355.31</v>
      </c>
    </row>
    <row r="143" spans="1:6" ht="17.25">
      <c r="A143" s="371" t="s">
        <v>1550</v>
      </c>
      <c r="B143" s="378">
        <v>128</v>
      </c>
      <c r="C143" s="373"/>
      <c r="D143" s="372">
        <v>0.01</v>
      </c>
      <c r="E143" s="379">
        <v>3.0000000000000001E-3</v>
      </c>
      <c r="F143" s="372">
        <v>129.13999999999999</v>
      </c>
    </row>
    <row r="144" spans="1:6">
      <c r="A144" s="380" t="s">
        <v>1551</v>
      </c>
      <c r="B144" s="381"/>
      <c r="C144" s="381"/>
      <c r="D144" s="381"/>
      <c r="E144" s="381"/>
      <c r="F144" s="381"/>
    </row>
    <row r="145" spans="1:11">
      <c r="A145" s="380" t="s">
        <v>1552</v>
      </c>
      <c r="B145" s="381"/>
      <c r="C145" s="381"/>
      <c r="D145" s="381"/>
      <c r="E145" s="381"/>
      <c r="F145" s="381"/>
    </row>
    <row r="146" spans="1:11">
      <c r="A146" s="382"/>
      <c r="B146" s="383" t="s">
        <v>529</v>
      </c>
      <c r="C146" s="383"/>
      <c r="D146" s="383" t="s">
        <v>537</v>
      </c>
      <c r="E146" s="383" t="s">
        <v>538</v>
      </c>
      <c r="F146" s="381"/>
    </row>
    <row r="147" spans="1:11">
      <c r="A147" s="384" t="s">
        <v>1553</v>
      </c>
      <c r="B147" s="385">
        <f>B76-C76</f>
        <v>1221671.2</v>
      </c>
      <c r="C147" s="381"/>
      <c r="D147" s="386">
        <f>D76</f>
        <v>20564.2</v>
      </c>
      <c r="E147" s="386">
        <f>E76</f>
        <v>239.31</v>
      </c>
      <c r="F147" s="381"/>
    </row>
    <row r="148" spans="1:11">
      <c r="A148" s="384" t="s">
        <v>1554</v>
      </c>
      <c r="B148" s="381">
        <f>B147*$C$60</f>
        <v>1221671.2</v>
      </c>
      <c r="C148" s="381"/>
      <c r="D148" s="381">
        <f>D147*$C$69</f>
        <v>575797.6</v>
      </c>
      <c r="E148" s="381">
        <f>E147*$C$70</f>
        <v>63417.15</v>
      </c>
      <c r="F148" s="381"/>
    </row>
    <row r="149" spans="1:11">
      <c r="A149" s="384" t="s">
        <v>1555</v>
      </c>
      <c r="B149" s="381">
        <f>SUM(B148:E148)</f>
        <v>1860885.9499999997</v>
      </c>
      <c r="C149" s="381"/>
      <c r="D149" s="381"/>
      <c r="E149" s="381"/>
      <c r="F149" s="381"/>
    </row>
    <row r="150" spans="1:11">
      <c r="A150" s="382"/>
      <c r="B150" s="381"/>
      <c r="C150" s="381"/>
      <c r="D150" s="381"/>
      <c r="E150" s="381"/>
      <c r="F150" s="381"/>
    </row>
    <row r="151" spans="1:11">
      <c r="A151" s="56"/>
      <c r="B151" s="56"/>
      <c r="C151" s="56"/>
      <c r="D151" s="184"/>
      <c r="E151" s="56"/>
    </row>
    <row r="152" spans="1:11" ht="15" customHeight="1">
      <c r="A152" s="387" t="s">
        <v>1556</v>
      </c>
      <c r="B152" s="369"/>
      <c r="C152" s="369"/>
      <c r="D152" s="369"/>
      <c r="E152" s="369"/>
      <c r="F152" s="369"/>
      <c r="G152" s="369"/>
      <c r="H152" s="369"/>
      <c r="I152" s="369"/>
      <c r="J152" s="369"/>
      <c r="K152" s="369"/>
    </row>
    <row r="153" spans="1:11" ht="28.5">
      <c r="A153" s="147"/>
      <c r="B153" s="147" t="s">
        <v>1557</v>
      </c>
      <c r="C153" s="147" t="s">
        <v>1558</v>
      </c>
      <c r="D153" s="147" t="s">
        <v>537</v>
      </c>
      <c r="E153" s="147" t="s">
        <v>538</v>
      </c>
      <c r="F153" s="148" t="s">
        <v>518</v>
      </c>
      <c r="G153" s="148" t="s">
        <v>517</v>
      </c>
      <c r="H153" s="147" t="s">
        <v>525</v>
      </c>
      <c r="I153" s="147" t="s">
        <v>526</v>
      </c>
      <c r="J153" s="147" t="s">
        <v>527</v>
      </c>
      <c r="K153" s="147" t="s">
        <v>1559</v>
      </c>
    </row>
    <row r="154" spans="1:11">
      <c r="A154" s="149" t="s">
        <v>1560</v>
      </c>
      <c r="B154" s="150">
        <v>1024772.84</v>
      </c>
      <c r="C154" s="150">
        <v>236257.43</v>
      </c>
      <c r="D154" s="150">
        <v>19944.68</v>
      </c>
      <c r="E154" s="151">
        <v>264.16000000000003</v>
      </c>
      <c r="F154" s="152">
        <v>0.22</v>
      </c>
      <c r="G154" s="152">
        <v>0.42</v>
      </c>
      <c r="H154" s="152">
        <v>0.87</v>
      </c>
      <c r="I154" s="152">
        <v>8.6999999999999994E-2</v>
      </c>
      <c r="J154" s="152">
        <v>1.2999999999999999E-2</v>
      </c>
      <c r="K154" s="150">
        <v>1301209.3899999999</v>
      </c>
    </row>
    <row r="155" spans="1:11">
      <c r="A155" s="153" t="s">
        <v>1561</v>
      </c>
      <c r="B155" s="154">
        <v>952212.06</v>
      </c>
      <c r="C155" s="155"/>
      <c r="D155" s="154">
        <v>2991.42</v>
      </c>
      <c r="E155" s="156">
        <v>38.659999999999997</v>
      </c>
      <c r="F155" s="155"/>
      <c r="G155" s="155"/>
      <c r="H155" s="155"/>
      <c r="I155" s="155"/>
      <c r="J155" s="155"/>
      <c r="K155" s="154">
        <v>1027015.54</v>
      </c>
    </row>
    <row r="156" spans="1:11">
      <c r="A156" s="388" t="s">
        <v>1562</v>
      </c>
      <c r="B156" s="389">
        <v>952212.06</v>
      </c>
      <c r="C156" s="390"/>
      <c r="D156" s="389">
        <v>1639.25</v>
      </c>
      <c r="E156" s="391">
        <v>38.659999999999997</v>
      </c>
      <c r="F156" s="390"/>
      <c r="G156" s="390"/>
      <c r="H156" s="390"/>
      <c r="I156" s="390"/>
      <c r="J156" s="390"/>
      <c r="K156" s="389">
        <v>998619.97</v>
      </c>
    </row>
    <row r="157" spans="1:11">
      <c r="A157" s="392" t="s">
        <v>506</v>
      </c>
      <c r="B157" s="389">
        <v>541191.32999999996</v>
      </c>
      <c r="C157" s="390"/>
      <c r="D157" s="391">
        <v>6.96</v>
      </c>
      <c r="E157" s="391">
        <v>7.78</v>
      </c>
      <c r="F157" s="390"/>
      <c r="G157" s="390"/>
      <c r="H157" s="390"/>
      <c r="I157" s="390"/>
      <c r="J157" s="390"/>
      <c r="K157" s="389">
        <v>543749.85</v>
      </c>
    </row>
    <row r="158" spans="1:11">
      <c r="A158" s="392" t="s">
        <v>1563</v>
      </c>
      <c r="B158" s="389">
        <v>522495.43</v>
      </c>
      <c r="C158" s="390"/>
      <c r="D158" s="391">
        <v>5.99</v>
      </c>
      <c r="E158" s="391">
        <v>7.75</v>
      </c>
      <c r="F158" s="390"/>
      <c r="G158" s="390"/>
      <c r="H158" s="390"/>
      <c r="I158" s="390"/>
      <c r="J158" s="390"/>
      <c r="K158" s="389">
        <v>525023.42000000004</v>
      </c>
    </row>
    <row r="159" spans="1:11">
      <c r="A159" s="392" t="s">
        <v>1564</v>
      </c>
      <c r="B159" s="389">
        <v>18695.900000000001</v>
      </c>
      <c r="C159" s="390"/>
      <c r="D159" s="391">
        <v>0.97</v>
      </c>
      <c r="E159" s="391">
        <v>0.03</v>
      </c>
      <c r="F159" s="390"/>
      <c r="G159" s="390"/>
      <c r="H159" s="390"/>
      <c r="I159" s="390"/>
      <c r="J159" s="390"/>
      <c r="K159" s="389">
        <v>18726.43</v>
      </c>
    </row>
    <row r="160" spans="1:11">
      <c r="A160" s="392" t="s">
        <v>1565</v>
      </c>
      <c r="B160" s="392" t="s">
        <v>1566</v>
      </c>
      <c r="C160" s="390"/>
      <c r="D160" s="392" t="s">
        <v>511</v>
      </c>
      <c r="E160" s="392" t="s">
        <v>511</v>
      </c>
      <c r="F160" s="390"/>
      <c r="G160" s="390"/>
      <c r="H160" s="390"/>
      <c r="I160" s="390"/>
      <c r="J160" s="390"/>
      <c r="K160" s="392" t="s">
        <v>511</v>
      </c>
    </row>
    <row r="161" spans="1:11">
      <c r="A161" s="392" t="s">
        <v>507</v>
      </c>
      <c r="B161" s="389">
        <v>228246.91</v>
      </c>
      <c r="C161" s="390"/>
      <c r="D161" s="391">
        <v>4.29</v>
      </c>
      <c r="E161" s="391">
        <v>2.4</v>
      </c>
      <c r="F161" s="390"/>
      <c r="G161" s="390"/>
      <c r="H161" s="390"/>
      <c r="I161" s="390"/>
      <c r="J161" s="390"/>
      <c r="K161" s="389">
        <v>229079.9</v>
      </c>
    </row>
    <row r="162" spans="1:11">
      <c r="A162" s="392" t="s">
        <v>1567</v>
      </c>
      <c r="B162" s="389">
        <v>39696</v>
      </c>
      <c r="C162" s="390"/>
      <c r="D162" s="390"/>
      <c r="E162" s="390"/>
      <c r="F162" s="390"/>
      <c r="G162" s="390"/>
      <c r="H162" s="390"/>
      <c r="I162" s="390"/>
      <c r="J162" s="390"/>
      <c r="K162" s="389">
        <v>39696</v>
      </c>
    </row>
    <row r="163" spans="1:11">
      <c r="A163" s="392" t="s">
        <v>1568</v>
      </c>
      <c r="B163" s="389">
        <v>52366.02</v>
      </c>
      <c r="C163" s="390"/>
      <c r="D163" s="391">
        <v>0.64</v>
      </c>
      <c r="E163" s="391">
        <v>0.85</v>
      </c>
      <c r="F163" s="390"/>
      <c r="G163" s="390"/>
      <c r="H163" s="390"/>
      <c r="I163" s="390"/>
      <c r="J163" s="390"/>
      <c r="K163" s="389">
        <v>52641.440000000002</v>
      </c>
    </row>
    <row r="164" spans="1:11">
      <c r="A164" s="392" t="s">
        <v>1569</v>
      </c>
      <c r="B164" s="389">
        <v>1885.88</v>
      </c>
      <c r="C164" s="390"/>
      <c r="D164" s="391">
        <v>0.03</v>
      </c>
      <c r="E164" s="391">
        <v>0.03</v>
      </c>
      <c r="F164" s="390"/>
      <c r="G164" s="390"/>
      <c r="H164" s="390"/>
      <c r="I164" s="390"/>
      <c r="J164" s="390"/>
      <c r="K164" s="389">
        <v>1894.52</v>
      </c>
    </row>
    <row r="165" spans="1:11">
      <c r="A165" s="392" t="s">
        <v>1570</v>
      </c>
      <c r="B165" s="389">
        <v>34482.44</v>
      </c>
      <c r="C165" s="390"/>
      <c r="D165" s="391">
        <v>1.1000000000000001</v>
      </c>
      <c r="E165" s="391">
        <v>0.34</v>
      </c>
      <c r="F165" s="390"/>
      <c r="G165" s="390"/>
      <c r="H165" s="390"/>
      <c r="I165" s="390"/>
      <c r="J165" s="390"/>
      <c r="K165" s="389">
        <v>34612.32</v>
      </c>
    </row>
    <row r="166" spans="1:11">
      <c r="A166" s="392" t="s">
        <v>1571</v>
      </c>
      <c r="B166" s="389">
        <v>5331.75</v>
      </c>
      <c r="C166" s="390"/>
      <c r="D166" s="391">
        <v>0.06</v>
      </c>
      <c r="E166" s="391">
        <v>0.08</v>
      </c>
      <c r="F166" s="390"/>
      <c r="G166" s="390"/>
      <c r="H166" s="390"/>
      <c r="I166" s="390"/>
      <c r="J166" s="390"/>
      <c r="K166" s="389">
        <v>5358.71</v>
      </c>
    </row>
    <row r="167" spans="1:11">
      <c r="A167" s="392" t="s">
        <v>1572</v>
      </c>
      <c r="B167" s="389">
        <v>24577.85</v>
      </c>
      <c r="C167" s="390"/>
      <c r="D167" s="391">
        <v>0.99</v>
      </c>
      <c r="E167" s="391">
        <v>0.2</v>
      </c>
      <c r="F167" s="390"/>
      <c r="G167" s="390"/>
      <c r="H167" s="390"/>
      <c r="I167" s="390"/>
      <c r="J167" s="390"/>
      <c r="K167" s="389">
        <v>24660.34</v>
      </c>
    </row>
    <row r="168" spans="1:11">
      <c r="A168" s="392" t="s">
        <v>1573</v>
      </c>
      <c r="B168" s="389">
        <v>1010.93</v>
      </c>
      <c r="C168" s="390"/>
      <c r="D168" s="391">
        <v>0.04</v>
      </c>
      <c r="E168" s="391">
        <v>0.01</v>
      </c>
      <c r="F168" s="390"/>
      <c r="G168" s="390"/>
      <c r="H168" s="390"/>
      <c r="I168" s="390"/>
      <c r="J168" s="390"/>
      <c r="K168" s="389">
        <v>1014.23</v>
      </c>
    </row>
    <row r="169" spans="1:11">
      <c r="A169" s="392" t="s">
        <v>1574</v>
      </c>
      <c r="B169" s="389">
        <v>2509.79</v>
      </c>
      <c r="C169" s="390"/>
      <c r="D169" s="391">
        <v>0.1</v>
      </c>
      <c r="E169" s="391">
        <v>0.02</v>
      </c>
      <c r="F169" s="390"/>
      <c r="G169" s="390"/>
      <c r="H169" s="390"/>
      <c r="I169" s="390"/>
      <c r="J169" s="390"/>
      <c r="K169" s="389">
        <v>2518.16</v>
      </c>
    </row>
    <row r="170" spans="1:11">
      <c r="A170" s="392" t="s">
        <v>1575</v>
      </c>
      <c r="B170" s="389">
        <v>7669.09</v>
      </c>
      <c r="C170" s="390"/>
      <c r="D170" s="391">
        <v>0.21</v>
      </c>
      <c r="E170" s="391">
        <v>0.08</v>
      </c>
      <c r="F170" s="390"/>
      <c r="G170" s="390"/>
      <c r="H170" s="390"/>
      <c r="I170" s="390"/>
      <c r="J170" s="390"/>
      <c r="K170" s="389">
        <v>7699.48</v>
      </c>
    </row>
    <row r="171" spans="1:11">
      <c r="A171" s="392" t="s">
        <v>1576</v>
      </c>
      <c r="B171" s="389">
        <v>58717.17</v>
      </c>
      <c r="C171" s="390"/>
      <c r="D171" s="391">
        <v>1.1100000000000001</v>
      </c>
      <c r="E171" s="391">
        <v>0.79</v>
      </c>
      <c r="F171" s="390"/>
      <c r="G171" s="390"/>
      <c r="H171" s="390"/>
      <c r="I171" s="390"/>
      <c r="J171" s="390"/>
      <c r="K171" s="389">
        <v>58984.7</v>
      </c>
    </row>
    <row r="172" spans="1:11">
      <c r="A172" s="392" t="s">
        <v>508</v>
      </c>
      <c r="B172" s="389">
        <v>95976.83</v>
      </c>
      <c r="C172" s="390"/>
      <c r="D172" s="391">
        <v>9.5</v>
      </c>
      <c r="E172" s="391">
        <v>6.22</v>
      </c>
      <c r="F172" s="390"/>
      <c r="G172" s="390"/>
      <c r="H172" s="390"/>
      <c r="I172" s="390"/>
      <c r="J172" s="390"/>
      <c r="K172" s="389">
        <v>98104.12</v>
      </c>
    </row>
    <row r="173" spans="1:11">
      <c r="A173" s="392" t="s">
        <v>1577</v>
      </c>
      <c r="B173" s="389">
        <v>85515.82</v>
      </c>
      <c r="C173" s="390"/>
      <c r="D173" s="391">
        <v>9.08</v>
      </c>
      <c r="E173" s="391">
        <v>4</v>
      </c>
      <c r="F173" s="390"/>
      <c r="G173" s="390"/>
      <c r="H173" s="390"/>
      <c r="I173" s="390"/>
      <c r="J173" s="390"/>
      <c r="K173" s="389">
        <v>86946.62</v>
      </c>
    </row>
    <row r="174" spans="1:11">
      <c r="A174" s="392" t="s">
        <v>1578</v>
      </c>
      <c r="B174" s="389">
        <v>4021.98</v>
      </c>
      <c r="C174" s="390"/>
      <c r="D174" s="391">
        <v>0.04</v>
      </c>
      <c r="E174" s="391">
        <v>0.12</v>
      </c>
      <c r="F174" s="390"/>
      <c r="G174" s="390"/>
      <c r="H174" s="390"/>
      <c r="I174" s="390"/>
      <c r="J174" s="390"/>
      <c r="K174" s="389">
        <v>4058.69</v>
      </c>
    </row>
    <row r="175" spans="1:11">
      <c r="A175" s="392" t="s">
        <v>1579</v>
      </c>
      <c r="B175" s="389">
        <v>5426.32</v>
      </c>
      <c r="C175" s="390"/>
      <c r="D175" s="391">
        <v>0.31</v>
      </c>
      <c r="E175" s="391">
        <v>2.06</v>
      </c>
      <c r="F175" s="390"/>
      <c r="G175" s="390"/>
      <c r="H175" s="390"/>
      <c r="I175" s="390"/>
      <c r="J175" s="390"/>
      <c r="K175" s="389">
        <v>6071.83</v>
      </c>
    </row>
    <row r="176" spans="1:11">
      <c r="A176" s="392" t="s">
        <v>1580</v>
      </c>
      <c r="B176" s="389">
        <v>1012.71</v>
      </c>
      <c r="C176" s="390"/>
      <c r="D176" s="391">
        <v>7.0000000000000007E-2</v>
      </c>
      <c r="E176" s="391">
        <v>0.04</v>
      </c>
      <c r="F176" s="390"/>
      <c r="G176" s="390"/>
      <c r="H176" s="390"/>
      <c r="I176" s="390"/>
      <c r="J176" s="390"/>
      <c r="K176" s="389">
        <v>1026.98</v>
      </c>
    </row>
    <row r="177" spans="1:11">
      <c r="A177" s="392" t="s">
        <v>509</v>
      </c>
      <c r="B177" s="389">
        <v>86797</v>
      </c>
      <c r="C177" s="390"/>
      <c r="D177" s="389">
        <v>1618.5</v>
      </c>
      <c r="E177" s="391">
        <v>22.26</v>
      </c>
      <c r="F177" s="390"/>
      <c r="G177" s="390"/>
      <c r="H177" s="390"/>
      <c r="I177" s="390"/>
      <c r="J177" s="390"/>
      <c r="K177" s="389">
        <v>127686.1</v>
      </c>
    </row>
    <row r="178" spans="1:11">
      <c r="A178" s="392" t="s">
        <v>1581</v>
      </c>
      <c r="B178" s="389">
        <v>3268</v>
      </c>
      <c r="C178" s="390"/>
      <c r="D178" s="391">
        <v>0.5</v>
      </c>
      <c r="E178" s="391">
        <v>0.03</v>
      </c>
      <c r="F178" s="390"/>
      <c r="G178" s="390"/>
      <c r="H178" s="390"/>
      <c r="I178" s="390"/>
      <c r="J178" s="390"/>
      <c r="K178" s="389">
        <v>3287.8</v>
      </c>
    </row>
    <row r="179" spans="1:11">
      <c r="A179" s="392" t="s">
        <v>1582</v>
      </c>
      <c r="B179" s="389">
        <v>55182</v>
      </c>
      <c r="C179" s="390"/>
      <c r="D179" s="389">
        <v>1614</v>
      </c>
      <c r="E179" s="391">
        <v>22</v>
      </c>
      <c r="F179" s="390"/>
      <c r="G179" s="390"/>
      <c r="H179" s="390"/>
      <c r="I179" s="390"/>
      <c r="J179" s="390"/>
      <c r="K179" s="389">
        <v>95896</v>
      </c>
    </row>
    <row r="180" spans="1:11">
      <c r="A180" s="392" t="s">
        <v>1583</v>
      </c>
      <c r="B180" s="389">
        <v>28347</v>
      </c>
      <c r="C180" s="390"/>
      <c r="D180" s="391">
        <v>4</v>
      </c>
      <c r="E180" s="391">
        <v>0.23</v>
      </c>
      <c r="F180" s="390"/>
      <c r="G180" s="390"/>
      <c r="H180" s="390"/>
      <c r="I180" s="390"/>
      <c r="J180" s="390"/>
      <c r="K180" s="389">
        <v>28502.3</v>
      </c>
    </row>
    <row r="181" spans="1:11">
      <c r="A181" s="388" t="s">
        <v>1584</v>
      </c>
      <c r="B181" s="390"/>
      <c r="C181" s="390"/>
      <c r="D181" s="389">
        <v>1352.17</v>
      </c>
      <c r="E181" s="390"/>
      <c r="F181" s="390"/>
      <c r="G181" s="390"/>
      <c r="H181" s="390"/>
      <c r="I181" s="390"/>
      <c r="J181" s="390"/>
      <c r="K181" s="389">
        <v>28395.58</v>
      </c>
    </row>
    <row r="182" spans="1:11">
      <c r="A182" s="388" t="s">
        <v>510</v>
      </c>
      <c r="B182" s="390"/>
      <c r="C182" s="390"/>
      <c r="D182" s="391">
        <v>585.65</v>
      </c>
      <c r="E182" s="390"/>
      <c r="F182" s="390"/>
      <c r="G182" s="390"/>
      <c r="H182" s="390"/>
      <c r="I182" s="390"/>
      <c r="J182" s="390"/>
      <c r="K182" s="389">
        <v>12298.74</v>
      </c>
    </row>
    <row r="183" spans="1:11">
      <c r="A183" s="392" t="s">
        <v>1585</v>
      </c>
      <c r="B183" s="390"/>
      <c r="C183" s="390"/>
      <c r="D183" s="391">
        <v>239.3</v>
      </c>
      <c r="E183" s="390"/>
      <c r="F183" s="390"/>
      <c r="G183" s="390"/>
      <c r="H183" s="390"/>
      <c r="I183" s="390"/>
      <c r="J183" s="390"/>
      <c r="K183" s="389">
        <v>5025.37</v>
      </c>
    </row>
    <row r="184" spans="1:11">
      <c r="A184" s="392" t="s">
        <v>1586</v>
      </c>
      <c r="B184" s="390"/>
      <c r="C184" s="390"/>
      <c r="D184" s="391">
        <v>346.35</v>
      </c>
      <c r="E184" s="390"/>
      <c r="F184" s="390"/>
      <c r="G184" s="390"/>
      <c r="H184" s="390"/>
      <c r="I184" s="390"/>
      <c r="J184" s="390"/>
      <c r="K184" s="389">
        <v>7273.37</v>
      </c>
    </row>
    <row r="185" spans="1:11">
      <c r="A185" s="388" t="s">
        <v>1587</v>
      </c>
      <c r="B185" s="390"/>
      <c r="C185" s="390"/>
      <c r="D185" s="391">
        <v>766.52</v>
      </c>
      <c r="E185" s="390"/>
      <c r="F185" s="390"/>
      <c r="G185" s="390"/>
      <c r="H185" s="390"/>
      <c r="I185" s="390"/>
      <c r="J185" s="390"/>
      <c r="K185" s="389">
        <v>16096.83</v>
      </c>
    </row>
    <row r="186" spans="1:11">
      <c r="A186" s="392" t="s">
        <v>1588</v>
      </c>
      <c r="B186" s="390"/>
      <c r="C186" s="390"/>
      <c r="D186" s="391">
        <v>49.25</v>
      </c>
      <c r="E186" s="390"/>
      <c r="F186" s="390"/>
      <c r="G186" s="390"/>
      <c r="H186" s="390"/>
      <c r="I186" s="390"/>
      <c r="J186" s="390"/>
      <c r="K186" s="389">
        <v>1034.1600000000001</v>
      </c>
    </row>
    <row r="187" spans="1:11">
      <c r="A187" s="392" t="s">
        <v>1589</v>
      </c>
      <c r="B187" s="390"/>
      <c r="C187" s="390"/>
      <c r="D187" s="391">
        <v>698.49</v>
      </c>
      <c r="E187" s="390"/>
      <c r="F187" s="390"/>
      <c r="G187" s="390"/>
      <c r="H187" s="390"/>
      <c r="I187" s="390"/>
      <c r="J187" s="390"/>
      <c r="K187" s="389">
        <v>14668.34</v>
      </c>
    </row>
    <row r="188" spans="1:11">
      <c r="A188" s="392" t="s">
        <v>1590</v>
      </c>
      <c r="B188" s="390"/>
      <c r="C188" s="390"/>
      <c r="D188" s="391">
        <v>18.78</v>
      </c>
      <c r="E188" s="390"/>
      <c r="F188" s="390"/>
      <c r="G188" s="390"/>
      <c r="H188" s="390"/>
      <c r="I188" s="390"/>
      <c r="J188" s="390"/>
      <c r="K188" s="391">
        <v>394.33</v>
      </c>
    </row>
    <row r="189" spans="1:11">
      <c r="A189" s="153" t="s">
        <v>1591</v>
      </c>
      <c r="B189" s="154">
        <v>72560.78</v>
      </c>
      <c r="C189" s="155"/>
      <c r="D189" s="156">
        <v>5.39</v>
      </c>
      <c r="E189" s="156">
        <v>12.8</v>
      </c>
      <c r="F189" s="157">
        <v>0.22</v>
      </c>
      <c r="G189" s="157">
        <v>0.42</v>
      </c>
      <c r="H189" s="157">
        <v>0.87</v>
      </c>
      <c r="I189" s="157">
        <v>8.6999999999999994E-2</v>
      </c>
      <c r="J189" s="157">
        <v>1.2999999999999999E-2</v>
      </c>
      <c r="K189" s="154">
        <v>88608.07</v>
      </c>
    </row>
    <row r="190" spans="1:11">
      <c r="A190" s="388" t="s">
        <v>1592</v>
      </c>
      <c r="B190" s="389">
        <v>53558.17</v>
      </c>
      <c r="C190" s="390"/>
      <c r="D190" s="390"/>
      <c r="E190" s="390"/>
      <c r="F190" s="390"/>
      <c r="G190" s="390"/>
      <c r="H190" s="390"/>
      <c r="I190" s="390"/>
      <c r="J190" s="390"/>
      <c r="K190" s="389">
        <v>53558.17</v>
      </c>
    </row>
    <row r="191" spans="1:11">
      <c r="A191" s="392" t="s">
        <v>1593</v>
      </c>
      <c r="B191" s="389">
        <v>44056</v>
      </c>
      <c r="C191" s="390"/>
      <c r="D191" s="390"/>
      <c r="E191" s="390"/>
      <c r="F191" s="390"/>
      <c r="G191" s="390"/>
      <c r="H191" s="390"/>
      <c r="I191" s="390"/>
      <c r="J191" s="390"/>
      <c r="K191" s="389">
        <v>44056</v>
      </c>
    </row>
    <row r="192" spans="1:11">
      <c r="A192" s="392" t="s">
        <v>1594</v>
      </c>
      <c r="B192" s="389">
        <v>2921</v>
      </c>
      <c r="C192" s="390"/>
      <c r="D192" s="390"/>
      <c r="E192" s="390"/>
      <c r="F192" s="390"/>
      <c r="G192" s="390"/>
      <c r="H192" s="390"/>
      <c r="I192" s="390"/>
      <c r="J192" s="390"/>
      <c r="K192" s="389">
        <v>2921</v>
      </c>
    </row>
    <row r="193" spans="1:11">
      <c r="A193" s="392" t="s">
        <v>1595</v>
      </c>
      <c r="B193" s="389">
        <v>5961.68</v>
      </c>
      <c r="C193" s="390"/>
      <c r="D193" s="390"/>
      <c r="E193" s="390"/>
      <c r="F193" s="390"/>
      <c r="G193" s="390"/>
      <c r="H193" s="390"/>
      <c r="I193" s="390"/>
      <c r="J193" s="390"/>
      <c r="K193" s="389">
        <v>5961.68</v>
      </c>
    </row>
    <row r="194" spans="1:11">
      <c r="A194" s="392" t="s">
        <v>1596</v>
      </c>
      <c r="B194" s="391">
        <v>463.94</v>
      </c>
      <c r="C194" s="390"/>
      <c r="D194" s="390"/>
      <c r="E194" s="390"/>
      <c r="F194" s="390"/>
      <c r="G194" s="390"/>
      <c r="H194" s="390"/>
      <c r="I194" s="390"/>
      <c r="J194" s="390"/>
      <c r="K194" s="391">
        <v>463.94</v>
      </c>
    </row>
    <row r="195" spans="1:11">
      <c r="A195" s="392" t="s">
        <v>1597</v>
      </c>
      <c r="B195" s="391">
        <v>155.54</v>
      </c>
      <c r="C195" s="390"/>
      <c r="D195" s="390"/>
      <c r="E195" s="390"/>
      <c r="F195" s="390"/>
      <c r="G195" s="390"/>
      <c r="H195" s="390"/>
      <c r="I195" s="390"/>
      <c r="J195" s="390"/>
      <c r="K195" s="391">
        <v>155.54</v>
      </c>
    </row>
    <row r="196" spans="1:11">
      <c r="A196" s="388" t="s">
        <v>1598</v>
      </c>
      <c r="B196" s="389">
        <v>15785.98</v>
      </c>
      <c r="C196" s="390"/>
      <c r="D196" s="391">
        <v>5.34</v>
      </c>
      <c r="E196" s="391">
        <v>12.8</v>
      </c>
      <c r="F196" s="390"/>
      <c r="G196" s="390"/>
      <c r="H196" s="390"/>
      <c r="I196" s="390"/>
      <c r="J196" s="390"/>
      <c r="K196" s="389">
        <v>19866.66</v>
      </c>
    </row>
    <row r="197" spans="1:11">
      <c r="A197" s="392" t="s">
        <v>1599</v>
      </c>
      <c r="B197" s="389">
        <v>11067.3</v>
      </c>
      <c r="C197" s="390"/>
      <c r="D197" s="390"/>
      <c r="E197" s="390"/>
      <c r="F197" s="390"/>
      <c r="G197" s="390"/>
      <c r="H197" s="390"/>
      <c r="I197" s="390"/>
      <c r="J197" s="390"/>
      <c r="K197" s="389">
        <v>11067.3</v>
      </c>
    </row>
    <row r="198" spans="1:11">
      <c r="A198" s="392" t="s">
        <v>1600</v>
      </c>
      <c r="B198" s="391">
        <v>0</v>
      </c>
      <c r="C198" s="390"/>
      <c r="D198" s="390"/>
      <c r="E198" s="391">
        <v>11.75</v>
      </c>
      <c r="F198" s="390"/>
      <c r="G198" s="390"/>
      <c r="H198" s="390"/>
      <c r="I198" s="390"/>
      <c r="J198" s="390"/>
      <c r="K198" s="389">
        <v>3643.83</v>
      </c>
    </row>
    <row r="199" spans="1:11">
      <c r="A199" s="392" t="s">
        <v>1601</v>
      </c>
      <c r="B199" s="391">
        <v>102.72</v>
      </c>
      <c r="C199" s="390"/>
      <c r="D199" s="390"/>
      <c r="E199" s="390"/>
      <c r="F199" s="390"/>
      <c r="G199" s="390"/>
      <c r="H199" s="390"/>
      <c r="I199" s="390"/>
      <c r="J199" s="390"/>
      <c r="K199" s="391">
        <v>102.72</v>
      </c>
    </row>
    <row r="200" spans="1:11">
      <c r="A200" s="392" t="s">
        <v>1602</v>
      </c>
      <c r="B200" s="391">
        <v>43.75</v>
      </c>
      <c r="C200" s="390"/>
      <c r="D200" s="390"/>
      <c r="E200" s="390"/>
      <c r="F200" s="390"/>
      <c r="G200" s="390"/>
      <c r="H200" s="390"/>
      <c r="I200" s="390"/>
      <c r="J200" s="390"/>
      <c r="K200" s="391">
        <v>43.75</v>
      </c>
    </row>
    <row r="201" spans="1:11">
      <c r="A201" s="392" t="s">
        <v>1603</v>
      </c>
      <c r="B201" s="391">
        <v>229.84</v>
      </c>
      <c r="C201" s="390"/>
      <c r="D201" s="391">
        <v>0.79</v>
      </c>
      <c r="E201" s="390"/>
      <c r="F201" s="390"/>
      <c r="G201" s="390"/>
      <c r="H201" s="390"/>
      <c r="I201" s="390"/>
      <c r="J201" s="390"/>
      <c r="K201" s="391">
        <v>246.41</v>
      </c>
    </row>
    <row r="202" spans="1:11">
      <c r="A202" s="392" t="s">
        <v>1604</v>
      </c>
      <c r="B202" s="389">
        <v>3317.23</v>
      </c>
      <c r="C202" s="390"/>
      <c r="D202" s="391">
        <v>4.42</v>
      </c>
      <c r="E202" s="390"/>
      <c r="F202" s="390"/>
      <c r="G202" s="390"/>
      <c r="H202" s="390"/>
      <c r="I202" s="390"/>
      <c r="J202" s="390"/>
      <c r="K202" s="389">
        <v>3410.15</v>
      </c>
    </row>
    <row r="203" spans="1:11">
      <c r="A203" s="392" t="s">
        <v>1605</v>
      </c>
      <c r="B203" s="391">
        <v>233.23</v>
      </c>
      <c r="C203" s="390"/>
      <c r="D203" s="390"/>
      <c r="E203" s="390"/>
      <c r="F203" s="390"/>
      <c r="G203" s="390"/>
      <c r="H203" s="390"/>
      <c r="I203" s="390"/>
      <c r="J203" s="390"/>
      <c r="K203" s="391">
        <v>233.23</v>
      </c>
    </row>
    <row r="204" spans="1:11">
      <c r="A204" s="392" t="s">
        <v>1606</v>
      </c>
      <c r="B204" s="391">
        <v>51.29</v>
      </c>
      <c r="C204" s="390"/>
      <c r="D204" s="391">
        <v>0.11</v>
      </c>
      <c r="E204" s="390"/>
      <c r="F204" s="390"/>
      <c r="G204" s="390"/>
      <c r="H204" s="390"/>
      <c r="I204" s="390"/>
      <c r="J204" s="390"/>
      <c r="K204" s="391">
        <v>53.53</v>
      </c>
    </row>
    <row r="205" spans="1:11">
      <c r="A205" s="392" t="s">
        <v>1607</v>
      </c>
      <c r="B205" s="391">
        <v>26.98</v>
      </c>
      <c r="C205" s="390"/>
      <c r="D205" s="393">
        <v>4.8999999999999998E-3</v>
      </c>
      <c r="E205" s="390"/>
      <c r="F205" s="390"/>
      <c r="G205" s="390"/>
      <c r="H205" s="390"/>
      <c r="I205" s="390"/>
      <c r="J205" s="390"/>
      <c r="K205" s="391">
        <v>27.08</v>
      </c>
    </row>
    <row r="206" spans="1:11">
      <c r="A206" s="392" t="s">
        <v>1608</v>
      </c>
      <c r="B206" s="391">
        <v>713.64</v>
      </c>
      <c r="C206" s="390"/>
      <c r="D206" s="391">
        <v>0.02</v>
      </c>
      <c r="E206" s="390"/>
      <c r="F206" s="390"/>
      <c r="G206" s="390"/>
      <c r="H206" s="390"/>
      <c r="I206" s="390"/>
      <c r="J206" s="390"/>
      <c r="K206" s="391">
        <v>713.98</v>
      </c>
    </row>
    <row r="207" spans="1:11">
      <c r="A207" s="392" t="s">
        <v>1609</v>
      </c>
      <c r="B207" s="390"/>
      <c r="C207" s="390"/>
      <c r="D207" s="390"/>
      <c r="E207" s="391">
        <v>1.05</v>
      </c>
      <c r="F207" s="390"/>
      <c r="G207" s="390"/>
      <c r="H207" s="390"/>
      <c r="I207" s="390"/>
      <c r="J207" s="390"/>
      <c r="K207" s="391">
        <v>324.69</v>
      </c>
    </row>
    <row r="208" spans="1:11">
      <c r="A208" s="388" t="s">
        <v>1610</v>
      </c>
      <c r="B208" s="394">
        <v>2522.5</v>
      </c>
      <c r="C208" s="390"/>
      <c r="D208" s="391">
        <v>0.05</v>
      </c>
      <c r="E208" s="390"/>
      <c r="F208" s="390"/>
      <c r="G208" s="390"/>
      <c r="H208" s="395">
        <v>0.87</v>
      </c>
      <c r="I208" s="395">
        <v>8.6999999999999994E-2</v>
      </c>
      <c r="J208" s="391">
        <v>0.01</v>
      </c>
      <c r="K208" s="389">
        <v>9229.6200000000008</v>
      </c>
    </row>
    <row r="209" spans="1:11">
      <c r="A209" s="392" t="s">
        <v>1611</v>
      </c>
      <c r="B209" s="390"/>
      <c r="C209" s="390"/>
      <c r="D209" s="390"/>
      <c r="E209" s="390"/>
      <c r="F209" s="390"/>
      <c r="G209" s="390"/>
      <c r="H209" s="390"/>
      <c r="I209" s="390"/>
      <c r="J209" s="390"/>
      <c r="K209" s="390"/>
    </row>
    <row r="210" spans="1:11">
      <c r="A210" s="392" t="s">
        <v>1612</v>
      </c>
      <c r="B210" s="389">
        <v>1467.55</v>
      </c>
      <c r="C210" s="390"/>
      <c r="D210" s="391">
        <v>0.05</v>
      </c>
      <c r="E210" s="390"/>
      <c r="F210" s="390"/>
      <c r="G210" s="390"/>
      <c r="H210" s="390"/>
      <c r="I210" s="390"/>
      <c r="J210" s="390"/>
      <c r="K210" s="389">
        <v>1468.65</v>
      </c>
    </row>
    <row r="211" spans="1:11">
      <c r="A211" s="392" t="s">
        <v>520</v>
      </c>
      <c r="B211" s="389">
        <v>1025.31</v>
      </c>
      <c r="C211" s="390"/>
      <c r="D211" s="390"/>
      <c r="E211" s="390"/>
      <c r="F211" s="390"/>
      <c r="G211" s="390"/>
      <c r="H211" s="391">
        <v>0.87</v>
      </c>
      <c r="I211" s="391">
        <v>0.09</v>
      </c>
      <c r="J211" s="390"/>
      <c r="K211" s="389">
        <v>7480.38</v>
      </c>
    </row>
    <row r="212" spans="1:11">
      <c r="A212" s="392" t="s">
        <v>1613</v>
      </c>
      <c r="B212" s="391">
        <v>23.22</v>
      </c>
      <c r="C212" s="390"/>
      <c r="D212" s="390"/>
      <c r="E212" s="390"/>
      <c r="F212" s="390"/>
      <c r="G212" s="390"/>
      <c r="H212" s="390"/>
      <c r="I212" s="390"/>
      <c r="J212" s="390"/>
      <c r="K212" s="391">
        <v>23.22</v>
      </c>
    </row>
    <row r="213" spans="1:11">
      <c r="A213" s="392" t="s">
        <v>1614</v>
      </c>
      <c r="B213" s="391">
        <v>6.42</v>
      </c>
      <c r="C213" s="390"/>
      <c r="D213" s="390"/>
      <c r="E213" s="390"/>
      <c r="F213" s="390"/>
      <c r="G213" s="390"/>
      <c r="H213" s="390"/>
      <c r="I213" s="390"/>
      <c r="J213" s="390"/>
      <c r="K213" s="391">
        <v>6.42</v>
      </c>
    </row>
    <row r="214" spans="1:11">
      <c r="A214" s="392" t="s">
        <v>1615</v>
      </c>
      <c r="B214" s="390"/>
      <c r="C214" s="390"/>
      <c r="D214" s="390"/>
      <c r="E214" s="390"/>
      <c r="F214" s="390"/>
      <c r="G214" s="390"/>
      <c r="H214" s="390"/>
      <c r="I214" s="390"/>
      <c r="J214" s="391">
        <v>0.01</v>
      </c>
      <c r="K214" s="391">
        <v>250.95</v>
      </c>
    </row>
    <row r="215" spans="1:11">
      <c r="A215" s="388" t="s">
        <v>1616</v>
      </c>
      <c r="B215" s="390"/>
      <c r="C215" s="390"/>
      <c r="D215" s="390"/>
      <c r="E215" s="390"/>
      <c r="F215" s="395">
        <v>0.22</v>
      </c>
      <c r="G215" s="395">
        <v>0.42</v>
      </c>
      <c r="H215" s="390"/>
      <c r="I215" s="390"/>
      <c r="J215" s="393">
        <v>2.5000000000000001E-3</v>
      </c>
      <c r="K215" s="389">
        <v>5259.1</v>
      </c>
    </row>
    <row r="216" spans="1:11">
      <c r="A216" s="392" t="s">
        <v>1617</v>
      </c>
      <c r="B216" s="390"/>
      <c r="C216" s="390"/>
      <c r="D216" s="390"/>
      <c r="E216" s="390"/>
      <c r="F216" s="395">
        <v>0.22</v>
      </c>
      <c r="G216" s="391">
        <v>0.42</v>
      </c>
      <c r="H216" s="390"/>
      <c r="I216" s="390"/>
      <c r="J216" s="390"/>
      <c r="K216" s="389">
        <v>5199.3500000000004</v>
      </c>
    </row>
    <row r="217" spans="1:11">
      <c r="A217" s="390" t="s">
        <v>1618</v>
      </c>
      <c r="B217" s="390"/>
      <c r="C217" s="390"/>
      <c r="D217" s="390"/>
      <c r="E217" s="390"/>
      <c r="F217" s="390"/>
      <c r="G217" s="390"/>
      <c r="H217" s="390"/>
      <c r="I217" s="390"/>
      <c r="J217" s="393">
        <v>2.5000000000000001E-3</v>
      </c>
      <c r="K217" s="391">
        <v>59.75</v>
      </c>
    </row>
    <row r="218" spans="1:11">
      <c r="A218" s="388" t="s">
        <v>1619</v>
      </c>
      <c r="B218" s="391">
        <v>694.14</v>
      </c>
      <c r="C218" s="390"/>
      <c r="D218" s="390"/>
      <c r="E218" s="390"/>
      <c r="F218" s="390"/>
      <c r="G218" s="390"/>
      <c r="H218" s="390"/>
      <c r="I218" s="390"/>
      <c r="J218" s="390"/>
      <c r="K218" s="391">
        <v>694.14</v>
      </c>
    </row>
    <row r="219" spans="1:11">
      <c r="A219" s="392" t="s">
        <v>1620</v>
      </c>
      <c r="B219" s="391">
        <v>672.91</v>
      </c>
      <c r="C219" s="390"/>
      <c r="D219" s="390"/>
      <c r="E219" s="390"/>
      <c r="F219" s="390"/>
      <c r="G219" s="390"/>
      <c r="H219" s="390"/>
      <c r="I219" s="390"/>
      <c r="J219" s="390"/>
      <c r="K219" s="391">
        <v>672.91</v>
      </c>
    </row>
    <row r="220" spans="1:11">
      <c r="A220" s="392" t="s">
        <v>1621</v>
      </c>
      <c r="B220" s="391">
        <v>21.23</v>
      </c>
      <c r="C220" s="390"/>
      <c r="D220" s="390"/>
      <c r="E220" s="390"/>
      <c r="F220" s="390"/>
      <c r="G220" s="390"/>
      <c r="H220" s="390"/>
      <c r="I220" s="390"/>
      <c r="J220" s="390"/>
      <c r="K220" s="391">
        <v>21.23</v>
      </c>
    </row>
    <row r="221" spans="1:11">
      <c r="A221" s="153" t="s">
        <v>1622</v>
      </c>
      <c r="B221" s="155"/>
      <c r="C221" s="155"/>
      <c r="D221" s="154">
        <v>14088.3</v>
      </c>
      <c r="E221" s="156">
        <v>192.73</v>
      </c>
      <c r="F221" s="155"/>
      <c r="G221" s="155"/>
      <c r="H221" s="155"/>
      <c r="I221" s="155"/>
      <c r="J221" s="155"/>
      <c r="K221" s="154">
        <v>355600.19</v>
      </c>
    </row>
    <row r="222" spans="1:11">
      <c r="A222" s="392" t="s">
        <v>521</v>
      </c>
      <c r="B222" s="390"/>
      <c r="C222" s="390"/>
      <c r="D222" s="389">
        <v>10068.07</v>
      </c>
      <c r="E222" s="391">
        <v>0</v>
      </c>
      <c r="F222" s="390"/>
      <c r="G222" s="390"/>
      <c r="H222" s="390"/>
      <c r="I222" s="390"/>
      <c r="J222" s="390"/>
      <c r="K222" s="389">
        <v>211429.43</v>
      </c>
    </row>
    <row r="223" spans="1:11">
      <c r="A223" s="392" t="s">
        <v>1623</v>
      </c>
      <c r="B223" s="390"/>
      <c r="C223" s="390"/>
      <c r="D223" s="391">
        <v>241.19</v>
      </c>
      <c r="E223" s="391">
        <v>7.0000000000000007E-2</v>
      </c>
      <c r="F223" s="390"/>
      <c r="G223" s="390"/>
      <c r="H223" s="390"/>
      <c r="I223" s="390"/>
      <c r="J223" s="390"/>
      <c r="K223" s="389">
        <v>5087.75</v>
      </c>
    </row>
    <row r="224" spans="1:11">
      <c r="A224" s="392" t="s">
        <v>1624</v>
      </c>
      <c r="B224" s="390"/>
      <c r="C224" s="390"/>
      <c r="D224" s="389">
        <v>3540.98</v>
      </c>
      <c r="E224" s="391">
        <v>0</v>
      </c>
      <c r="F224" s="390"/>
      <c r="G224" s="390"/>
      <c r="H224" s="390"/>
      <c r="I224" s="390"/>
      <c r="J224" s="390"/>
      <c r="K224" s="389">
        <v>74360.58</v>
      </c>
    </row>
    <row r="225" spans="1:11">
      <c r="A225" s="392" t="s">
        <v>1625</v>
      </c>
      <c r="B225" s="390"/>
      <c r="C225" s="390"/>
      <c r="D225" s="390"/>
      <c r="E225" s="391">
        <v>186.49</v>
      </c>
      <c r="F225" s="390"/>
      <c r="G225" s="390"/>
      <c r="H225" s="390"/>
      <c r="I225" s="390"/>
      <c r="J225" s="390"/>
      <c r="K225" s="389">
        <v>57810.47</v>
      </c>
    </row>
    <row r="226" spans="1:11">
      <c r="A226" s="392" t="s">
        <v>1626</v>
      </c>
      <c r="B226" s="390"/>
      <c r="C226" s="390"/>
      <c r="D226" s="391">
        <v>238.06</v>
      </c>
      <c r="E226" s="391">
        <v>6.17</v>
      </c>
      <c r="F226" s="390"/>
      <c r="G226" s="390"/>
      <c r="H226" s="390"/>
      <c r="I226" s="390"/>
      <c r="J226" s="390"/>
      <c r="K226" s="389">
        <v>6911.96</v>
      </c>
    </row>
    <row r="227" spans="1:11">
      <c r="A227" s="153" t="s">
        <v>1627</v>
      </c>
      <c r="B227" s="155"/>
      <c r="C227" s="154">
        <v>236257.43</v>
      </c>
      <c r="D227" s="156">
        <v>552.38</v>
      </c>
      <c r="E227" s="156">
        <v>6.74</v>
      </c>
      <c r="F227" s="155"/>
      <c r="G227" s="155"/>
      <c r="H227" s="155"/>
      <c r="I227" s="155"/>
      <c r="J227" s="155"/>
      <c r="K227" s="158">
        <v>-222567.43</v>
      </c>
    </row>
    <row r="228" spans="1:11">
      <c r="A228" s="392" t="s">
        <v>522</v>
      </c>
      <c r="B228" s="390"/>
      <c r="C228" s="394">
        <v>217393.8</v>
      </c>
      <c r="D228" s="391">
        <v>552.38</v>
      </c>
      <c r="E228" s="391">
        <v>6.74</v>
      </c>
      <c r="F228" s="390"/>
      <c r="G228" s="390"/>
      <c r="H228" s="390"/>
      <c r="I228" s="390"/>
      <c r="J228" s="390"/>
      <c r="K228" s="396">
        <v>-203704.42</v>
      </c>
    </row>
    <row r="229" spans="1:11">
      <c r="A229" s="392" t="s">
        <v>523</v>
      </c>
      <c r="B229" s="390"/>
      <c r="C229" s="389">
        <v>15327.31</v>
      </c>
      <c r="D229" s="390"/>
      <c r="E229" s="390"/>
      <c r="F229" s="390"/>
      <c r="G229" s="390"/>
      <c r="H229" s="390"/>
      <c r="I229" s="390"/>
      <c r="J229" s="390"/>
      <c r="K229" s="396">
        <v>-15327.31</v>
      </c>
    </row>
    <row r="230" spans="1:11">
      <c r="A230" s="392" t="s">
        <v>524</v>
      </c>
      <c r="B230" s="390"/>
      <c r="C230" s="389">
        <v>3460.77</v>
      </c>
      <c r="D230" s="390"/>
      <c r="E230" s="390"/>
      <c r="F230" s="390"/>
      <c r="G230" s="390"/>
      <c r="H230" s="390"/>
      <c r="I230" s="390"/>
      <c r="J230" s="390"/>
      <c r="K230" s="396">
        <v>-3460.77</v>
      </c>
    </row>
    <row r="231" spans="1:11">
      <c r="A231" s="392" t="s">
        <v>1628</v>
      </c>
      <c r="B231" s="390"/>
      <c r="C231" s="391">
        <v>75.55</v>
      </c>
      <c r="D231" s="390"/>
      <c r="E231" s="390"/>
      <c r="F231" s="390"/>
      <c r="G231" s="390"/>
      <c r="H231" s="390"/>
      <c r="I231" s="390"/>
      <c r="J231" s="390"/>
      <c r="K231" s="397">
        <v>-75.55</v>
      </c>
    </row>
    <row r="232" spans="1:11">
      <c r="A232" s="392" t="s">
        <v>1629</v>
      </c>
      <c r="B232" s="390"/>
      <c r="C232" s="390"/>
      <c r="D232" s="390"/>
      <c r="E232" s="390"/>
      <c r="F232" s="390"/>
      <c r="G232" s="390"/>
      <c r="H232" s="390"/>
      <c r="I232" s="390"/>
      <c r="J232" s="390"/>
      <c r="K232" s="391">
        <v>0</v>
      </c>
    </row>
    <row r="233" spans="1:11">
      <c r="A233" s="392" t="s">
        <v>1630</v>
      </c>
      <c r="B233" s="390"/>
      <c r="C233" s="390"/>
      <c r="D233" s="390"/>
      <c r="E233" s="390"/>
      <c r="F233" s="390"/>
      <c r="G233" s="390"/>
      <c r="H233" s="390"/>
      <c r="I233" s="390"/>
      <c r="J233" s="390"/>
      <c r="K233" s="391">
        <v>0</v>
      </c>
    </row>
    <row r="234" spans="1:11">
      <c r="A234" s="392" t="s">
        <v>1631</v>
      </c>
      <c r="B234" s="390"/>
      <c r="C234" s="390"/>
      <c r="D234" s="390"/>
      <c r="E234" s="390"/>
      <c r="F234" s="390"/>
      <c r="G234" s="390"/>
      <c r="H234" s="390"/>
      <c r="I234" s="390"/>
      <c r="J234" s="390"/>
      <c r="K234" s="391">
        <v>0</v>
      </c>
    </row>
    <row r="235" spans="1:11">
      <c r="A235" s="153" t="s">
        <v>1632</v>
      </c>
      <c r="B235" s="155"/>
      <c r="C235" s="155"/>
      <c r="D235" s="154">
        <v>2307.19</v>
      </c>
      <c r="E235" s="156">
        <v>13.23</v>
      </c>
      <c r="F235" s="155"/>
      <c r="G235" s="155"/>
      <c r="H235" s="155"/>
      <c r="I235" s="155"/>
      <c r="J235" s="155"/>
      <c r="K235" s="154">
        <v>52552.29</v>
      </c>
    </row>
    <row r="236" spans="1:11">
      <c r="A236" s="392" t="s">
        <v>1633</v>
      </c>
      <c r="B236" s="390"/>
      <c r="C236" s="390"/>
      <c r="D236" s="391">
        <v>488.19</v>
      </c>
      <c r="E236" s="390"/>
      <c r="F236" s="390"/>
      <c r="G236" s="390"/>
      <c r="H236" s="390"/>
      <c r="I236" s="390"/>
      <c r="J236" s="390"/>
      <c r="K236" s="389">
        <v>10251.99</v>
      </c>
    </row>
    <row r="237" spans="1:11">
      <c r="A237" s="392" t="s">
        <v>1634</v>
      </c>
      <c r="B237" s="390"/>
      <c r="C237" s="390"/>
      <c r="D237" s="391">
        <v>488.19</v>
      </c>
      <c r="E237" s="390"/>
      <c r="F237" s="390"/>
      <c r="G237" s="390"/>
      <c r="H237" s="390"/>
      <c r="I237" s="390"/>
      <c r="J237" s="390"/>
      <c r="K237" s="389">
        <v>10251.99</v>
      </c>
    </row>
    <row r="238" spans="1:11">
      <c r="A238" s="392" t="s">
        <v>1635</v>
      </c>
      <c r="B238" s="390"/>
      <c r="C238" s="390"/>
      <c r="D238" s="389">
        <v>1819</v>
      </c>
      <c r="E238" s="391">
        <v>13.23</v>
      </c>
      <c r="F238" s="390"/>
      <c r="G238" s="390"/>
      <c r="H238" s="390"/>
      <c r="I238" s="390"/>
      <c r="J238" s="390"/>
      <c r="K238" s="389">
        <v>42300.3</v>
      </c>
    </row>
    <row r="239" spans="1:11">
      <c r="A239" s="392" t="s">
        <v>1636</v>
      </c>
      <c r="B239" s="390"/>
      <c r="C239" s="390"/>
      <c r="D239" s="389">
        <v>1103</v>
      </c>
      <c r="E239" s="390"/>
      <c r="F239" s="390"/>
      <c r="G239" s="390"/>
      <c r="H239" s="390"/>
      <c r="I239" s="390"/>
      <c r="J239" s="390"/>
      <c r="K239" s="389">
        <v>23163</v>
      </c>
    </row>
    <row r="240" spans="1:11">
      <c r="A240" s="392" t="s">
        <v>1637</v>
      </c>
      <c r="B240" s="390"/>
      <c r="C240" s="390"/>
      <c r="D240" s="391">
        <v>716</v>
      </c>
      <c r="E240" s="391">
        <v>13.23</v>
      </c>
      <c r="F240" s="390"/>
      <c r="G240" s="390"/>
      <c r="H240" s="390"/>
      <c r="I240" s="390"/>
      <c r="J240" s="390"/>
      <c r="K240" s="389">
        <v>19137.3</v>
      </c>
    </row>
    <row r="241" spans="1:11">
      <c r="A241" s="153" t="s">
        <v>1638</v>
      </c>
      <c r="B241" s="155"/>
      <c r="C241" s="155"/>
      <c r="D241" s="155"/>
      <c r="E241" s="155"/>
      <c r="F241" s="155"/>
      <c r="G241" s="155"/>
      <c r="H241" s="155"/>
      <c r="I241" s="155"/>
      <c r="J241" s="155"/>
      <c r="K241" s="155"/>
    </row>
    <row r="242" spans="1:11">
      <c r="A242" s="392" t="s">
        <v>513</v>
      </c>
      <c r="B242" s="389">
        <v>3467.12</v>
      </c>
      <c r="C242" s="390"/>
      <c r="D242" s="391">
        <v>0.05</v>
      </c>
      <c r="E242" s="391">
        <v>0.1</v>
      </c>
      <c r="F242" s="390"/>
      <c r="G242" s="390"/>
      <c r="H242" s="390"/>
      <c r="I242" s="390"/>
      <c r="J242" s="390"/>
      <c r="K242" s="389">
        <v>3498.86</v>
      </c>
    </row>
    <row r="243" spans="1:11">
      <c r="A243" s="392" t="s">
        <v>514</v>
      </c>
      <c r="B243" s="389">
        <v>3194.12</v>
      </c>
      <c r="C243" s="390"/>
      <c r="D243" s="391">
        <v>0.02</v>
      </c>
      <c r="E243" s="395">
        <v>8.8999999999999996E-2</v>
      </c>
      <c r="F243" s="390"/>
      <c r="G243" s="390"/>
      <c r="H243" s="390"/>
      <c r="I243" s="390"/>
      <c r="J243" s="390"/>
      <c r="K243" s="389">
        <v>3222.13</v>
      </c>
    </row>
    <row r="244" spans="1:11">
      <c r="A244" s="392" t="s">
        <v>1639</v>
      </c>
      <c r="B244" s="391">
        <v>273</v>
      </c>
      <c r="C244" s="390"/>
      <c r="D244" s="391">
        <v>0.03</v>
      </c>
      <c r="E244" s="395">
        <v>0.01</v>
      </c>
      <c r="F244" s="390"/>
      <c r="G244" s="390"/>
      <c r="H244" s="390"/>
      <c r="I244" s="390"/>
      <c r="J244" s="390"/>
      <c r="K244" s="391">
        <v>276.73</v>
      </c>
    </row>
    <row r="245" spans="1:11">
      <c r="A245" s="390" t="s">
        <v>1640</v>
      </c>
      <c r="B245" s="389">
        <v>376005</v>
      </c>
      <c r="C245" s="390"/>
      <c r="D245" s="390"/>
      <c r="E245" s="390"/>
      <c r="F245" s="390"/>
      <c r="G245" s="390"/>
      <c r="H245" s="390"/>
      <c r="I245" s="390"/>
      <c r="J245" s="390"/>
      <c r="K245" s="389">
        <v>376005</v>
      </c>
    </row>
    <row r="246" spans="1:11" ht="15" customHeight="1">
      <c r="A246" s="485" t="s">
        <v>1641</v>
      </c>
      <c r="B246" s="486"/>
      <c r="C246" s="486"/>
      <c r="D246" s="486"/>
      <c r="E246" s="486"/>
      <c r="F246" s="486"/>
      <c r="G246" s="486"/>
      <c r="H246" s="486"/>
      <c r="I246" s="486"/>
      <c r="J246" s="486"/>
      <c r="K246" s="487"/>
    </row>
    <row r="247" spans="1:11">
      <c r="A247" s="56"/>
      <c r="B247" s="56"/>
      <c r="C247" s="56"/>
      <c r="D247" s="56"/>
      <c r="E247" s="56"/>
    </row>
    <row r="248" spans="1:11" ht="30">
      <c r="A248" s="2" t="s">
        <v>1642</v>
      </c>
      <c r="B248" s="398" t="s">
        <v>529</v>
      </c>
      <c r="C248" s="398"/>
      <c r="D248" s="398" t="s">
        <v>537</v>
      </c>
      <c r="E248" s="398" t="s">
        <v>538</v>
      </c>
    </row>
    <row r="249" spans="1:11">
      <c r="A249" s="384" t="s">
        <v>1643</v>
      </c>
      <c r="B249" s="399">
        <f>B154-C154</f>
        <v>788515.40999999992</v>
      </c>
      <c r="C249" s="399"/>
      <c r="D249" s="399">
        <f>D154</f>
        <v>19944.68</v>
      </c>
      <c r="E249" s="399">
        <f>E154</f>
        <v>264.16000000000003</v>
      </c>
    </row>
    <row r="250" spans="1:11">
      <c r="A250" s="384" t="s">
        <v>1644</v>
      </c>
      <c r="B250" s="399">
        <f>B249*$C$60</f>
        <v>788515.40999999992</v>
      </c>
      <c r="C250" s="399"/>
      <c r="D250" s="399">
        <f>D249*$C$69</f>
        <v>558451.04</v>
      </c>
      <c r="E250" s="399">
        <f>E249*$C$70</f>
        <v>70002.400000000009</v>
      </c>
    </row>
    <row r="251" spans="1:11">
      <c r="A251" s="384" t="s">
        <v>1645</v>
      </c>
      <c r="B251" s="399">
        <f>SUM(B250:E250)</f>
        <v>1416968.8499999999</v>
      </c>
      <c r="C251" s="399"/>
      <c r="D251" s="399"/>
      <c r="E251" s="399"/>
    </row>
    <row r="252" spans="1:11">
      <c r="A252" s="56"/>
      <c r="B252" s="56"/>
      <c r="C252" s="56"/>
      <c r="D252" s="56"/>
      <c r="E252" s="56"/>
    </row>
    <row r="253" spans="1:11">
      <c r="A253" s="56"/>
      <c r="B253" s="56"/>
      <c r="C253" s="56"/>
      <c r="D253" s="56"/>
      <c r="E253" s="56"/>
    </row>
    <row r="254" spans="1:11">
      <c r="A254" s="400" t="s">
        <v>1646</v>
      </c>
      <c r="B254" s="48"/>
      <c r="C254" s="56"/>
      <c r="D254" s="56"/>
      <c r="E254" s="56"/>
    </row>
    <row r="255" spans="1:11">
      <c r="A255" s="56" t="s">
        <v>1647</v>
      </c>
      <c r="B255" s="56"/>
      <c r="C255" s="56"/>
      <c r="D255" s="56"/>
      <c r="E255" s="56"/>
    </row>
    <row r="256" spans="1:11">
      <c r="A256" s="56" t="s">
        <v>1648</v>
      </c>
      <c r="B256" s="56"/>
      <c r="C256" s="56"/>
      <c r="D256" s="56"/>
      <c r="E256" s="56"/>
    </row>
    <row r="257" spans="1:4" s="56" customFormat="1"/>
    <row r="258" spans="1:4" s="56" customFormat="1">
      <c r="A258" s="56" t="s">
        <v>1649</v>
      </c>
      <c r="B258" s="56">
        <v>719</v>
      </c>
    </row>
    <row r="259" spans="1:4" s="56" customFormat="1">
      <c r="A259" s="56" t="s">
        <v>1650</v>
      </c>
      <c r="B259" s="56">
        <v>11</v>
      </c>
    </row>
    <row r="260" spans="1:4" s="56" customFormat="1">
      <c r="A260" s="56" t="s">
        <v>1651</v>
      </c>
      <c r="B260" s="159">
        <f>B259/B258*10^6</f>
        <v>15299.026425591099</v>
      </c>
    </row>
    <row r="261" spans="1:4" s="56" customFormat="1"/>
    <row r="262" spans="1:4" s="56" customFormat="1"/>
    <row r="263" spans="1:4" s="56" customFormat="1">
      <c r="A263" s="49" t="s">
        <v>1652</v>
      </c>
      <c r="B263" s="48"/>
      <c r="C263" s="48"/>
    </row>
    <row r="264" spans="1:4" s="56" customFormat="1">
      <c r="A264" s="56" t="s">
        <v>1653</v>
      </c>
      <c r="B264" s="159">
        <f>(B149-B251)/(2007-2000)*(2005-2000)+B251+B260</f>
        <v>1749351.5192827338</v>
      </c>
      <c r="C264" s="56" t="s">
        <v>1654</v>
      </c>
    </row>
    <row r="265" spans="1:4" s="56" customFormat="1">
      <c r="A265" s="56" t="s">
        <v>1655</v>
      </c>
      <c r="B265" s="56">
        <f>B264/B266</f>
        <v>1.6502513532408105</v>
      </c>
      <c r="C265" s="56" t="s">
        <v>1656</v>
      </c>
    </row>
    <row r="266" spans="1:4" s="56" customFormat="1">
      <c r="A266" s="56" t="s">
        <v>1657</v>
      </c>
      <c r="B266" s="401">
        <v>1060051.5587200141</v>
      </c>
      <c r="C266" s="56" t="s">
        <v>1658</v>
      </c>
      <c r="D266" s="56" t="s">
        <v>1747</v>
      </c>
    </row>
    <row r="267" spans="1:4" s="56" customFormat="1">
      <c r="A267" s="56" t="s">
        <v>1659</v>
      </c>
      <c r="B267" s="401">
        <v>5143126.6074607139</v>
      </c>
      <c r="C267" s="56" t="s">
        <v>1658</v>
      </c>
    </row>
    <row r="268" spans="1:4" s="56" customFormat="1">
      <c r="A268" s="56" t="s">
        <v>1660</v>
      </c>
      <c r="B268" s="160">
        <v>0.33</v>
      </c>
      <c r="C268" s="56" t="s">
        <v>1661</v>
      </c>
    </row>
    <row r="269" spans="1:4" s="56" customFormat="1">
      <c r="A269" s="56" t="s">
        <v>1662</v>
      </c>
      <c r="B269" s="160">
        <v>0.35</v>
      </c>
      <c r="C269" s="56" t="s">
        <v>1661</v>
      </c>
    </row>
    <row r="270" spans="1:4" s="56" customFormat="1"/>
    <row r="271" spans="1:4" s="56" customFormat="1">
      <c r="A271" s="56" t="s">
        <v>1663</v>
      </c>
      <c r="B271" s="56">
        <f>B265*(1-B268)</f>
        <v>1.1056684066713429</v>
      </c>
    </row>
    <row r="272" spans="1:4" s="56" customFormat="1">
      <c r="A272" s="56" t="s">
        <v>1664</v>
      </c>
      <c r="B272" s="56">
        <f>B265*(1-B269)</f>
        <v>1.0726633796065268</v>
      </c>
    </row>
    <row r="273" spans="1:10">
      <c r="A273" s="56"/>
      <c r="B273" s="56"/>
      <c r="C273" s="56"/>
      <c r="D273" s="56"/>
      <c r="E273" s="56"/>
    </row>
    <row r="274" spans="1:10">
      <c r="A274" s="56" t="s">
        <v>1665</v>
      </c>
      <c r="B274" s="56">
        <f>B267*B271</f>
        <v>5686592.6013800772</v>
      </c>
      <c r="C274" s="56" t="s">
        <v>1654</v>
      </c>
      <c r="D274" s="56"/>
      <c r="E274" s="56"/>
    </row>
    <row r="275" spans="1:10">
      <c r="A275" s="56" t="s">
        <v>1666</v>
      </c>
      <c r="B275" s="56">
        <f>B267*B272</f>
        <v>5516843.5685030604</v>
      </c>
      <c r="C275" s="56" t="s">
        <v>1654</v>
      </c>
      <c r="D275" s="56"/>
      <c r="E275" s="56"/>
    </row>
    <row r="276" spans="1:10">
      <c r="A276" s="56"/>
      <c r="B276" s="56"/>
      <c r="C276" s="56"/>
      <c r="D276" s="56"/>
      <c r="E276" s="56"/>
    </row>
    <row r="277" spans="1:10">
      <c r="A277" s="56" t="s">
        <v>1665</v>
      </c>
      <c r="B277" s="159">
        <f>B274/1000</f>
        <v>5686.5926013800772</v>
      </c>
      <c r="C277" s="56" t="s">
        <v>1667</v>
      </c>
      <c r="D277" s="56"/>
      <c r="E277" s="56"/>
    </row>
    <row r="278" spans="1:10">
      <c r="A278" s="56" t="s">
        <v>1666</v>
      </c>
      <c r="B278" s="159">
        <f>B275/1000</f>
        <v>5516.8435685030599</v>
      </c>
      <c r="C278" s="56" t="s">
        <v>1667</v>
      </c>
      <c r="D278" s="56"/>
      <c r="E278" s="56"/>
    </row>
    <row r="279" spans="1:10">
      <c r="A279" s="402"/>
      <c r="B279" s="403"/>
      <c r="C279" s="403"/>
      <c r="D279" s="403"/>
      <c r="E279" s="403"/>
      <c r="F279" s="403"/>
      <c r="G279" s="403"/>
      <c r="H279" s="403"/>
      <c r="I279" s="403"/>
    </row>
    <row r="280" spans="1:10">
      <c r="A280" s="402"/>
      <c r="B280" s="403"/>
      <c r="C280" s="403"/>
      <c r="D280" s="403"/>
      <c r="E280" s="403"/>
      <c r="F280" s="403"/>
      <c r="G280" s="403"/>
      <c r="H280" s="403"/>
      <c r="I280" s="403"/>
    </row>
    <row r="281" spans="1:10">
      <c r="A281" s="402"/>
      <c r="B281" s="403"/>
      <c r="C281" s="403"/>
      <c r="D281" s="403"/>
      <c r="E281" s="403"/>
      <c r="F281" s="403"/>
      <c r="G281" s="403"/>
      <c r="H281" s="403"/>
      <c r="I281" s="403"/>
      <c r="J281" s="403"/>
    </row>
    <row r="282" spans="1:10">
      <c r="A282" s="402"/>
      <c r="B282" s="403"/>
      <c r="C282" s="403"/>
      <c r="D282" s="403"/>
      <c r="E282" s="403"/>
      <c r="F282" s="403"/>
      <c r="G282" s="403"/>
      <c r="H282" s="403"/>
      <c r="I282" s="403"/>
      <c r="J282" s="403"/>
    </row>
    <row r="283" spans="1:10">
      <c r="A283" s="404"/>
      <c r="B283" s="403"/>
      <c r="C283" s="403"/>
      <c r="D283" s="403"/>
      <c r="E283" s="403"/>
      <c r="F283" s="403"/>
      <c r="G283" s="403"/>
      <c r="H283" s="403"/>
      <c r="I283" s="403"/>
      <c r="J283" s="403"/>
    </row>
    <row r="284" spans="1:10">
      <c r="A284" s="404"/>
      <c r="B284" s="403"/>
      <c r="C284" s="403"/>
      <c r="D284" s="403"/>
      <c r="E284" s="403"/>
      <c r="F284" s="403"/>
      <c r="G284" s="403"/>
      <c r="H284" s="403"/>
      <c r="I284" s="403"/>
      <c r="J284" s="403"/>
    </row>
    <row r="285" spans="1:10">
      <c r="A285" s="404"/>
      <c r="B285" s="403"/>
      <c r="C285" s="403"/>
      <c r="D285" s="403"/>
      <c r="E285" s="403"/>
      <c r="F285" s="403"/>
      <c r="G285" s="403"/>
      <c r="H285" s="403"/>
      <c r="I285" s="403"/>
      <c r="J285" s="403"/>
    </row>
    <row r="286" spans="1:10">
      <c r="A286" s="405"/>
      <c r="B286" s="403"/>
      <c r="C286" s="403"/>
      <c r="D286" s="403"/>
      <c r="E286" s="403"/>
      <c r="F286" s="403"/>
      <c r="G286" s="403"/>
      <c r="H286" s="403"/>
      <c r="I286" s="403"/>
      <c r="J286" s="403"/>
    </row>
    <row r="287" spans="1:10">
      <c r="A287" s="404"/>
      <c r="B287" s="403"/>
      <c r="C287" s="403"/>
      <c r="D287" s="403"/>
      <c r="E287" s="403"/>
      <c r="F287" s="403"/>
      <c r="G287" s="403"/>
      <c r="H287" s="403"/>
      <c r="I287" s="403"/>
      <c r="J287" s="403"/>
    </row>
    <row r="288" spans="1:10">
      <c r="A288" s="404"/>
      <c r="B288" s="403"/>
      <c r="C288" s="403"/>
      <c r="D288" s="403"/>
      <c r="E288" s="403"/>
      <c r="F288" s="403"/>
      <c r="G288" s="403"/>
      <c r="H288" s="403"/>
      <c r="I288" s="403"/>
      <c r="J288" s="403"/>
    </row>
    <row r="289" spans="1:10">
      <c r="A289" s="404"/>
      <c r="B289" s="403"/>
      <c r="C289" s="403"/>
      <c r="D289" s="403"/>
      <c r="E289" s="403"/>
      <c r="F289" s="403"/>
      <c r="G289" s="403"/>
      <c r="H289" s="403"/>
      <c r="I289" s="403"/>
      <c r="J289" s="403"/>
    </row>
    <row r="290" spans="1:10">
      <c r="A290" s="404"/>
      <c r="B290" s="403"/>
      <c r="C290" s="403"/>
      <c r="D290" s="403"/>
      <c r="E290" s="403"/>
      <c r="F290" s="403"/>
      <c r="G290" s="403"/>
      <c r="H290" s="403"/>
      <c r="I290" s="403"/>
      <c r="J290" s="403"/>
    </row>
    <row r="291" spans="1:10">
      <c r="A291" s="404"/>
      <c r="B291" s="403"/>
      <c r="C291" s="403"/>
      <c r="D291" s="403"/>
      <c r="E291" s="403"/>
      <c r="F291" s="403"/>
      <c r="G291" s="403"/>
      <c r="H291" s="403"/>
      <c r="I291" s="403"/>
      <c r="J291" s="403"/>
    </row>
    <row r="292" spans="1:10">
      <c r="A292" s="404"/>
      <c r="B292" s="403"/>
      <c r="C292" s="403"/>
      <c r="D292" s="403"/>
      <c r="E292" s="403"/>
      <c r="F292" s="403"/>
      <c r="G292" s="403"/>
      <c r="H292" s="403"/>
      <c r="I292" s="403"/>
      <c r="J292" s="403"/>
    </row>
    <row r="293" spans="1:10">
      <c r="A293" s="406"/>
      <c r="B293" s="403"/>
      <c r="C293" s="403"/>
      <c r="D293" s="403"/>
      <c r="E293" s="403"/>
      <c r="F293" s="403"/>
      <c r="G293" s="403"/>
      <c r="H293" s="403"/>
      <c r="I293" s="403"/>
      <c r="J293" s="403"/>
    </row>
    <row r="294" spans="1:10">
      <c r="A294" s="405"/>
      <c r="B294" s="403"/>
      <c r="C294" s="403"/>
      <c r="D294" s="403"/>
      <c r="E294" s="403"/>
      <c r="F294" s="403"/>
      <c r="G294" s="403"/>
      <c r="H294" s="403"/>
      <c r="I294" s="403"/>
      <c r="J294" s="403"/>
    </row>
    <row r="295" spans="1:10">
      <c r="A295" s="404"/>
      <c r="B295" s="403"/>
      <c r="C295" s="403"/>
      <c r="D295" s="403"/>
      <c r="E295" s="403"/>
      <c r="F295" s="403"/>
      <c r="G295" s="403"/>
      <c r="H295" s="403"/>
      <c r="I295" s="403"/>
      <c r="J295" s="403"/>
    </row>
    <row r="296" spans="1:10">
      <c r="A296" s="404"/>
      <c r="B296" s="403"/>
      <c r="C296" s="403"/>
      <c r="D296" s="403"/>
      <c r="E296" s="403"/>
      <c r="F296" s="403"/>
      <c r="G296" s="403"/>
      <c r="H296" s="403"/>
      <c r="I296" s="403"/>
      <c r="J296" s="403"/>
    </row>
    <row r="297" spans="1:10">
      <c r="A297" s="404"/>
      <c r="B297" s="403"/>
      <c r="C297" s="403"/>
      <c r="D297" s="403"/>
      <c r="E297" s="403"/>
      <c r="F297" s="403"/>
      <c r="G297" s="403"/>
      <c r="H297" s="403"/>
      <c r="I297" s="403"/>
      <c r="J297" s="403"/>
    </row>
    <row r="298" spans="1:10">
      <c r="A298" s="404"/>
      <c r="B298" s="403"/>
      <c r="C298" s="403"/>
      <c r="D298" s="403"/>
      <c r="E298" s="403"/>
      <c r="F298" s="403"/>
      <c r="G298" s="403"/>
      <c r="H298" s="403"/>
      <c r="I298" s="403"/>
      <c r="J298" s="403"/>
    </row>
    <row r="299" spans="1:10">
      <c r="A299" s="404"/>
      <c r="B299" s="403"/>
      <c r="C299" s="403"/>
      <c r="D299" s="403"/>
      <c r="E299" s="403"/>
      <c r="F299" s="403"/>
      <c r="G299" s="403"/>
      <c r="H299" s="403"/>
      <c r="I299" s="403"/>
      <c r="J299" s="403"/>
    </row>
    <row r="300" spans="1:10">
      <c r="A300" s="407"/>
      <c r="B300" s="408"/>
      <c r="C300" s="408"/>
      <c r="D300" s="408"/>
      <c r="E300" s="408"/>
      <c r="F300" s="408"/>
      <c r="G300" s="408"/>
      <c r="H300" s="408"/>
      <c r="I300" s="408"/>
      <c r="J300" s="408"/>
    </row>
    <row r="301" spans="1:10">
      <c r="A301" s="407"/>
      <c r="B301" s="403"/>
      <c r="C301" s="403"/>
      <c r="D301" s="403"/>
      <c r="E301" s="403"/>
      <c r="F301" s="403"/>
      <c r="G301" s="403"/>
      <c r="H301" s="403"/>
      <c r="I301" s="403"/>
      <c r="J301" s="403"/>
    </row>
    <row r="302" spans="1:10">
      <c r="A302" s="161"/>
      <c r="B302" s="403"/>
      <c r="C302" s="403"/>
      <c r="D302" s="403"/>
      <c r="E302" s="403"/>
      <c r="F302" s="403"/>
      <c r="G302" s="403"/>
      <c r="H302" s="403"/>
      <c r="I302" s="403"/>
      <c r="J302" s="403"/>
    </row>
    <row r="303" spans="1:10">
      <c r="A303" s="161"/>
      <c r="B303" s="403"/>
      <c r="C303" s="403"/>
      <c r="D303" s="403"/>
      <c r="E303" s="403"/>
      <c r="F303" s="403"/>
      <c r="G303" s="403"/>
      <c r="H303" s="403"/>
      <c r="I303" s="403"/>
      <c r="J303" s="403"/>
    </row>
    <row r="305" spans="1:13">
      <c r="A305" s="409"/>
      <c r="B305" s="410"/>
      <c r="C305" s="410"/>
      <c r="D305" s="410"/>
      <c r="E305" s="410"/>
      <c r="F305" s="410"/>
      <c r="G305" s="410"/>
      <c r="H305" s="410"/>
      <c r="I305" s="410"/>
      <c r="J305" s="410"/>
    </row>
    <row r="307" spans="1:13" ht="15.75">
      <c r="A307" s="411"/>
      <c r="B307" s="411"/>
      <c r="C307" s="411"/>
      <c r="D307" s="411"/>
      <c r="E307" s="411"/>
      <c r="F307" s="411"/>
      <c r="G307" s="411"/>
      <c r="H307" s="412"/>
      <c r="I307" s="412"/>
      <c r="J307" s="412"/>
      <c r="K307" s="412"/>
      <c r="L307" s="412"/>
      <c r="M307" s="413"/>
    </row>
    <row r="308" spans="1:13" ht="15.75">
      <c r="A308" s="414"/>
      <c r="B308" s="415"/>
      <c r="C308" s="415"/>
      <c r="D308" s="415"/>
      <c r="E308" s="415"/>
      <c r="F308" s="415"/>
      <c r="G308" s="415"/>
      <c r="H308" s="412"/>
      <c r="I308" s="412"/>
      <c r="J308" s="412"/>
      <c r="K308" s="412"/>
      <c r="L308" s="412"/>
      <c r="M308" s="413"/>
    </row>
    <row r="309" spans="1:13">
      <c r="A309" s="416"/>
      <c r="B309" s="412"/>
      <c r="C309" s="412"/>
      <c r="D309" s="412"/>
      <c r="E309" s="412"/>
      <c r="F309" s="412"/>
      <c r="G309" s="412"/>
      <c r="H309" s="412"/>
      <c r="I309" s="412"/>
      <c r="J309" s="412"/>
      <c r="K309" s="412"/>
      <c r="L309" s="413"/>
      <c r="M309" s="413"/>
    </row>
    <row r="310" spans="1:13">
      <c r="A310" s="412"/>
      <c r="B310" s="412"/>
      <c r="C310" s="412"/>
      <c r="D310" s="412"/>
      <c r="E310" s="412"/>
      <c r="F310" s="412"/>
      <c r="G310" s="412"/>
      <c r="H310" s="412"/>
      <c r="I310" s="412"/>
      <c r="J310" s="412"/>
      <c r="K310" s="412"/>
      <c r="L310" s="412"/>
      <c r="M310" s="417"/>
    </row>
    <row r="311" spans="1:13">
      <c r="A311" s="407"/>
      <c r="B311" s="418"/>
      <c r="C311" s="418"/>
      <c r="D311" s="418"/>
      <c r="E311" s="419"/>
      <c r="F311" s="419"/>
      <c r="G311" s="420"/>
      <c r="H311" s="418"/>
      <c r="I311" s="162"/>
      <c r="J311" s="418"/>
      <c r="K311" s="419"/>
      <c r="L311" s="419"/>
      <c r="M311" s="418"/>
    </row>
    <row r="312" spans="1:13">
      <c r="A312" s="407"/>
      <c r="B312" s="419"/>
      <c r="C312" s="419"/>
      <c r="D312" s="419"/>
      <c r="E312" s="419"/>
      <c r="F312" s="419"/>
      <c r="G312" s="419"/>
      <c r="H312" s="419"/>
      <c r="I312" s="421"/>
      <c r="J312" s="421"/>
      <c r="K312" s="421"/>
      <c r="L312" s="421"/>
      <c r="M312" s="421"/>
    </row>
    <row r="313" spans="1:13">
      <c r="A313" s="422"/>
      <c r="B313" s="403"/>
      <c r="C313" s="403"/>
      <c r="D313" s="403"/>
      <c r="E313" s="403"/>
      <c r="F313" s="403"/>
      <c r="G313" s="403"/>
      <c r="H313" s="403"/>
      <c r="I313" s="403"/>
      <c r="J313" s="403"/>
      <c r="K313" s="403"/>
      <c r="L313" s="403"/>
      <c r="M313" s="403"/>
    </row>
    <row r="314" spans="1:13">
      <c r="A314" s="422"/>
      <c r="B314" s="403"/>
      <c r="C314" s="403"/>
      <c r="D314" s="403"/>
      <c r="E314" s="403"/>
      <c r="F314" s="403"/>
      <c r="G314" s="403"/>
      <c r="H314" s="403"/>
      <c r="I314" s="403"/>
      <c r="J314" s="403"/>
      <c r="K314" s="403"/>
      <c r="L314" s="403"/>
      <c r="M314" s="403"/>
    </row>
    <row r="315" spans="1:13">
      <c r="A315" s="423"/>
      <c r="B315" s="403"/>
      <c r="C315" s="403"/>
      <c r="D315" s="403"/>
      <c r="E315" s="403"/>
      <c r="F315" s="403"/>
      <c r="G315" s="403"/>
      <c r="H315" s="403"/>
      <c r="I315" s="403"/>
      <c r="J315" s="403"/>
      <c r="K315" s="403"/>
      <c r="L315" s="403"/>
      <c r="M315" s="403"/>
    </row>
    <row r="316" spans="1:13">
      <c r="A316" s="423"/>
      <c r="B316" s="403"/>
      <c r="C316" s="403"/>
      <c r="D316" s="403"/>
      <c r="E316" s="403"/>
      <c r="F316" s="403"/>
      <c r="G316" s="403"/>
      <c r="H316" s="403"/>
      <c r="I316" s="403"/>
      <c r="J316" s="403"/>
      <c r="K316" s="403"/>
      <c r="L316" s="403"/>
      <c r="M316" s="403"/>
    </row>
    <row r="317" spans="1:13">
      <c r="A317" s="423"/>
      <c r="B317" s="403"/>
      <c r="C317" s="403"/>
      <c r="D317" s="403"/>
      <c r="E317" s="403"/>
      <c r="F317" s="403"/>
      <c r="G317" s="403"/>
      <c r="H317" s="403"/>
      <c r="I317" s="403"/>
      <c r="J317" s="403"/>
      <c r="K317" s="403"/>
      <c r="L317" s="403"/>
      <c r="M317" s="403"/>
    </row>
    <row r="318" spans="1:13">
      <c r="A318" s="423"/>
      <c r="B318" s="403"/>
      <c r="C318" s="403"/>
      <c r="D318" s="403"/>
      <c r="E318" s="403"/>
      <c r="F318" s="403"/>
      <c r="G318" s="403"/>
      <c r="H318" s="403"/>
      <c r="I318" s="403"/>
      <c r="J318" s="403"/>
      <c r="K318" s="403"/>
      <c r="L318" s="403"/>
      <c r="M318" s="403"/>
    </row>
    <row r="319" spans="1:13">
      <c r="A319" s="422"/>
      <c r="B319" s="403"/>
      <c r="C319" s="403"/>
      <c r="D319" s="403"/>
      <c r="E319" s="403"/>
      <c r="F319" s="403"/>
      <c r="G319" s="403"/>
      <c r="H319" s="403"/>
      <c r="I319" s="403"/>
      <c r="J319" s="403"/>
      <c r="K319" s="403"/>
      <c r="L319" s="403"/>
      <c r="M319" s="403"/>
    </row>
    <row r="320" spans="1:13">
      <c r="A320" s="423"/>
      <c r="B320" s="403"/>
      <c r="C320" s="403"/>
      <c r="D320" s="403"/>
      <c r="E320" s="403"/>
      <c r="F320" s="403"/>
      <c r="G320" s="403"/>
      <c r="H320" s="403"/>
      <c r="I320" s="403"/>
      <c r="J320" s="403"/>
      <c r="K320" s="403"/>
      <c r="L320" s="403"/>
      <c r="M320" s="403"/>
    </row>
    <row r="321" spans="1:13">
      <c r="A321" s="423"/>
      <c r="B321" s="403"/>
      <c r="C321" s="403"/>
      <c r="D321" s="403"/>
      <c r="E321" s="403"/>
      <c r="F321" s="403"/>
      <c r="G321" s="403"/>
      <c r="H321" s="403"/>
      <c r="I321" s="403"/>
      <c r="J321" s="403"/>
      <c r="K321" s="403"/>
      <c r="L321" s="403"/>
      <c r="M321" s="403"/>
    </row>
    <row r="322" spans="1:13">
      <c r="A322" s="423"/>
      <c r="B322" s="403"/>
      <c r="C322" s="403"/>
      <c r="D322" s="403"/>
      <c r="E322" s="403"/>
      <c r="F322" s="403"/>
      <c r="G322" s="403"/>
      <c r="H322" s="403"/>
      <c r="I322" s="403"/>
      <c r="J322" s="403"/>
      <c r="K322" s="403"/>
      <c r="L322" s="403"/>
      <c r="M322" s="403"/>
    </row>
    <row r="323" spans="1:13">
      <c r="A323" s="423"/>
      <c r="B323" s="403"/>
      <c r="C323" s="403"/>
      <c r="D323" s="403"/>
      <c r="E323" s="403"/>
      <c r="F323" s="403"/>
      <c r="G323" s="403"/>
      <c r="H323" s="403"/>
      <c r="I323" s="403"/>
      <c r="J323" s="403"/>
      <c r="K323" s="403"/>
      <c r="L323" s="403"/>
      <c r="M323" s="403"/>
    </row>
    <row r="324" spans="1:13">
      <c r="A324" s="423"/>
      <c r="B324" s="403"/>
      <c r="C324" s="403"/>
      <c r="D324" s="403"/>
      <c r="E324" s="403"/>
      <c r="F324" s="403"/>
      <c r="G324" s="403"/>
      <c r="H324" s="403"/>
      <c r="I324" s="403"/>
      <c r="J324" s="403"/>
      <c r="K324" s="403"/>
      <c r="L324" s="403"/>
      <c r="M324" s="403"/>
    </row>
    <row r="325" spans="1:13">
      <c r="A325" s="423"/>
      <c r="B325" s="403"/>
      <c r="C325" s="403"/>
      <c r="D325" s="403"/>
      <c r="E325" s="403"/>
      <c r="F325" s="403"/>
      <c r="G325" s="403"/>
      <c r="H325" s="403"/>
      <c r="I325" s="403"/>
      <c r="J325" s="403"/>
      <c r="K325" s="403"/>
      <c r="L325" s="403"/>
      <c r="M325" s="403"/>
    </row>
    <row r="326" spans="1:13">
      <c r="A326" s="423"/>
      <c r="B326" s="403"/>
      <c r="C326" s="403"/>
      <c r="D326" s="403"/>
      <c r="E326" s="403"/>
      <c r="F326" s="403"/>
      <c r="G326" s="403"/>
      <c r="H326" s="403"/>
      <c r="I326" s="403"/>
      <c r="J326" s="403"/>
      <c r="K326" s="403"/>
      <c r="L326" s="403"/>
      <c r="M326" s="403"/>
    </row>
    <row r="327" spans="1:13">
      <c r="A327" s="423"/>
      <c r="B327" s="403"/>
      <c r="C327" s="403"/>
      <c r="D327" s="403"/>
      <c r="E327" s="403"/>
      <c r="F327" s="403"/>
      <c r="G327" s="403"/>
      <c r="H327" s="403"/>
      <c r="I327" s="403"/>
      <c r="J327" s="403"/>
      <c r="K327" s="403"/>
      <c r="L327" s="403"/>
      <c r="M327" s="403"/>
    </row>
    <row r="328" spans="1:13">
      <c r="A328" s="423"/>
      <c r="B328" s="403"/>
      <c r="C328" s="403"/>
      <c r="D328" s="403"/>
      <c r="E328" s="403"/>
      <c r="F328" s="403"/>
      <c r="G328" s="403"/>
      <c r="H328" s="403"/>
      <c r="I328" s="403"/>
      <c r="J328" s="403"/>
      <c r="K328" s="403"/>
      <c r="L328" s="403"/>
      <c r="M328" s="403"/>
    </row>
    <row r="329" spans="1:13">
      <c r="A329" s="423"/>
      <c r="B329" s="403"/>
      <c r="C329" s="403"/>
      <c r="D329" s="403"/>
      <c r="E329" s="403"/>
      <c r="F329" s="403"/>
      <c r="G329" s="403"/>
      <c r="H329" s="403"/>
      <c r="I329" s="403"/>
      <c r="J329" s="403"/>
      <c r="K329" s="403"/>
      <c r="L329" s="403"/>
      <c r="M329" s="403"/>
    </row>
    <row r="330" spans="1:13">
      <c r="A330" s="422"/>
      <c r="B330" s="403"/>
      <c r="C330" s="403"/>
      <c r="D330" s="403"/>
      <c r="E330" s="403"/>
      <c r="F330" s="403"/>
      <c r="G330" s="403"/>
      <c r="H330" s="403"/>
      <c r="I330" s="403"/>
      <c r="J330" s="403"/>
      <c r="K330" s="403"/>
      <c r="L330" s="403"/>
      <c r="M330" s="403"/>
    </row>
    <row r="331" spans="1:13">
      <c r="A331" s="423"/>
      <c r="B331" s="403"/>
      <c r="C331" s="403"/>
      <c r="D331" s="403"/>
      <c r="E331" s="403"/>
      <c r="F331" s="403"/>
      <c r="G331" s="403"/>
      <c r="H331" s="403"/>
      <c r="I331" s="403"/>
      <c r="J331" s="403"/>
      <c r="K331" s="403"/>
      <c r="L331" s="403"/>
      <c r="M331" s="403"/>
    </row>
    <row r="332" spans="1:13">
      <c r="A332" s="423"/>
      <c r="B332" s="403"/>
      <c r="C332" s="403"/>
      <c r="D332" s="403"/>
      <c r="E332" s="403"/>
      <c r="F332" s="403"/>
      <c r="G332" s="403"/>
      <c r="H332" s="403"/>
      <c r="I332" s="403"/>
      <c r="J332" s="403"/>
      <c r="K332" s="403"/>
      <c r="L332" s="403"/>
      <c r="M332" s="403"/>
    </row>
    <row r="333" spans="1:13">
      <c r="A333" s="423"/>
      <c r="B333" s="403"/>
      <c r="C333" s="403"/>
      <c r="D333" s="403"/>
      <c r="E333" s="403"/>
      <c r="F333" s="403"/>
      <c r="G333" s="403"/>
      <c r="H333" s="403"/>
      <c r="I333" s="403"/>
      <c r="J333" s="403"/>
      <c r="K333" s="403"/>
      <c r="L333" s="403"/>
      <c r="M333" s="403"/>
    </row>
    <row r="334" spans="1:13">
      <c r="A334" s="423"/>
      <c r="B334" s="403"/>
      <c r="C334" s="403"/>
      <c r="D334" s="403"/>
      <c r="E334" s="403"/>
      <c r="F334" s="403"/>
      <c r="G334" s="403"/>
      <c r="H334" s="403"/>
      <c r="I334" s="403"/>
      <c r="J334" s="403"/>
      <c r="K334" s="403"/>
      <c r="L334" s="403"/>
      <c r="M334" s="403"/>
    </row>
    <row r="335" spans="1:13">
      <c r="A335" s="163"/>
      <c r="B335" s="403"/>
      <c r="C335" s="403"/>
      <c r="D335" s="403"/>
      <c r="E335" s="403"/>
      <c r="F335" s="403"/>
      <c r="G335" s="403"/>
      <c r="H335" s="403"/>
      <c r="I335" s="403"/>
      <c r="J335" s="403"/>
      <c r="K335" s="403"/>
      <c r="L335" s="403"/>
      <c r="M335" s="403"/>
    </row>
    <row r="336" spans="1:13">
      <c r="A336" s="163"/>
      <c r="B336" s="403"/>
      <c r="C336" s="403"/>
      <c r="D336" s="403"/>
      <c r="E336" s="403"/>
      <c r="F336" s="403"/>
      <c r="G336" s="403"/>
      <c r="H336" s="403"/>
      <c r="I336" s="403"/>
      <c r="J336" s="403"/>
      <c r="K336" s="403"/>
      <c r="L336" s="403"/>
      <c r="M336" s="403"/>
    </row>
    <row r="337" spans="1:13">
      <c r="A337" s="423"/>
      <c r="B337" s="403"/>
      <c r="C337" s="403"/>
      <c r="D337" s="403"/>
      <c r="E337" s="403"/>
      <c r="F337" s="403"/>
      <c r="G337" s="403"/>
      <c r="H337" s="403"/>
      <c r="I337" s="403"/>
      <c r="J337" s="403"/>
      <c r="K337" s="403"/>
      <c r="L337" s="403"/>
      <c r="M337" s="403"/>
    </row>
    <row r="338" spans="1:13">
      <c r="A338" s="424"/>
      <c r="B338" s="403"/>
      <c r="C338" s="403"/>
      <c r="D338" s="403"/>
      <c r="E338" s="403"/>
      <c r="F338" s="403"/>
      <c r="G338" s="403"/>
      <c r="H338" s="403"/>
      <c r="I338" s="403"/>
      <c r="J338" s="403"/>
      <c r="K338" s="403"/>
      <c r="L338" s="403"/>
      <c r="M338" s="403"/>
    </row>
    <row r="339" spans="1:13">
      <c r="A339" s="164"/>
      <c r="B339" s="403"/>
      <c r="C339" s="403"/>
      <c r="D339" s="403"/>
      <c r="E339" s="403"/>
      <c r="F339" s="403"/>
      <c r="G339" s="403"/>
      <c r="H339" s="403"/>
      <c r="I339" s="403"/>
      <c r="J339" s="403"/>
      <c r="K339" s="403"/>
      <c r="L339" s="403"/>
      <c r="M339" s="403"/>
    </row>
    <row r="340" spans="1:13">
      <c r="A340" s="164"/>
      <c r="B340" s="403"/>
      <c r="C340" s="403"/>
      <c r="D340" s="403"/>
      <c r="E340" s="403"/>
      <c r="F340" s="403"/>
      <c r="G340" s="403"/>
      <c r="H340" s="403"/>
      <c r="I340" s="403"/>
      <c r="J340" s="403"/>
      <c r="K340" s="403"/>
      <c r="L340" s="403"/>
      <c r="M340" s="403"/>
    </row>
    <row r="341" spans="1:13">
      <c r="A341" s="164"/>
      <c r="B341" s="403"/>
      <c r="C341" s="403"/>
      <c r="D341" s="403"/>
      <c r="E341" s="403"/>
      <c r="F341" s="403"/>
      <c r="G341" s="403"/>
      <c r="H341" s="403"/>
      <c r="I341" s="403"/>
      <c r="J341" s="403"/>
      <c r="K341" s="403"/>
      <c r="L341" s="403"/>
      <c r="M341" s="403"/>
    </row>
    <row r="342" spans="1:13">
      <c r="A342" s="424"/>
      <c r="B342" s="403"/>
      <c r="C342" s="403"/>
      <c r="D342" s="403"/>
      <c r="E342" s="403"/>
      <c r="F342" s="403"/>
      <c r="G342" s="403"/>
      <c r="H342" s="403"/>
      <c r="I342" s="403"/>
      <c r="J342" s="403"/>
      <c r="K342" s="403"/>
      <c r="L342" s="403"/>
      <c r="M342" s="403"/>
    </row>
    <row r="343" spans="1:13">
      <c r="A343" s="164"/>
      <c r="B343" s="403"/>
      <c r="C343" s="403"/>
      <c r="D343" s="403"/>
      <c r="E343" s="403"/>
      <c r="F343" s="403"/>
      <c r="G343" s="403"/>
      <c r="H343" s="403"/>
      <c r="I343" s="403"/>
      <c r="J343" s="403"/>
      <c r="K343" s="403"/>
      <c r="L343" s="403"/>
      <c r="M343" s="403"/>
    </row>
    <row r="344" spans="1:13">
      <c r="A344" s="164"/>
      <c r="B344" s="403"/>
      <c r="C344" s="403"/>
      <c r="D344" s="403"/>
      <c r="E344" s="403"/>
      <c r="F344" s="403"/>
      <c r="G344" s="403"/>
      <c r="H344" s="403"/>
      <c r="I344" s="403"/>
      <c r="J344" s="403"/>
      <c r="K344" s="403"/>
      <c r="L344" s="403"/>
      <c r="M344" s="403"/>
    </row>
    <row r="345" spans="1:13">
      <c r="A345" s="164"/>
      <c r="B345" s="403"/>
      <c r="C345" s="403"/>
      <c r="D345" s="403"/>
      <c r="E345" s="403"/>
      <c r="F345" s="403"/>
      <c r="G345" s="403"/>
      <c r="H345" s="403"/>
      <c r="I345" s="403"/>
      <c r="J345" s="403"/>
      <c r="K345" s="403"/>
      <c r="L345" s="403"/>
      <c r="M345" s="403"/>
    </row>
    <row r="346" spans="1:13">
      <c r="A346" s="164"/>
      <c r="B346" s="403"/>
      <c r="C346" s="403"/>
      <c r="D346" s="403"/>
      <c r="E346" s="403"/>
      <c r="F346" s="403"/>
      <c r="G346" s="403"/>
      <c r="H346" s="403"/>
      <c r="I346" s="403"/>
      <c r="J346" s="403"/>
      <c r="K346" s="403"/>
      <c r="L346" s="403"/>
      <c r="M346" s="403"/>
    </row>
    <row r="347" spans="1:13">
      <c r="A347" s="164"/>
      <c r="B347" s="403"/>
      <c r="C347" s="403"/>
      <c r="D347" s="403"/>
      <c r="E347" s="403"/>
      <c r="F347" s="403"/>
      <c r="G347" s="403"/>
      <c r="H347" s="403"/>
      <c r="I347" s="403"/>
      <c r="J347" s="403"/>
      <c r="K347" s="403"/>
      <c r="L347" s="403"/>
      <c r="M347" s="403"/>
    </row>
    <row r="348" spans="1:13">
      <c r="A348" s="425"/>
      <c r="B348" s="403"/>
      <c r="C348" s="403"/>
      <c r="D348" s="403"/>
      <c r="E348" s="403"/>
      <c r="F348" s="403"/>
      <c r="G348" s="403"/>
      <c r="H348" s="403"/>
      <c r="I348" s="403"/>
      <c r="J348" s="403"/>
      <c r="K348" s="403"/>
      <c r="L348" s="403"/>
      <c r="M348" s="403"/>
    </row>
    <row r="349" spans="1:13">
      <c r="A349" s="164"/>
      <c r="B349" s="403"/>
      <c r="C349" s="403"/>
      <c r="D349" s="403"/>
      <c r="E349" s="403"/>
      <c r="F349" s="403"/>
      <c r="G349" s="403"/>
      <c r="H349" s="403"/>
      <c r="I349" s="403"/>
      <c r="J349" s="403"/>
      <c r="K349" s="403"/>
      <c r="L349" s="403"/>
      <c r="M349" s="403"/>
    </row>
    <row r="350" spans="1:13">
      <c r="A350" s="164"/>
      <c r="B350" s="403"/>
      <c r="C350" s="403"/>
      <c r="D350" s="403"/>
      <c r="E350" s="403"/>
      <c r="F350" s="403"/>
      <c r="G350" s="403"/>
      <c r="H350" s="403"/>
      <c r="I350" s="403"/>
      <c r="J350" s="403"/>
      <c r="K350" s="403"/>
      <c r="L350" s="403"/>
      <c r="M350" s="403"/>
    </row>
    <row r="351" spans="1:13">
      <c r="A351" s="164"/>
      <c r="B351" s="403"/>
      <c r="C351" s="403"/>
      <c r="D351" s="403"/>
      <c r="E351" s="403"/>
      <c r="F351" s="403"/>
      <c r="G351" s="403"/>
      <c r="H351" s="403"/>
      <c r="I351" s="403"/>
      <c r="J351" s="403"/>
      <c r="K351" s="403"/>
      <c r="L351" s="403"/>
      <c r="M351" s="403"/>
    </row>
    <row r="352" spans="1:13">
      <c r="A352" s="164"/>
      <c r="B352" s="403"/>
      <c r="C352" s="403"/>
      <c r="D352" s="403"/>
      <c r="E352" s="403"/>
      <c r="F352" s="403"/>
      <c r="G352" s="403"/>
      <c r="H352" s="403"/>
      <c r="I352" s="403"/>
      <c r="J352" s="403"/>
      <c r="K352" s="403"/>
      <c r="L352" s="403"/>
      <c r="M352" s="403"/>
    </row>
    <row r="353" spans="1:36">
      <c r="A353" s="164"/>
      <c r="B353" s="403"/>
      <c r="C353" s="403"/>
      <c r="D353" s="403"/>
      <c r="E353" s="403"/>
      <c r="F353" s="403"/>
      <c r="G353" s="403"/>
      <c r="H353" s="403"/>
      <c r="I353" s="403"/>
      <c r="J353" s="403"/>
      <c r="K353" s="403"/>
      <c r="L353" s="403"/>
      <c r="M353" s="403"/>
    </row>
    <row r="354" spans="1:36">
      <c r="A354" s="164"/>
      <c r="B354" s="403"/>
      <c r="C354" s="403"/>
      <c r="D354" s="403"/>
      <c r="E354" s="403"/>
      <c r="F354" s="403"/>
      <c r="G354" s="403"/>
      <c r="H354" s="403"/>
      <c r="I354" s="403"/>
      <c r="J354" s="403"/>
      <c r="K354" s="403"/>
      <c r="L354" s="403"/>
      <c r="M354" s="403"/>
    </row>
    <row r="355" spans="1:36">
      <c r="A355" s="424"/>
      <c r="B355" s="403"/>
      <c r="C355" s="403"/>
      <c r="D355" s="403"/>
      <c r="E355" s="403"/>
      <c r="F355" s="403"/>
      <c r="G355" s="403"/>
      <c r="H355" s="403"/>
      <c r="I355" s="403"/>
      <c r="J355" s="403"/>
      <c r="K355" s="403"/>
      <c r="L355" s="403"/>
      <c r="M355" s="403"/>
    </row>
    <row r="356" spans="1:36">
      <c r="A356" s="164"/>
      <c r="B356" s="403"/>
      <c r="C356" s="403"/>
      <c r="D356" s="403"/>
      <c r="E356" s="403"/>
      <c r="F356" s="403"/>
      <c r="G356" s="403"/>
      <c r="H356" s="403"/>
      <c r="I356" s="403"/>
      <c r="J356" s="403"/>
      <c r="K356" s="403"/>
      <c r="L356" s="403"/>
      <c r="M356" s="403"/>
    </row>
    <row r="357" spans="1:36">
      <c r="A357" s="164"/>
      <c r="B357" s="403"/>
      <c r="C357" s="403"/>
      <c r="D357" s="403"/>
      <c r="E357" s="403"/>
      <c r="F357" s="403"/>
      <c r="G357" s="403"/>
      <c r="H357" s="403"/>
      <c r="I357" s="403"/>
      <c r="J357" s="403"/>
      <c r="K357" s="403"/>
      <c r="L357" s="403"/>
      <c r="M357" s="403"/>
    </row>
    <row r="358" spans="1:36">
      <c r="A358" s="164"/>
      <c r="B358" s="403"/>
      <c r="C358" s="403"/>
      <c r="D358" s="403"/>
      <c r="E358" s="403"/>
      <c r="F358" s="403"/>
      <c r="G358" s="403"/>
      <c r="H358" s="403"/>
      <c r="I358" s="403"/>
      <c r="J358" s="403"/>
      <c r="K358" s="403"/>
      <c r="L358" s="403"/>
      <c r="M358" s="403"/>
    </row>
    <row r="359" spans="1:36">
      <c r="A359" s="164"/>
      <c r="B359" s="403"/>
      <c r="C359" s="403"/>
      <c r="D359" s="403"/>
      <c r="E359" s="403"/>
      <c r="F359" s="403"/>
      <c r="G359" s="403"/>
      <c r="H359" s="403"/>
      <c r="I359" s="403"/>
      <c r="J359" s="403"/>
      <c r="K359" s="403"/>
      <c r="L359" s="403"/>
      <c r="M359" s="403"/>
    </row>
    <row r="360" spans="1:36">
      <c r="A360" s="424"/>
      <c r="B360" s="403"/>
      <c r="C360" s="403"/>
      <c r="D360" s="403"/>
      <c r="E360" s="403"/>
      <c r="F360" s="403"/>
      <c r="G360" s="403"/>
      <c r="H360" s="403"/>
      <c r="I360" s="403"/>
      <c r="J360" s="403"/>
      <c r="K360" s="403"/>
      <c r="L360" s="403"/>
      <c r="M360" s="403"/>
    </row>
    <row r="362" spans="1:36">
      <c r="A362" s="409"/>
      <c r="B362" s="410"/>
      <c r="C362" s="410"/>
      <c r="D362" s="410"/>
      <c r="E362" s="410"/>
      <c r="F362" s="410"/>
      <c r="G362" s="410"/>
      <c r="H362" s="410"/>
      <c r="I362" s="410"/>
      <c r="J362" s="410"/>
      <c r="K362" s="410"/>
      <c r="L362" s="410"/>
      <c r="M362" s="410"/>
    </row>
    <row r="364" spans="1:36" ht="15.75">
      <c r="A364" s="426"/>
      <c r="B364" s="426"/>
      <c r="C364" s="426"/>
      <c r="D364" s="426"/>
      <c r="E364" s="426"/>
      <c r="F364" s="426"/>
      <c r="G364" s="426"/>
      <c r="H364" s="426"/>
      <c r="I364" s="426"/>
      <c r="J364" s="426"/>
      <c r="K364" s="426"/>
      <c r="L364" s="426"/>
      <c r="M364" s="426"/>
      <c r="N364" s="426"/>
      <c r="O364" s="426"/>
      <c r="P364" s="426"/>
      <c r="Q364" s="426"/>
      <c r="R364" s="417"/>
      <c r="S364" s="417"/>
      <c r="T364" s="417"/>
      <c r="U364" s="417"/>
      <c r="V364" s="417"/>
      <c r="W364" s="417"/>
      <c r="X364" s="417"/>
      <c r="Y364" s="417"/>
      <c r="Z364" s="417"/>
      <c r="AA364" s="417"/>
      <c r="AB364" s="417"/>
      <c r="AC364" s="417"/>
      <c r="AD364" s="417"/>
      <c r="AE364" s="417"/>
      <c r="AF364" s="408"/>
      <c r="AG364" s="417"/>
      <c r="AH364" s="417"/>
      <c r="AI364" s="413"/>
      <c r="AJ364" s="413"/>
    </row>
    <row r="365" spans="1:36" ht="15.75">
      <c r="A365" s="427"/>
      <c r="B365" s="428"/>
      <c r="C365" s="428"/>
      <c r="D365" s="428"/>
      <c r="E365" s="428"/>
      <c r="F365" s="428"/>
      <c r="G365" s="428"/>
      <c r="H365" s="428"/>
      <c r="I365" s="428"/>
      <c r="J365" s="428"/>
      <c r="K365" s="428"/>
      <c r="L365" s="428"/>
      <c r="M365" s="428"/>
      <c r="N365" s="428"/>
      <c r="O365" s="428"/>
      <c r="P365" s="428"/>
      <c r="Q365" s="428"/>
      <c r="R365" s="417"/>
      <c r="S365" s="417"/>
      <c r="T365" s="417"/>
      <c r="U365" s="417"/>
      <c r="V365" s="417"/>
      <c r="W365" s="417"/>
      <c r="X365" s="417"/>
      <c r="Y365" s="417"/>
      <c r="Z365" s="417"/>
      <c r="AA365" s="417"/>
      <c r="AB365" s="417"/>
      <c r="AC365" s="417"/>
      <c r="AD365" s="417"/>
      <c r="AE365" s="417"/>
      <c r="AF365" s="408"/>
      <c r="AG365" s="413"/>
      <c r="AH365" s="413"/>
      <c r="AI365" s="413"/>
      <c r="AJ365" s="413"/>
    </row>
    <row r="366" spans="1:36">
      <c r="A366" s="165"/>
      <c r="B366" s="417"/>
      <c r="C366" s="417"/>
      <c r="D366" s="417"/>
      <c r="E366" s="417"/>
      <c r="F366" s="417"/>
      <c r="G366" s="417"/>
      <c r="H366" s="417"/>
      <c r="I366" s="417"/>
      <c r="J366" s="417"/>
      <c r="K366" s="417"/>
      <c r="L366" s="417"/>
      <c r="M366" s="417"/>
      <c r="N366" s="417"/>
      <c r="O366" s="417"/>
      <c r="P366" s="417"/>
      <c r="Q366" s="417"/>
      <c r="R366" s="417"/>
      <c r="S366" s="417"/>
      <c r="T366" s="417"/>
      <c r="U366" s="417"/>
      <c r="V366" s="417"/>
      <c r="W366" s="417"/>
      <c r="X366" s="417"/>
      <c r="Y366" s="417"/>
      <c r="Z366" s="417"/>
      <c r="AA366" s="417"/>
      <c r="AB366" s="417"/>
      <c r="AC366" s="417"/>
      <c r="AD366" s="417"/>
      <c r="AE366" s="417"/>
      <c r="AF366" s="408"/>
      <c r="AG366" s="413"/>
      <c r="AH366" s="413"/>
      <c r="AI366" s="413"/>
      <c r="AJ366" s="413"/>
    </row>
    <row r="367" spans="1:36">
      <c r="A367" s="422"/>
      <c r="B367" s="417"/>
      <c r="C367" s="417"/>
      <c r="D367" s="417"/>
      <c r="E367" s="417"/>
      <c r="F367" s="417"/>
      <c r="G367" s="417"/>
      <c r="H367" s="417"/>
      <c r="I367" s="417"/>
      <c r="J367" s="417"/>
      <c r="K367" s="417"/>
      <c r="L367" s="417"/>
      <c r="M367" s="417"/>
      <c r="N367" s="417"/>
      <c r="O367" s="417"/>
      <c r="P367" s="417"/>
      <c r="Q367" s="417"/>
      <c r="R367" s="417"/>
      <c r="S367" s="417"/>
      <c r="T367" s="417"/>
      <c r="U367" s="417"/>
      <c r="V367" s="417"/>
      <c r="W367" s="417"/>
      <c r="X367" s="417"/>
      <c r="Y367" s="417"/>
      <c r="Z367" s="417"/>
      <c r="AA367" s="417"/>
      <c r="AB367" s="417"/>
      <c r="AC367" s="417"/>
      <c r="AD367" s="417"/>
      <c r="AE367" s="417"/>
      <c r="AF367" s="417"/>
      <c r="AG367" s="417"/>
      <c r="AH367" s="417"/>
      <c r="AI367" s="417"/>
      <c r="AJ367" s="417"/>
    </row>
    <row r="368" spans="1:36">
      <c r="A368" s="429"/>
      <c r="B368" s="430"/>
      <c r="C368" s="430"/>
      <c r="D368" s="430"/>
      <c r="E368" s="430"/>
      <c r="F368" s="430"/>
      <c r="G368" s="430"/>
      <c r="H368" s="430"/>
      <c r="I368" s="430"/>
      <c r="J368" s="430"/>
      <c r="K368" s="430"/>
      <c r="L368" s="430"/>
      <c r="M368" s="430"/>
      <c r="N368" s="430"/>
      <c r="O368" s="430"/>
      <c r="P368" s="430"/>
      <c r="Q368" s="430"/>
      <c r="R368" s="430"/>
      <c r="S368" s="430"/>
      <c r="T368" s="430"/>
      <c r="U368" s="431"/>
      <c r="V368" s="430"/>
      <c r="W368" s="432"/>
      <c r="X368" s="432"/>
      <c r="Y368" s="432"/>
      <c r="Z368" s="432"/>
      <c r="AA368" s="432"/>
      <c r="AB368" s="432"/>
      <c r="AC368" s="432"/>
      <c r="AD368" s="432"/>
      <c r="AE368" s="432"/>
      <c r="AF368" s="431"/>
      <c r="AG368" s="430"/>
      <c r="AH368" s="431"/>
      <c r="AI368" s="430"/>
      <c r="AJ368" s="166"/>
    </row>
    <row r="369" spans="1:36">
      <c r="A369" s="429"/>
      <c r="B369" s="419"/>
      <c r="C369" s="419"/>
      <c r="D369" s="419"/>
      <c r="E369" s="419"/>
      <c r="F369" s="419"/>
      <c r="G369" s="419"/>
      <c r="H369" s="419"/>
      <c r="I369" s="419"/>
      <c r="J369" s="419"/>
      <c r="K369" s="419"/>
      <c r="L369" s="419"/>
      <c r="M369" s="419"/>
      <c r="N369" s="419"/>
      <c r="O369" s="419"/>
      <c r="P369" s="419"/>
      <c r="Q369" s="419"/>
      <c r="R369" s="419"/>
      <c r="S369" s="419"/>
      <c r="T369" s="419"/>
      <c r="U369" s="420"/>
      <c r="V369" s="420"/>
      <c r="W369" s="419"/>
      <c r="X369" s="419"/>
      <c r="Y369" s="419"/>
      <c r="Z369" s="419"/>
      <c r="AA369" s="419"/>
      <c r="AB369" s="419"/>
      <c r="AC369" s="419"/>
      <c r="AD369" s="419"/>
      <c r="AE369" s="419"/>
      <c r="AF369" s="420"/>
      <c r="AG369" s="420"/>
      <c r="AH369" s="420"/>
      <c r="AI369" s="419"/>
      <c r="AJ369" s="419"/>
    </row>
    <row r="370" spans="1:36">
      <c r="A370" s="429"/>
      <c r="B370" s="403"/>
      <c r="C370" s="403"/>
      <c r="D370" s="403"/>
      <c r="E370" s="403"/>
      <c r="F370" s="403"/>
      <c r="G370" s="403"/>
      <c r="H370" s="403"/>
      <c r="I370" s="403"/>
      <c r="J370" s="403"/>
      <c r="K370" s="403"/>
      <c r="L370" s="403"/>
      <c r="M370" s="403"/>
      <c r="N370" s="403"/>
      <c r="O370" s="403"/>
      <c r="P370" s="403"/>
      <c r="Q370" s="403"/>
      <c r="R370" s="403"/>
      <c r="S370" s="403"/>
      <c r="T370" s="403"/>
      <c r="U370" s="403"/>
      <c r="V370" s="403"/>
      <c r="W370" s="403"/>
      <c r="X370" s="403"/>
      <c r="Y370" s="403"/>
      <c r="Z370" s="403"/>
      <c r="AA370" s="403"/>
      <c r="AB370" s="403"/>
      <c r="AC370" s="403"/>
      <c r="AD370" s="403"/>
      <c r="AE370" s="403"/>
      <c r="AF370" s="403"/>
      <c r="AG370" s="403"/>
      <c r="AH370" s="403"/>
      <c r="AI370" s="403"/>
      <c r="AJ370" s="403"/>
    </row>
    <row r="371" spans="1:36">
      <c r="A371" s="429"/>
      <c r="B371" s="403"/>
      <c r="C371" s="403"/>
      <c r="D371" s="403"/>
      <c r="E371" s="403"/>
      <c r="F371" s="403"/>
      <c r="G371" s="403"/>
      <c r="H371" s="403"/>
      <c r="I371" s="403"/>
      <c r="J371" s="403"/>
      <c r="K371" s="403"/>
      <c r="L371" s="403"/>
      <c r="M371" s="403"/>
      <c r="N371" s="403"/>
      <c r="O371" s="403"/>
      <c r="P371" s="403"/>
      <c r="Q371" s="403"/>
      <c r="R371" s="403"/>
      <c r="S371" s="403"/>
      <c r="T371" s="403"/>
      <c r="U371" s="403"/>
      <c r="V371" s="403"/>
      <c r="W371" s="403"/>
      <c r="X371" s="403"/>
      <c r="Y371" s="403"/>
      <c r="Z371" s="403"/>
      <c r="AA371" s="403"/>
      <c r="AB371" s="403"/>
      <c r="AC371" s="403"/>
      <c r="AD371" s="403"/>
      <c r="AE371" s="403"/>
      <c r="AF371" s="403"/>
      <c r="AG371" s="403"/>
      <c r="AH371" s="403"/>
      <c r="AI371" s="403"/>
      <c r="AJ371" s="403"/>
    </row>
    <row r="372" spans="1:36">
      <c r="A372" s="164"/>
      <c r="B372" s="403"/>
      <c r="C372" s="403"/>
      <c r="D372" s="403"/>
      <c r="E372" s="403"/>
      <c r="F372" s="403"/>
      <c r="G372" s="403"/>
      <c r="H372" s="403"/>
      <c r="I372" s="403"/>
      <c r="J372" s="403"/>
      <c r="K372" s="403"/>
      <c r="L372" s="403"/>
      <c r="M372" s="403"/>
      <c r="N372" s="403"/>
      <c r="O372" s="403"/>
      <c r="P372" s="403"/>
      <c r="Q372" s="403"/>
      <c r="R372" s="403"/>
      <c r="S372" s="403"/>
      <c r="T372" s="403"/>
      <c r="U372" s="403"/>
      <c r="V372" s="403"/>
      <c r="W372" s="403"/>
      <c r="X372" s="403"/>
      <c r="Y372" s="403"/>
      <c r="Z372" s="403"/>
      <c r="AA372" s="403"/>
      <c r="AB372" s="403"/>
      <c r="AC372" s="403"/>
      <c r="AD372" s="403"/>
      <c r="AE372" s="403"/>
      <c r="AF372" s="403"/>
      <c r="AG372" s="403"/>
      <c r="AH372" s="403"/>
      <c r="AI372" s="403"/>
      <c r="AJ372" s="403"/>
    </row>
    <row r="373" spans="1:36">
      <c r="A373" s="167"/>
      <c r="B373" s="403"/>
      <c r="C373" s="403"/>
      <c r="D373" s="403"/>
      <c r="E373" s="403"/>
      <c r="F373" s="403"/>
      <c r="G373" s="403"/>
      <c r="H373" s="403"/>
      <c r="I373" s="403"/>
      <c r="J373" s="403"/>
      <c r="K373" s="403"/>
      <c r="L373" s="403"/>
      <c r="M373" s="403"/>
      <c r="N373" s="403"/>
      <c r="O373" s="403"/>
      <c r="P373" s="403"/>
      <c r="Q373" s="403"/>
      <c r="R373" s="403"/>
      <c r="S373" s="403"/>
      <c r="T373" s="403"/>
      <c r="U373" s="403"/>
      <c r="V373" s="403"/>
      <c r="W373" s="403"/>
      <c r="X373" s="403"/>
      <c r="Y373" s="403"/>
      <c r="Z373" s="403"/>
      <c r="AA373" s="403"/>
      <c r="AB373" s="403"/>
      <c r="AC373" s="403"/>
      <c r="AD373" s="403"/>
      <c r="AE373" s="403"/>
      <c r="AF373" s="403"/>
      <c r="AG373" s="403"/>
      <c r="AH373" s="403"/>
      <c r="AI373" s="403"/>
      <c r="AJ373" s="403"/>
    </row>
    <row r="374" spans="1:36">
      <c r="A374" s="167"/>
      <c r="B374" s="403"/>
      <c r="C374" s="403"/>
      <c r="D374" s="403"/>
      <c r="E374" s="403"/>
      <c r="F374" s="403"/>
      <c r="G374" s="403"/>
      <c r="H374" s="403"/>
      <c r="I374" s="403"/>
      <c r="J374" s="403"/>
      <c r="K374" s="403"/>
      <c r="L374" s="403"/>
      <c r="M374" s="403"/>
      <c r="N374" s="403"/>
      <c r="O374" s="403"/>
      <c r="P374" s="403"/>
      <c r="Q374" s="403"/>
      <c r="R374" s="403"/>
      <c r="S374" s="403"/>
      <c r="T374" s="403"/>
      <c r="U374" s="403"/>
      <c r="V374" s="403"/>
      <c r="W374" s="403"/>
      <c r="X374" s="403"/>
      <c r="Y374" s="403"/>
      <c r="Z374" s="403"/>
      <c r="AA374" s="403"/>
      <c r="AB374" s="403"/>
      <c r="AC374" s="403"/>
      <c r="AD374" s="403"/>
      <c r="AE374" s="403"/>
      <c r="AF374" s="403"/>
      <c r="AG374" s="403"/>
      <c r="AH374" s="403"/>
      <c r="AI374" s="403"/>
      <c r="AJ374" s="403"/>
    </row>
    <row r="375" spans="1:36">
      <c r="A375" s="164"/>
      <c r="B375" s="403"/>
      <c r="C375" s="403"/>
      <c r="D375" s="403"/>
      <c r="E375" s="403"/>
      <c r="F375" s="403"/>
      <c r="G375" s="403"/>
      <c r="H375" s="403"/>
      <c r="I375" s="403"/>
      <c r="J375" s="403"/>
      <c r="K375" s="403"/>
      <c r="L375" s="403"/>
      <c r="M375" s="403"/>
      <c r="N375" s="403"/>
      <c r="O375" s="403"/>
      <c r="P375" s="403"/>
      <c r="Q375" s="403"/>
      <c r="R375" s="403"/>
      <c r="S375" s="403"/>
      <c r="T375" s="403"/>
      <c r="U375" s="403"/>
      <c r="V375" s="403"/>
      <c r="W375" s="403"/>
      <c r="X375" s="403"/>
      <c r="Y375" s="403"/>
      <c r="Z375" s="403"/>
      <c r="AA375" s="403"/>
      <c r="AB375" s="403"/>
      <c r="AC375" s="403"/>
      <c r="AD375" s="403"/>
      <c r="AE375" s="403"/>
      <c r="AF375" s="403"/>
      <c r="AG375" s="403"/>
      <c r="AH375" s="403"/>
      <c r="AI375" s="403"/>
      <c r="AJ375" s="403"/>
    </row>
    <row r="376" spans="1:36">
      <c r="A376" s="429"/>
      <c r="B376" s="403"/>
      <c r="C376" s="403"/>
      <c r="D376" s="403"/>
      <c r="E376" s="403"/>
      <c r="F376" s="403"/>
      <c r="G376" s="403"/>
      <c r="H376" s="403"/>
      <c r="I376" s="403"/>
      <c r="J376" s="403"/>
      <c r="K376" s="403"/>
      <c r="L376" s="403"/>
      <c r="M376" s="403"/>
      <c r="N376" s="403"/>
      <c r="O376" s="403"/>
      <c r="P376" s="403"/>
      <c r="Q376" s="403"/>
      <c r="R376" s="403"/>
      <c r="S376" s="403"/>
      <c r="T376" s="403"/>
      <c r="U376" s="403"/>
      <c r="V376" s="403"/>
      <c r="W376" s="403"/>
      <c r="X376" s="403"/>
      <c r="Y376" s="403"/>
      <c r="Z376" s="403"/>
      <c r="AA376" s="403"/>
      <c r="AB376" s="403"/>
      <c r="AC376" s="403"/>
      <c r="AD376" s="403"/>
      <c r="AE376" s="403"/>
      <c r="AF376" s="403"/>
      <c r="AG376" s="403"/>
      <c r="AH376" s="403"/>
      <c r="AI376" s="403"/>
      <c r="AJ376" s="403"/>
    </row>
    <row r="377" spans="1:36">
      <c r="A377" s="164"/>
      <c r="B377" s="403"/>
      <c r="C377" s="403"/>
      <c r="D377" s="403"/>
      <c r="E377" s="403"/>
      <c r="F377" s="403"/>
      <c r="G377" s="403"/>
      <c r="H377" s="403"/>
      <c r="I377" s="403"/>
      <c r="J377" s="403"/>
      <c r="K377" s="403"/>
      <c r="L377" s="403"/>
      <c r="M377" s="403"/>
      <c r="N377" s="403"/>
      <c r="O377" s="403"/>
      <c r="P377" s="403"/>
      <c r="Q377" s="403"/>
      <c r="R377" s="403"/>
      <c r="S377" s="403"/>
      <c r="T377" s="403"/>
      <c r="U377" s="403"/>
      <c r="V377" s="403"/>
      <c r="W377" s="403"/>
      <c r="X377" s="403"/>
      <c r="Y377" s="403"/>
      <c r="Z377" s="403"/>
      <c r="AA377" s="403"/>
      <c r="AB377" s="403"/>
      <c r="AC377" s="403"/>
      <c r="AD377" s="403"/>
      <c r="AE377" s="403"/>
      <c r="AF377" s="403"/>
      <c r="AG377" s="403"/>
      <c r="AH377" s="403"/>
      <c r="AI377" s="403"/>
      <c r="AJ377" s="403"/>
    </row>
    <row r="378" spans="1:36">
      <c r="A378" s="164"/>
      <c r="B378" s="403"/>
      <c r="C378" s="403"/>
      <c r="D378" s="403"/>
      <c r="E378" s="403"/>
      <c r="F378" s="403"/>
      <c r="G378" s="403"/>
      <c r="H378" s="403"/>
      <c r="I378" s="403"/>
      <c r="J378" s="403"/>
      <c r="K378" s="403"/>
      <c r="L378" s="403"/>
      <c r="M378" s="403"/>
      <c r="N378" s="403"/>
      <c r="O378" s="403"/>
      <c r="P378" s="403"/>
      <c r="Q378" s="403"/>
      <c r="R378" s="403"/>
      <c r="S378" s="403"/>
      <c r="T378" s="403"/>
      <c r="U378" s="403"/>
      <c r="V378" s="403"/>
      <c r="W378" s="403"/>
      <c r="X378" s="403"/>
      <c r="Y378" s="403"/>
      <c r="Z378" s="403"/>
      <c r="AA378" s="403"/>
      <c r="AB378" s="403"/>
      <c r="AC378" s="403"/>
      <c r="AD378" s="403"/>
      <c r="AE378" s="403"/>
      <c r="AF378" s="403"/>
      <c r="AG378" s="403"/>
      <c r="AH378" s="403"/>
      <c r="AI378" s="403"/>
      <c r="AJ378" s="403"/>
    </row>
    <row r="379" spans="1:36">
      <c r="A379" s="164"/>
      <c r="B379" s="403"/>
      <c r="C379" s="403"/>
      <c r="D379" s="403"/>
      <c r="E379" s="403"/>
      <c r="F379" s="403"/>
      <c r="G379" s="403"/>
      <c r="H379" s="403"/>
      <c r="I379" s="403"/>
      <c r="J379" s="403"/>
      <c r="K379" s="403"/>
      <c r="L379" s="403"/>
      <c r="M379" s="403"/>
      <c r="N379" s="403"/>
      <c r="O379" s="403"/>
      <c r="P379" s="403"/>
      <c r="Q379" s="403"/>
      <c r="R379" s="403"/>
      <c r="S379" s="403"/>
      <c r="T379" s="403"/>
      <c r="U379" s="403"/>
      <c r="V379" s="403"/>
      <c r="W379" s="403"/>
      <c r="X379" s="403"/>
      <c r="Y379" s="403"/>
      <c r="Z379" s="403"/>
      <c r="AA379" s="403"/>
      <c r="AB379" s="403"/>
      <c r="AC379" s="403"/>
      <c r="AD379" s="403"/>
      <c r="AE379" s="403"/>
      <c r="AF379" s="403"/>
      <c r="AG379" s="403"/>
      <c r="AH379" s="403"/>
      <c r="AI379" s="403"/>
      <c r="AJ379" s="403"/>
    </row>
    <row r="380" spans="1:36">
      <c r="A380" s="429"/>
      <c r="B380" s="403"/>
      <c r="C380" s="403"/>
      <c r="D380" s="403"/>
      <c r="E380" s="403"/>
      <c r="F380" s="403"/>
      <c r="G380" s="403"/>
      <c r="H380" s="403"/>
      <c r="I380" s="403"/>
      <c r="J380" s="403"/>
      <c r="K380" s="403"/>
      <c r="L380" s="403"/>
      <c r="M380" s="403"/>
      <c r="N380" s="403"/>
      <c r="O380" s="403"/>
      <c r="P380" s="403"/>
      <c r="Q380" s="403"/>
      <c r="R380" s="403"/>
      <c r="S380" s="403"/>
      <c r="T380" s="403"/>
      <c r="U380" s="403"/>
      <c r="V380" s="403"/>
      <c r="W380" s="403"/>
      <c r="X380" s="403"/>
      <c r="Y380" s="403"/>
      <c r="Z380" s="403"/>
      <c r="AA380" s="403"/>
      <c r="AB380" s="403"/>
      <c r="AC380" s="403"/>
      <c r="AD380" s="403"/>
      <c r="AE380" s="403"/>
      <c r="AF380" s="403"/>
      <c r="AG380" s="403"/>
      <c r="AH380" s="403"/>
      <c r="AI380" s="403"/>
      <c r="AJ380" s="403"/>
    </row>
    <row r="381" spans="1:36">
      <c r="A381" s="164"/>
      <c r="B381" s="403"/>
      <c r="C381" s="403"/>
      <c r="D381" s="403"/>
      <c r="E381" s="403"/>
      <c r="F381" s="403"/>
      <c r="G381" s="403"/>
      <c r="H381" s="403"/>
      <c r="I381" s="403"/>
      <c r="J381" s="403"/>
      <c r="K381" s="403"/>
      <c r="L381" s="403"/>
      <c r="M381" s="403"/>
      <c r="N381" s="403"/>
      <c r="O381" s="403"/>
      <c r="P381" s="403"/>
      <c r="Q381" s="403"/>
      <c r="R381" s="403"/>
      <c r="S381" s="403"/>
      <c r="T381" s="403"/>
      <c r="U381" s="403"/>
      <c r="V381" s="403"/>
      <c r="W381" s="403"/>
      <c r="X381" s="403"/>
      <c r="Y381" s="403"/>
      <c r="Z381" s="403"/>
      <c r="AA381" s="403"/>
      <c r="AB381" s="403"/>
      <c r="AC381" s="403"/>
      <c r="AD381" s="403"/>
      <c r="AE381" s="403"/>
      <c r="AF381" s="403"/>
      <c r="AG381" s="403"/>
      <c r="AH381" s="403"/>
      <c r="AI381" s="403"/>
      <c r="AJ381" s="403"/>
    </row>
    <row r="382" spans="1:36">
      <c r="A382" s="164"/>
      <c r="B382" s="403"/>
      <c r="C382" s="403"/>
      <c r="D382" s="403"/>
      <c r="E382" s="403"/>
      <c r="F382" s="403"/>
      <c r="G382" s="403"/>
      <c r="H382" s="403"/>
      <c r="I382" s="403"/>
      <c r="J382" s="403"/>
      <c r="K382" s="403"/>
      <c r="L382" s="403"/>
      <c r="M382" s="403"/>
      <c r="N382" s="403"/>
      <c r="O382" s="403"/>
      <c r="P382" s="403"/>
      <c r="Q382" s="403"/>
      <c r="R382" s="403"/>
      <c r="S382" s="403"/>
      <c r="T382" s="403"/>
      <c r="U382" s="403"/>
      <c r="V382" s="403"/>
      <c r="W382" s="403"/>
      <c r="X382" s="403"/>
      <c r="Y382" s="403"/>
      <c r="Z382" s="403"/>
      <c r="AA382" s="403"/>
      <c r="AB382" s="403"/>
      <c r="AC382" s="403"/>
      <c r="AD382" s="403"/>
      <c r="AE382" s="403"/>
      <c r="AF382" s="403"/>
      <c r="AG382" s="403"/>
      <c r="AH382" s="403"/>
      <c r="AI382" s="403"/>
      <c r="AJ382" s="403"/>
    </row>
    <row r="383" spans="1:36">
      <c r="A383" s="164"/>
      <c r="B383" s="403"/>
      <c r="C383" s="403"/>
      <c r="D383" s="403"/>
      <c r="E383" s="403"/>
      <c r="F383" s="403"/>
      <c r="G383" s="403"/>
      <c r="H383" s="403"/>
      <c r="I383" s="403"/>
      <c r="J383" s="403"/>
      <c r="K383" s="403"/>
      <c r="L383" s="403"/>
      <c r="M383" s="403"/>
      <c r="N383" s="403"/>
      <c r="O383" s="403"/>
      <c r="P383" s="403"/>
      <c r="Q383" s="403"/>
      <c r="R383" s="403"/>
      <c r="S383" s="403"/>
      <c r="T383" s="403"/>
      <c r="U383" s="403"/>
      <c r="V383" s="403"/>
      <c r="W383" s="403"/>
      <c r="X383" s="403"/>
      <c r="Y383" s="403"/>
      <c r="Z383" s="403"/>
      <c r="AA383" s="403"/>
      <c r="AB383" s="403"/>
      <c r="AC383" s="403"/>
      <c r="AD383" s="403"/>
      <c r="AE383" s="403"/>
      <c r="AF383" s="403"/>
      <c r="AG383" s="403"/>
      <c r="AH383" s="403"/>
      <c r="AI383" s="403"/>
      <c r="AJ383" s="403"/>
    </row>
    <row r="384" spans="1:36">
      <c r="A384" s="164"/>
      <c r="B384" s="403"/>
      <c r="C384" s="403"/>
      <c r="D384" s="403"/>
      <c r="E384" s="403"/>
      <c r="F384" s="403"/>
      <c r="G384" s="403"/>
      <c r="H384" s="403"/>
      <c r="I384" s="403"/>
      <c r="J384" s="403"/>
      <c r="K384" s="403"/>
      <c r="L384" s="403"/>
      <c r="M384" s="403"/>
      <c r="N384" s="403"/>
      <c r="O384" s="403"/>
      <c r="P384" s="403"/>
      <c r="Q384" s="403"/>
      <c r="R384" s="403"/>
      <c r="S384" s="403"/>
      <c r="T384" s="403"/>
      <c r="U384" s="403"/>
      <c r="V384" s="403"/>
      <c r="W384" s="403"/>
      <c r="X384" s="403"/>
      <c r="Y384" s="403"/>
      <c r="Z384" s="403"/>
      <c r="AA384" s="403"/>
      <c r="AB384" s="403"/>
      <c r="AC384" s="403"/>
      <c r="AD384" s="403"/>
      <c r="AE384" s="403"/>
      <c r="AF384" s="403"/>
      <c r="AG384" s="403"/>
      <c r="AH384" s="403"/>
      <c r="AI384" s="403"/>
      <c r="AJ384" s="403"/>
    </row>
    <row r="385" spans="1:36">
      <c r="A385" s="164"/>
      <c r="B385" s="403"/>
      <c r="C385" s="403"/>
      <c r="D385" s="403"/>
      <c r="E385" s="403"/>
      <c r="F385" s="403"/>
      <c r="G385" s="403"/>
      <c r="H385" s="403"/>
      <c r="I385" s="403"/>
      <c r="J385" s="403"/>
      <c r="K385" s="403"/>
      <c r="L385" s="403"/>
      <c r="M385" s="403"/>
      <c r="N385" s="403"/>
      <c r="O385" s="403"/>
      <c r="P385" s="403"/>
      <c r="Q385" s="403"/>
      <c r="R385" s="403"/>
      <c r="S385" s="403"/>
      <c r="T385" s="403"/>
      <c r="U385" s="403"/>
      <c r="V385" s="403"/>
      <c r="W385" s="403"/>
      <c r="X385" s="403"/>
      <c r="Y385" s="403"/>
      <c r="Z385" s="403"/>
      <c r="AA385" s="403"/>
      <c r="AB385" s="403"/>
      <c r="AC385" s="403"/>
      <c r="AD385" s="403"/>
      <c r="AE385" s="403"/>
      <c r="AF385" s="403"/>
      <c r="AG385" s="403"/>
      <c r="AH385" s="403"/>
      <c r="AI385" s="403"/>
      <c r="AJ385" s="403"/>
    </row>
    <row r="386" spans="1:36">
      <c r="A386" s="425"/>
      <c r="B386" s="403"/>
      <c r="C386" s="403"/>
      <c r="D386" s="403"/>
      <c r="E386" s="403"/>
      <c r="F386" s="403"/>
      <c r="G386" s="403"/>
      <c r="H386" s="403"/>
      <c r="I386" s="403"/>
      <c r="J386" s="403"/>
      <c r="K386" s="403"/>
      <c r="L386" s="403"/>
      <c r="M386" s="403"/>
      <c r="N386" s="403"/>
      <c r="O386" s="403"/>
      <c r="P386" s="403"/>
      <c r="Q386" s="403"/>
      <c r="R386" s="403"/>
      <c r="S386" s="403"/>
      <c r="T386" s="403"/>
      <c r="U386" s="403"/>
      <c r="V386" s="403"/>
      <c r="W386" s="403"/>
      <c r="X386" s="403"/>
      <c r="Y386" s="403"/>
      <c r="Z386" s="403"/>
      <c r="AA386" s="403"/>
      <c r="AB386" s="403"/>
      <c r="AC386" s="403"/>
      <c r="AD386" s="403"/>
      <c r="AE386" s="403"/>
      <c r="AF386" s="403"/>
      <c r="AG386" s="403"/>
      <c r="AH386" s="403"/>
      <c r="AI386" s="403"/>
      <c r="AJ386" s="403"/>
    </row>
    <row r="387" spans="1:36">
      <c r="A387" s="164"/>
      <c r="B387" s="403"/>
      <c r="C387" s="403"/>
      <c r="D387" s="403"/>
      <c r="E387" s="403"/>
      <c r="F387" s="403"/>
      <c r="G387" s="403"/>
      <c r="H387" s="403"/>
      <c r="I387" s="403"/>
      <c r="J387" s="403"/>
      <c r="K387" s="403"/>
      <c r="L387" s="403"/>
      <c r="M387" s="403"/>
      <c r="N387" s="403"/>
      <c r="O387" s="403"/>
      <c r="P387" s="403"/>
      <c r="Q387" s="403"/>
      <c r="R387" s="403"/>
      <c r="S387" s="403"/>
      <c r="T387" s="403"/>
      <c r="U387" s="403"/>
      <c r="V387" s="403"/>
      <c r="W387" s="403"/>
      <c r="X387" s="403"/>
      <c r="Y387" s="403"/>
      <c r="Z387" s="403"/>
      <c r="AA387" s="403"/>
      <c r="AB387" s="403"/>
      <c r="AC387" s="403"/>
      <c r="AD387" s="403"/>
      <c r="AE387" s="403"/>
      <c r="AF387" s="403"/>
      <c r="AG387" s="403"/>
      <c r="AH387" s="403"/>
      <c r="AI387" s="403"/>
      <c r="AJ387" s="403"/>
    </row>
    <row r="388" spans="1:36">
      <c r="A388" s="164"/>
      <c r="B388" s="403"/>
      <c r="C388" s="403"/>
      <c r="D388" s="403"/>
      <c r="E388" s="403"/>
      <c r="F388" s="403"/>
      <c r="G388" s="403"/>
      <c r="H388" s="403"/>
      <c r="I388" s="403"/>
      <c r="J388" s="403"/>
      <c r="K388" s="403"/>
      <c r="L388" s="403"/>
      <c r="M388" s="403"/>
      <c r="N388" s="403"/>
      <c r="O388" s="403"/>
      <c r="P388" s="403"/>
      <c r="Q388" s="403"/>
      <c r="R388" s="403"/>
      <c r="S388" s="403"/>
      <c r="T388" s="403"/>
      <c r="U388" s="403"/>
      <c r="V388" s="403"/>
      <c r="W388" s="403"/>
      <c r="X388" s="403"/>
      <c r="Y388" s="403"/>
      <c r="Z388" s="403"/>
      <c r="AA388" s="403"/>
      <c r="AB388" s="403"/>
      <c r="AC388" s="403"/>
      <c r="AD388" s="403"/>
      <c r="AE388" s="403"/>
      <c r="AF388" s="403"/>
      <c r="AG388" s="403"/>
      <c r="AH388" s="403"/>
      <c r="AI388" s="403"/>
      <c r="AJ388" s="403"/>
    </row>
    <row r="389" spans="1:36">
      <c r="A389" s="164"/>
      <c r="B389" s="403"/>
      <c r="C389" s="403"/>
      <c r="D389" s="403"/>
      <c r="E389" s="403"/>
      <c r="F389" s="403"/>
      <c r="G389" s="403"/>
      <c r="H389" s="403"/>
      <c r="I389" s="403"/>
      <c r="J389" s="403"/>
      <c r="K389" s="403"/>
      <c r="L389" s="403"/>
      <c r="M389" s="403"/>
      <c r="N389" s="403"/>
      <c r="O389" s="403"/>
      <c r="P389" s="403"/>
      <c r="Q389" s="403"/>
      <c r="R389" s="403"/>
      <c r="S389" s="403"/>
      <c r="T389" s="403"/>
      <c r="U389" s="403"/>
      <c r="V389" s="403"/>
      <c r="W389" s="403"/>
      <c r="X389" s="403"/>
      <c r="Y389" s="403"/>
      <c r="Z389" s="403"/>
      <c r="AA389" s="403"/>
      <c r="AB389" s="403"/>
      <c r="AC389" s="403"/>
      <c r="AD389" s="403"/>
      <c r="AE389" s="403"/>
      <c r="AF389" s="403"/>
      <c r="AG389" s="403"/>
      <c r="AH389" s="403"/>
      <c r="AI389" s="403"/>
      <c r="AJ389" s="403"/>
    </row>
    <row r="390" spans="1:36">
      <c r="A390" s="164"/>
      <c r="B390" s="403"/>
      <c r="C390" s="403"/>
      <c r="D390" s="403"/>
      <c r="E390" s="403"/>
      <c r="F390" s="403"/>
      <c r="G390" s="403"/>
      <c r="H390" s="403"/>
      <c r="I390" s="403"/>
      <c r="J390" s="403"/>
      <c r="K390" s="403"/>
      <c r="L390" s="403"/>
      <c r="M390" s="403"/>
      <c r="N390" s="403"/>
      <c r="O390" s="403"/>
      <c r="P390" s="403"/>
      <c r="Q390" s="403"/>
      <c r="R390" s="403"/>
      <c r="S390" s="403"/>
      <c r="T390" s="403"/>
      <c r="U390" s="403"/>
      <c r="V390" s="403"/>
      <c r="W390" s="403"/>
      <c r="X390" s="403"/>
      <c r="Y390" s="403"/>
      <c r="Z390" s="403"/>
      <c r="AA390" s="403"/>
      <c r="AB390" s="403"/>
      <c r="AC390" s="403"/>
      <c r="AD390" s="403"/>
      <c r="AE390" s="403"/>
      <c r="AF390" s="403"/>
      <c r="AG390" s="403"/>
      <c r="AH390" s="403"/>
      <c r="AI390" s="403"/>
      <c r="AJ390" s="403"/>
    </row>
    <row r="391" spans="1:36">
      <c r="A391" s="164"/>
      <c r="B391" s="403"/>
      <c r="C391" s="403"/>
      <c r="D391" s="403"/>
      <c r="E391" s="403"/>
      <c r="F391" s="403"/>
      <c r="G391" s="403"/>
      <c r="H391" s="403"/>
      <c r="I391" s="403"/>
      <c r="J391" s="403"/>
      <c r="K391" s="403"/>
      <c r="L391" s="403"/>
      <c r="M391" s="403"/>
      <c r="N391" s="403"/>
      <c r="O391" s="403"/>
      <c r="P391" s="403"/>
      <c r="Q391" s="403"/>
      <c r="R391" s="403"/>
      <c r="S391" s="403"/>
      <c r="T391" s="403"/>
      <c r="U391" s="403"/>
      <c r="V391" s="403"/>
      <c r="W391" s="403"/>
      <c r="X391" s="403"/>
      <c r="Y391" s="403"/>
      <c r="Z391" s="403"/>
      <c r="AA391" s="403"/>
      <c r="AB391" s="403"/>
      <c r="AC391" s="403"/>
      <c r="AD391" s="403"/>
      <c r="AE391" s="403"/>
      <c r="AF391" s="403"/>
      <c r="AG391" s="403"/>
      <c r="AH391" s="403"/>
      <c r="AI391" s="403"/>
      <c r="AJ391" s="403"/>
    </row>
    <row r="392" spans="1:36">
      <c r="A392" s="164"/>
      <c r="B392" s="403"/>
      <c r="C392" s="403"/>
      <c r="D392" s="403"/>
      <c r="E392" s="403"/>
      <c r="F392" s="403"/>
      <c r="G392" s="403"/>
      <c r="H392" s="403"/>
      <c r="I392" s="403"/>
      <c r="J392" s="403"/>
      <c r="K392" s="403"/>
      <c r="L392" s="403"/>
      <c r="M392" s="403"/>
      <c r="N392" s="403"/>
      <c r="O392" s="403"/>
      <c r="P392" s="403"/>
      <c r="Q392" s="403"/>
      <c r="R392" s="403"/>
      <c r="S392" s="403"/>
      <c r="T392" s="403"/>
      <c r="U392" s="403"/>
      <c r="V392" s="403"/>
      <c r="W392" s="403"/>
      <c r="X392" s="403"/>
      <c r="Y392" s="403"/>
      <c r="Z392" s="403"/>
      <c r="AA392" s="403"/>
      <c r="AB392" s="403"/>
      <c r="AC392" s="403"/>
      <c r="AD392" s="403"/>
      <c r="AE392" s="403"/>
      <c r="AF392" s="403"/>
      <c r="AG392" s="403"/>
      <c r="AH392" s="403"/>
      <c r="AI392" s="403"/>
      <c r="AJ392" s="403"/>
    </row>
    <row r="393" spans="1:36">
      <c r="A393" s="424"/>
      <c r="B393" s="403"/>
      <c r="C393" s="403"/>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row>
    <row r="394" spans="1:36">
      <c r="A394" s="164"/>
      <c r="B394" s="403"/>
      <c r="C394" s="403"/>
      <c r="D394" s="403"/>
      <c r="E394" s="403"/>
      <c r="F394" s="403"/>
      <c r="G394" s="403"/>
      <c r="H394" s="403"/>
      <c r="I394" s="403"/>
      <c r="J394" s="403"/>
      <c r="K394" s="403"/>
      <c r="L394" s="403"/>
      <c r="M394" s="403"/>
      <c r="N394" s="403"/>
      <c r="O394" s="403"/>
      <c r="P394" s="403"/>
      <c r="Q394" s="403"/>
      <c r="R394" s="403"/>
      <c r="S394" s="403"/>
      <c r="T394" s="403"/>
      <c r="U394" s="403"/>
      <c r="V394" s="403"/>
      <c r="W394" s="403"/>
      <c r="X394" s="403"/>
      <c r="Y394" s="403"/>
      <c r="Z394" s="403"/>
      <c r="AA394" s="403"/>
      <c r="AB394" s="403"/>
      <c r="AC394" s="403"/>
      <c r="AD394" s="403"/>
      <c r="AE394" s="403"/>
      <c r="AF394" s="403"/>
      <c r="AG394" s="403"/>
      <c r="AH394" s="403"/>
      <c r="AI394" s="403"/>
      <c r="AJ394" s="403"/>
    </row>
    <row r="395" spans="1:36">
      <c r="A395" s="164"/>
      <c r="B395" s="403"/>
      <c r="C395" s="403"/>
      <c r="D395" s="403"/>
      <c r="E395" s="403"/>
      <c r="F395" s="403"/>
      <c r="G395" s="403"/>
      <c r="H395" s="403"/>
      <c r="I395" s="403"/>
      <c r="J395" s="403"/>
      <c r="K395" s="403"/>
      <c r="L395" s="403"/>
      <c r="M395" s="403"/>
      <c r="N395" s="403"/>
      <c r="O395" s="403"/>
      <c r="P395" s="403"/>
      <c r="Q395" s="403"/>
      <c r="R395" s="403"/>
      <c r="S395" s="403"/>
      <c r="T395" s="403"/>
      <c r="U395" s="403"/>
      <c r="V395" s="403"/>
      <c r="W395" s="403"/>
      <c r="X395" s="403"/>
      <c r="Y395" s="403"/>
      <c r="Z395" s="403"/>
      <c r="AA395" s="403"/>
      <c r="AB395" s="403"/>
      <c r="AC395" s="403"/>
      <c r="AD395" s="403"/>
      <c r="AE395" s="403"/>
      <c r="AF395" s="403"/>
      <c r="AG395" s="403"/>
      <c r="AH395" s="403"/>
      <c r="AI395" s="403"/>
      <c r="AJ395" s="403"/>
    </row>
    <row r="396" spans="1:36">
      <c r="A396" s="164"/>
      <c r="B396" s="403"/>
      <c r="C396" s="403"/>
      <c r="D396" s="403"/>
      <c r="E396" s="403"/>
      <c r="F396" s="403"/>
      <c r="G396" s="403"/>
      <c r="H396" s="403"/>
      <c r="I396" s="403"/>
      <c r="J396" s="403"/>
      <c r="K396" s="403"/>
      <c r="L396" s="403"/>
      <c r="M396" s="403"/>
      <c r="N396" s="403"/>
      <c r="O396" s="403"/>
      <c r="P396" s="403"/>
      <c r="Q396" s="403"/>
      <c r="R396" s="403"/>
      <c r="S396" s="403"/>
      <c r="T396" s="403"/>
      <c r="U396" s="403"/>
      <c r="V396" s="403"/>
      <c r="W396" s="403"/>
      <c r="X396" s="403"/>
      <c r="Y396" s="403"/>
      <c r="Z396" s="403"/>
      <c r="AA396" s="403"/>
      <c r="AB396" s="403"/>
      <c r="AC396" s="403"/>
      <c r="AD396" s="403"/>
      <c r="AE396" s="403"/>
      <c r="AF396" s="403"/>
      <c r="AG396" s="403"/>
      <c r="AH396" s="403"/>
      <c r="AI396" s="403"/>
      <c r="AJ396" s="403"/>
    </row>
    <row r="397" spans="1:36">
      <c r="A397" s="407"/>
      <c r="B397" s="403"/>
      <c r="C397" s="403"/>
      <c r="D397" s="403"/>
      <c r="E397" s="403"/>
      <c r="F397" s="403"/>
      <c r="G397" s="403"/>
      <c r="H397" s="403"/>
      <c r="I397" s="403"/>
      <c r="J397" s="403"/>
      <c r="K397" s="403"/>
      <c r="L397" s="403"/>
      <c r="M397" s="403"/>
      <c r="N397" s="403"/>
      <c r="O397" s="403"/>
      <c r="P397" s="403"/>
      <c r="Q397" s="403"/>
      <c r="R397" s="403"/>
      <c r="S397" s="403"/>
      <c r="T397" s="403"/>
      <c r="U397" s="403"/>
      <c r="V397" s="403"/>
      <c r="W397" s="403"/>
      <c r="X397" s="403"/>
      <c r="Y397" s="403"/>
      <c r="Z397" s="403"/>
      <c r="AA397" s="403"/>
      <c r="AB397" s="403"/>
      <c r="AC397" s="403"/>
      <c r="AD397" s="403"/>
      <c r="AE397" s="403"/>
      <c r="AF397" s="403"/>
      <c r="AG397" s="403"/>
      <c r="AH397" s="403"/>
      <c r="AI397" s="403"/>
      <c r="AJ397" s="403"/>
    </row>
    <row r="398" spans="1:36">
      <c r="A398" s="433"/>
      <c r="B398" s="403"/>
      <c r="C398" s="403"/>
      <c r="D398" s="403"/>
      <c r="E398" s="403"/>
      <c r="F398" s="403"/>
      <c r="G398" s="403"/>
      <c r="H398" s="403"/>
      <c r="I398" s="403"/>
      <c r="J398" s="403"/>
      <c r="K398" s="403"/>
      <c r="L398" s="403"/>
      <c r="M398" s="403"/>
      <c r="N398" s="403"/>
      <c r="O398" s="403"/>
      <c r="P398" s="403"/>
      <c r="Q398" s="403"/>
      <c r="R398" s="403"/>
      <c r="S398" s="403"/>
      <c r="T398" s="403"/>
      <c r="U398" s="403"/>
      <c r="V398" s="403"/>
      <c r="W398" s="403"/>
      <c r="X398" s="403"/>
      <c r="Y398" s="403"/>
      <c r="Z398" s="403"/>
      <c r="AA398" s="403"/>
      <c r="AB398" s="403"/>
      <c r="AC398" s="403"/>
      <c r="AD398" s="403"/>
      <c r="AE398" s="403"/>
      <c r="AF398" s="403"/>
      <c r="AG398" s="403"/>
      <c r="AH398" s="403"/>
      <c r="AI398" s="403"/>
      <c r="AJ398" s="403"/>
    </row>
    <row r="399" spans="1:36" ht="15.75" customHeight="1">
      <c r="A399" s="407"/>
      <c r="B399" s="420"/>
      <c r="C399" s="434"/>
      <c r="D399" s="434"/>
      <c r="E399" s="434"/>
      <c r="F399" s="434"/>
      <c r="G399" s="434"/>
      <c r="H399" s="434"/>
      <c r="I399" s="434"/>
      <c r="J399" s="434"/>
      <c r="K399" s="434"/>
      <c r="L399" s="434"/>
      <c r="M399" s="434"/>
      <c r="N399" s="434"/>
      <c r="O399" s="434"/>
      <c r="P399" s="434"/>
      <c r="Q399" s="434"/>
      <c r="R399" s="434"/>
      <c r="S399" s="434"/>
      <c r="T399" s="434"/>
      <c r="U399" s="434"/>
      <c r="V399" s="434"/>
      <c r="W399" s="434"/>
      <c r="X399" s="434"/>
      <c r="Y399" s="434"/>
      <c r="Z399" s="434"/>
      <c r="AA399" s="434"/>
      <c r="AB399" s="434"/>
      <c r="AC399" s="434"/>
      <c r="AD399" s="434"/>
      <c r="AE399" s="434"/>
      <c r="AF399" s="434"/>
      <c r="AG399" s="434"/>
      <c r="AH399" s="434"/>
      <c r="AI399" s="434"/>
      <c r="AJ399" s="434"/>
    </row>
    <row r="400" spans="1:36">
      <c r="A400" s="429"/>
      <c r="B400" s="403"/>
      <c r="C400" s="403"/>
      <c r="D400" s="403"/>
      <c r="E400" s="403"/>
      <c r="F400" s="403"/>
      <c r="G400" s="403"/>
      <c r="H400" s="403"/>
      <c r="I400" s="403"/>
      <c r="J400" s="403"/>
      <c r="K400" s="403"/>
      <c r="L400" s="403"/>
      <c r="M400" s="403"/>
      <c r="N400" s="403"/>
      <c r="O400" s="403"/>
      <c r="P400" s="403"/>
      <c r="Q400" s="403"/>
      <c r="R400" s="403"/>
      <c r="S400" s="403"/>
      <c r="T400" s="403"/>
      <c r="U400" s="403"/>
      <c r="V400" s="403"/>
      <c r="W400" s="403"/>
      <c r="X400" s="403"/>
      <c r="Y400" s="403"/>
      <c r="Z400" s="403"/>
      <c r="AA400" s="403"/>
      <c r="AB400" s="403"/>
      <c r="AC400" s="403"/>
      <c r="AD400" s="403"/>
      <c r="AE400" s="403"/>
      <c r="AF400" s="403"/>
      <c r="AG400" s="403"/>
      <c r="AH400" s="403"/>
      <c r="AI400" s="403"/>
      <c r="AJ400" s="403"/>
    </row>
    <row r="401" spans="1:36">
      <c r="A401" s="435"/>
      <c r="B401" s="403"/>
      <c r="C401" s="403"/>
      <c r="D401" s="403"/>
      <c r="E401" s="403"/>
      <c r="F401" s="403"/>
      <c r="G401" s="403"/>
      <c r="H401" s="403"/>
      <c r="I401" s="403"/>
      <c r="J401" s="403"/>
      <c r="K401" s="403"/>
      <c r="L401" s="403"/>
      <c r="M401" s="403"/>
      <c r="N401" s="403"/>
      <c r="O401" s="403"/>
      <c r="P401" s="403"/>
      <c r="Q401" s="403"/>
      <c r="R401" s="403"/>
      <c r="S401" s="403"/>
      <c r="T401" s="403"/>
      <c r="U401" s="403"/>
      <c r="V401" s="403"/>
      <c r="W401" s="403"/>
      <c r="X401" s="403"/>
      <c r="Y401" s="403"/>
      <c r="Z401" s="403"/>
      <c r="AA401" s="403"/>
      <c r="AB401" s="403"/>
      <c r="AC401" s="403"/>
      <c r="AD401" s="403"/>
      <c r="AE401" s="403"/>
      <c r="AF401" s="403"/>
      <c r="AG401" s="403"/>
      <c r="AH401" s="403"/>
      <c r="AI401" s="403"/>
      <c r="AJ401" s="403"/>
    </row>
    <row r="402" spans="1:36">
      <c r="A402" s="436"/>
      <c r="B402" s="403"/>
      <c r="C402" s="403"/>
      <c r="D402" s="403"/>
      <c r="E402" s="403"/>
      <c r="F402" s="403"/>
      <c r="G402" s="403"/>
      <c r="H402" s="403"/>
      <c r="I402" s="403"/>
      <c r="J402" s="403"/>
      <c r="K402" s="403"/>
      <c r="L402" s="403"/>
      <c r="M402" s="403"/>
      <c r="N402" s="403"/>
      <c r="O402" s="403"/>
      <c r="P402" s="403"/>
      <c r="Q402" s="403"/>
      <c r="R402" s="403"/>
      <c r="S402" s="403"/>
      <c r="T402" s="403"/>
      <c r="U402" s="403"/>
      <c r="V402" s="403"/>
      <c r="W402" s="403"/>
      <c r="X402" s="403"/>
      <c r="Y402" s="403"/>
      <c r="Z402" s="403"/>
      <c r="AA402" s="403"/>
      <c r="AB402" s="403"/>
      <c r="AC402" s="403"/>
      <c r="AD402" s="403"/>
      <c r="AE402" s="403"/>
      <c r="AF402" s="403"/>
      <c r="AG402" s="403"/>
      <c r="AH402" s="403"/>
      <c r="AI402" s="403"/>
      <c r="AJ402" s="403"/>
    </row>
    <row r="403" spans="1:36">
      <c r="A403" s="437"/>
      <c r="B403" s="403"/>
      <c r="C403" s="403"/>
      <c r="D403" s="403"/>
      <c r="E403" s="403"/>
      <c r="F403" s="403"/>
      <c r="G403" s="403"/>
      <c r="H403" s="403"/>
      <c r="I403" s="403"/>
      <c r="J403" s="403"/>
      <c r="K403" s="403"/>
      <c r="L403" s="403"/>
      <c r="M403" s="403"/>
      <c r="N403" s="403"/>
      <c r="O403" s="403"/>
      <c r="P403" s="403"/>
      <c r="Q403" s="403"/>
      <c r="R403" s="403"/>
      <c r="S403" s="403"/>
      <c r="T403" s="403"/>
      <c r="U403" s="403"/>
      <c r="V403" s="403"/>
      <c r="W403" s="403"/>
      <c r="X403" s="403"/>
      <c r="Y403" s="403"/>
      <c r="Z403" s="403"/>
      <c r="AA403" s="403"/>
      <c r="AB403" s="403"/>
      <c r="AC403" s="403"/>
      <c r="AD403" s="403"/>
      <c r="AE403" s="403"/>
      <c r="AF403" s="403"/>
      <c r="AG403" s="403"/>
      <c r="AH403" s="403"/>
      <c r="AI403" s="403"/>
      <c r="AJ403" s="403"/>
    </row>
    <row r="404" spans="1:36">
      <c r="A404" s="168"/>
      <c r="B404" s="403"/>
      <c r="C404" s="403"/>
      <c r="D404" s="403"/>
      <c r="E404" s="403"/>
      <c r="F404" s="403"/>
      <c r="G404" s="403"/>
      <c r="H404" s="403"/>
      <c r="I404" s="403"/>
      <c r="J404" s="403"/>
      <c r="K404" s="403"/>
      <c r="L404" s="403"/>
      <c r="M404" s="403"/>
      <c r="N404" s="403"/>
      <c r="O404" s="403"/>
      <c r="P404" s="403"/>
      <c r="Q404" s="403"/>
      <c r="R404" s="403"/>
      <c r="S404" s="403"/>
      <c r="T404" s="403"/>
      <c r="U404" s="403"/>
      <c r="V404" s="403"/>
      <c r="W404" s="403"/>
      <c r="X404" s="403"/>
      <c r="Y404" s="403"/>
      <c r="Z404" s="403"/>
      <c r="AA404" s="403"/>
      <c r="AB404" s="403"/>
      <c r="AC404" s="403"/>
      <c r="AD404" s="403"/>
      <c r="AE404" s="403"/>
      <c r="AF404" s="403"/>
      <c r="AG404" s="403"/>
      <c r="AH404" s="403"/>
      <c r="AI404" s="403"/>
      <c r="AJ404" s="403"/>
    </row>
    <row r="405" spans="1:36">
      <c r="A405" s="437"/>
      <c r="B405" s="403"/>
      <c r="C405" s="403"/>
      <c r="D405" s="403"/>
      <c r="E405" s="403"/>
      <c r="F405" s="403"/>
      <c r="G405" s="403"/>
      <c r="H405" s="403"/>
      <c r="I405" s="403"/>
      <c r="J405" s="403"/>
      <c r="K405" s="403"/>
      <c r="L405" s="403"/>
      <c r="M405" s="403"/>
      <c r="N405" s="403"/>
      <c r="O405" s="403"/>
      <c r="P405" s="403"/>
      <c r="Q405" s="403"/>
      <c r="R405" s="403"/>
      <c r="S405" s="403"/>
      <c r="T405" s="403"/>
      <c r="U405" s="403"/>
      <c r="V405" s="403"/>
      <c r="W405" s="403"/>
      <c r="X405" s="403"/>
      <c r="Y405" s="403"/>
      <c r="Z405" s="403"/>
      <c r="AA405" s="403"/>
      <c r="AB405" s="403"/>
      <c r="AC405" s="403"/>
      <c r="AD405" s="403"/>
      <c r="AE405" s="403"/>
      <c r="AF405" s="403"/>
      <c r="AG405" s="403"/>
      <c r="AH405" s="403"/>
      <c r="AI405" s="403"/>
      <c r="AJ405" s="403"/>
    </row>
    <row r="406" spans="1:36">
      <c r="A406" s="417"/>
      <c r="B406" s="403"/>
      <c r="C406" s="403"/>
      <c r="D406" s="403"/>
      <c r="E406" s="403"/>
      <c r="F406" s="403"/>
      <c r="G406" s="403"/>
      <c r="H406" s="403"/>
      <c r="I406" s="403"/>
      <c r="J406" s="403"/>
      <c r="K406" s="403"/>
      <c r="L406" s="403"/>
      <c r="M406" s="403"/>
      <c r="N406" s="403"/>
      <c r="O406" s="403"/>
      <c r="P406" s="403"/>
      <c r="Q406" s="403"/>
      <c r="R406" s="403"/>
      <c r="S406" s="403"/>
      <c r="T406" s="403"/>
      <c r="U406" s="403"/>
      <c r="V406" s="403"/>
      <c r="W406" s="403"/>
      <c r="X406" s="403"/>
      <c r="Y406" s="403"/>
      <c r="Z406" s="403"/>
      <c r="AA406" s="403"/>
      <c r="AB406" s="403"/>
      <c r="AC406" s="403"/>
      <c r="AD406" s="403"/>
      <c r="AE406" s="403"/>
      <c r="AF406" s="403"/>
      <c r="AG406" s="403"/>
      <c r="AH406" s="403"/>
      <c r="AI406" s="403"/>
      <c r="AJ406" s="403"/>
    </row>
    <row r="408" spans="1:36">
      <c r="A408" s="409"/>
      <c r="B408" s="410"/>
      <c r="C408" s="410"/>
      <c r="D408" s="410"/>
      <c r="E408" s="410"/>
      <c r="F408" s="410"/>
      <c r="G408" s="410"/>
      <c r="H408" s="410"/>
      <c r="I408" s="410"/>
      <c r="J408" s="410"/>
      <c r="K408" s="410"/>
      <c r="L408" s="410"/>
      <c r="M408" s="410"/>
      <c r="N408" s="410"/>
      <c r="O408" s="410"/>
      <c r="P408" s="410"/>
      <c r="Q408" s="410"/>
      <c r="R408" s="410"/>
      <c r="S408" s="410"/>
      <c r="T408" s="410"/>
      <c r="U408" s="410"/>
      <c r="V408" s="410"/>
      <c r="W408" s="410"/>
      <c r="X408" s="410"/>
      <c r="Y408" s="410"/>
      <c r="Z408" s="410"/>
      <c r="AA408" s="410"/>
      <c r="AB408" s="410"/>
      <c r="AC408" s="410"/>
      <c r="AD408" s="410"/>
      <c r="AE408" s="410"/>
      <c r="AF408" s="410"/>
      <c r="AG408" s="410"/>
      <c r="AH408" s="410"/>
      <c r="AI408" s="410"/>
      <c r="AJ408" s="410"/>
    </row>
    <row r="411" spans="1:36" ht="15.75">
      <c r="A411" s="427"/>
      <c r="B411" s="412"/>
      <c r="C411" s="412"/>
      <c r="D411" s="412"/>
      <c r="E411" s="412"/>
      <c r="F411" s="413"/>
      <c r="G411" s="413"/>
    </row>
    <row r="412" spans="1:36" ht="15.75">
      <c r="A412" s="427"/>
      <c r="B412" s="412"/>
      <c r="C412" s="412"/>
      <c r="D412" s="412"/>
      <c r="E412" s="412"/>
      <c r="F412" s="413"/>
      <c r="G412" s="413"/>
    </row>
    <row r="413" spans="1:36">
      <c r="A413" s="412"/>
      <c r="B413" s="412"/>
      <c r="C413" s="412"/>
      <c r="D413" s="412"/>
      <c r="E413" s="412"/>
      <c r="F413" s="413"/>
      <c r="G413" s="413"/>
    </row>
    <row r="414" spans="1:36">
      <c r="A414" s="412"/>
      <c r="B414" s="412"/>
      <c r="C414" s="412"/>
      <c r="D414" s="412"/>
      <c r="E414" s="412"/>
      <c r="F414" s="408"/>
      <c r="G414" s="412"/>
    </row>
    <row r="415" spans="1:36">
      <c r="A415" s="424"/>
      <c r="B415" s="438"/>
      <c r="C415" s="418"/>
      <c r="D415" s="418"/>
      <c r="E415" s="418"/>
      <c r="F415" s="419"/>
      <c r="G415" s="419"/>
    </row>
    <row r="416" spans="1:36">
      <c r="A416" s="424"/>
      <c r="B416" s="419"/>
      <c r="C416" s="419"/>
      <c r="D416" s="419"/>
      <c r="E416" s="419"/>
      <c r="F416" s="419"/>
      <c r="G416" s="419"/>
    </row>
    <row r="417" spans="1:7">
      <c r="A417" s="424"/>
      <c r="B417" s="403"/>
      <c r="C417" s="403"/>
      <c r="D417" s="403"/>
      <c r="E417" s="403"/>
      <c r="F417" s="403"/>
      <c r="G417" s="403"/>
    </row>
    <row r="418" spans="1:7">
      <c r="A418" s="424"/>
      <c r="B418" s="403"/>
      <c r="C418" s="403"/>
      <c r="D418" s="403"/>
      <c r="E418" s="403"/>
      <c r="F418" s="403"/>
      <c r="G418" s="403"/>
    </row>
    <row r="419" spans="1:7">
      <c r="A419" s="424"/>
      <c r="B419" s="403"/>
      <c r="C419" s="403"/>
      <c r="D419" s="403"/>
      <c r="E419" s="403"/>
      <c r="F419" s="403"/>
      <c r="G419" s="403"/>
    </row>
    <row r="420" spans="1:7">
      <c r="A420" s="423"/>
      <c r="B420" s="403"/>
      <c r="C420" s="403"/>
      <c r="D420" s="403"/>
      <c r="E420" s="403"/>
      <c r="F420" s="403"/>
      <c r="G420" s="403"/>
    </row>
    <row r="421" spans="1:7">
      <c r="A421" s="169"/>
      <c r="B421" s="403"/>
      <c r="C421" s="403"/>
      <c r="D421" s="403"/>
      <c r="E421" s="403"/>
      <c r="F421" s="403"/>
      <c r="G421" s="403"/>
    </row>
    <row r="422" spans="1:7">
      <c r="A422" s="402"/>
      <c r="B422" s="403"/>
      <c r="C422" s="403"/>
      <c r="D422" s="403"/>
      <c r="E422" s="403"/>
      <c r="F422" s="403"/>
      <c r="G422" s="403"/>
    </row>
    <row r="423" spans="1:7">
      <c r="A423" s="402"/>
      <c r="B423" s="403"/>
      <c r="C423" s="403"/>
      <c r="D423" s="403"/>
      <c r="E423" s="403"/>
      <c r="F423" s="403"/>
      <c r="G423" s="403"/>
    </row>
    <row r="424" spans="1:7">
      <c r="A424" s="169"/>
      <c r="B424" s="403"/>
      <c r="C424" s="403"/>
      <c r="D424" s="403"/>
      <c r="E424" s="403"/>
      <c r="F424" s="403"/>
      <c r="G424" s="403"/>
    </row>
    <row r="425" spans="1:7">
      <c r="A425" s="402"/>
      <c r="B425" s="403"/>
      <c r="C425" s="403"/>
      <c r="D425" s="403"/>
      <c r="E425" s="403"/>
      <c r="F425" s="403"/>
      <c r="G425" s="403"/>
    </row>
    <row r="426" spans="1:7">
      <c r="A426" s="402"/>
      <c r="B426" s="403"/>
      <c r="C426" s="403"/>
      <c r="D426" s="403"/>
      <c r="E426" s="403"/>
      <c r="F426" s="403"/>
      <c r="G426" s="403"/>
    </row>
    <row r="427" spans="1:7">
      <c r="A427" s="402"/>
      <c r="B427" s="403"/>
      <c r="C427" s="403"/>
      <c r="D427" s="403"/>
      <c r="E427" s="403"/>
      <c r="F427" s="403"/>
      <c r="G427" s="403"/>
    </row>
    <row r="428" spans="1:7">
      <c r="A428" s="169"/>
      <c r="B428" s="403"/>
      <c r="C428" s="403"/>
      <c r="D428" s="403"/>
      <c r="E428" s="403"/>
      <c r="F428" s="403"/>
      <c r="G428" s="403"/>
    </row>
    <row r="429" spans="1:7">
      <c r="A429" s="402"/>
      <c r="B429" s="403"/>
      <c r="C429" s="403"/>
      <c r="D429" s="403"/>
      <c r="E429" s="403"/>
      <c r="F429" s="403"/>
      <c r="G429" s="403"/>
    </row>
    <row r="430" spans="1:7">
      <c r="A430" s="439"/>
      <c r="B430" s="403"/>
      <c r="C430" s="403"/>
      <c r="D430" s="403"/>
      <c r="E430" s="403"/>
      <c r="F430" s="403"/>
      <c r="G430" s="403"/>
    </row>
    <row r="431" spans="1:7">
      <c r="A431" s="439"/>
      <c r="B431" s="403"/>
      <c r="C431" s="403"/>
      <c r="D431" s="403"/>
      <c r="E431" s="403"/>
      <c r="F431" s="403"/>
      <c r="G431" s="403"/>
    </row>
    <row r="432" spans="1:7">
      <c r="A432" s="439"/>
      <c r="B432" s="403"/>
      <c r="C432" s="403"/>
      <c r="D432" s="403"/>
      <c r="E432" s="403"/>
      <c r="F432" s="403"/>
      <c r="G432" s="403"/>
    </row>
    <row r="433" spans="1:7">
      <c r="A433" s="439"/>
      <c r="B433" s="403"/>
      <c r="C433" s="403"/>
      <c r="D433" s="403"/>
      <c r="E433" s="403"/>
      <c r="F433" s="403"/>
      <c r="G433" s="403"/>
    </row>
    <row r="434" spans="1:7">
      <c r="A434" s="439"/>
      <c r="B434" s="403"/>
      <c r="C434" s="403"/>
      <c r="D434" s="403"/>
      <c r="E434" s="403"/>
      <c r="F434" s="403"/>
      <c r="G434" s="403"/>
    </row>
    <row r="435" spans="1:7">
      <c r="A435" s="439"/>
      <c r="B435" s="403"/>
      <c r="C435" s="403"/>
      <c r="D435" s="403"/>
      <c r="E435" s="403"/>
      <c r="F435" s="403"/>
      <c r="G435" s="403"/>
    </row>
    <row r="436" spans="1:7">
      <c r="A436" s="439"/>
      <c r="B436" s="403"/>
      <c r="C436" s="403"/>
      <c r="D436" s="403"/>
      <c r="E436" s="403"/>
      <c r="F436" s="403"/>
      <c r="G436" s="403"/>
    </row>
    <row r="437" spans="1:7">
      <c r="A437" s="439"/>
      <c r="B437" s="403"/>
      <c r="C437" s="403"/>
      <c r="D437" s="403"/>
      <c r="E437" s="403"/>
      <c r="F437" s="403"/>
      <c r="G437" s="403"/>
    </row>
    <row r="438" spans="1:7">
      <c r="A438" s="439"/>
      <c r="B438" s="403"/>
      <c r="C438" s="403"/>
      <c r="D438" s="403"/>
      <c r="E438" s="403"/>
      <c r="F438" s="403"/>
      <c r="G438" s="403"/>
    </row>
    <row r="439" spans="1:7">
      <c r="A439" s="439"/>
      <c r="B439" s="403"/>
      <c r="C439" s="403"/>
      <c r="D439" s="403"/>
      <c r="E439" s="403"/>
      <c r="F439" s="403"/>
      <c r="G439" s="403"/>
    </row>
    <row r="440" spans="1:7">
      <c r="A440" s="439"/>
      <c r="B440" s="403"/>
      <c r="C440" s="403"/>
      <c r="D440" s="403"/>
      <c r="E440" s="403"/>
      <c r="F440" s="403"/>
      <c r="G440" s="403"/>
    </row>
    <row r="441" spans="1:7">
      <c r="A441" s="423"/>
      <c r="B441" s="403"/>
      <c r="C441" s="403"/>
      <c r="D441" s="403"/>
      <c r="E441" s="403"/>
      <c r="F441" s="403"/>
      <c r="G441" s="403"/>
    </row>
    <row r="442" spans="1:7">
      <c r="A442" s="423"/>
      <c r="B442" s="403"/>
      <c r="C442" s="403"/>
      <c r="D442" s="403"/>
      <c r="E442" s="403"/>
      <c r="F442" s="403"/>
      <c r="G442" s="403"/>
    </row>
    <row r="443" spans="1:7">
      <c r="A443" s="423"/>
      <c r="B443" s="403"/>
      <c r="C443" s="403"/>
      <c r="D443" s="403"/>
      <c r="E443" s="403"/>
      <c r="F443" s="403"/>
      <c r="G443" s="403"/>
    </row>
    <row r="444" spans="1:7">
      <c r="A444" s="405"/>
      <c r="B444" s="403"/>
      <c r="C444" s="403"/>
      <c r="D444" s="403"/>
      <c r="E444" s="403"/>
      <c r="F444" s="403"/>
      <c r="G444" s="403"/>
    </row>
    <row r="445" spans="1:7">
      <c r="A445" s="405"/>
      <c r="B445" s="403"/>
      <c r="C445" s="403"/>
      <c r="D445" s="403"/>
      <c r="E445" s="403"/>
      <c r="F445" s="403"/>
      <c r="G445" s="403"/>
    </row>
    <row r="446" spans="1:7">
      <c r="A446" s="405"/>
      <c r="B446" s="403"/>
      <c r="C446" s="403"/>
      <c r="D446" s="403"/>
      <c r="E446" s="403"/>
      <c r="F446" s="403"/>
      <c r="G446" s="403"/>
    </row>
    <row r="447" spans="1:7">
      <c r="A447" s="405"/>
      <c r="B447" s="403"/>
      <c r="C447" s="403"/>
      <c r="D447" s="403"/>
      <c r="E447" s="403"/>
      <c r="F447" s="403"/>
      <c r="G447" s="403"/>
    </row>
    <row r="448" spans="1:7">
      <c r="A448" s="405"/>
      <c r="B448" s="403"/>
      <c r="C448" s="403"/>
      <c r="D448" s="403"/>
      <c r="E448" s="403"/>
      <c r="F448" s="403"/>
      <c r="G448" s="403"/>
    </row>
    <row r="449" spans="1:7">
      <c r="A449" s="170"/>
      <c r="B449" s="403"/>
      <c r="C449" s="403"/>
      <c r="D449" s="403"/>
      <c r="E449" s="403"/>
      <c r="F449" s="403"/>
      <c r="G449" s="403"/>
    </row>
    <row r="450" spans="1:7">
      <c r="A450" s="404"/>
      <c r="B450" s="403"/>
      <c r="C450" s="403"/>
      <c r="D450" s="403"/>
      <c r="E450" s="403"/>
      <c r="F450" s="403"/>
      <c r="G450" s="403"/>
    </row>
    <row r="451" spans="1:7">
      <c r="A451" s="424"/>
      <c r="B451" s="403"/>
      <c r="C451" s="403"/>
      <c r="D451" s="403"/>
      <c r="E451" s="403"/>
      <c r="F451" s="403"/>
      <c r="G451" s="403"/>
    </row>
    <row r="452" spans="1:7">
      <c r="A452" s="423"/>
      <c r="B452" s="403"/>
      <c r="C452" s="403"/>
      <c r="D452" s="403"/>
      <c r="E452" s="403"/>
      <c r="F452" s="403"/>
      <c r="G452" s="403"/>
    </row>
    <row r="453" spans="1:7">
      <c r="A453" s="169"/>
      <c r="B453" s="403"/>
      <c r="C453" s="403"/>
      <c r="D453" s="403"/>
      <c r="E453" s="403"/>
      <c r="F453" s="403"/>
      <c r="G453" s="403"/>
    </row>
    <row r="454" spans="1:7">
      <c r="A454" s="402"/>
      <c r="B454" s="403"/>
      <c r="C454" s="403"/>
      <c r="D454" s="403"/>
      <c r="E454" s="403"/>
      <c r="F454" s="403"/>
      <c r="G454" s="403"/>
    </row>
    <row r="455" spans="1:7">
      <c r="A455" s="402"/>
      <c r="B455" s="403"/>
      <c r="C455" s="403"/>
      <c r="D455" s="403"/>
      <c r="E455" s="403"/>
      <c r="F455" s="403"/>
      <c r="G455" s="403"/>
    </row>
    <row r="456" spans="1:7">
      <c r="A456" s="169"/>
      <c r="B456" s="403"/>
      <c r="C456" s="403"/>
      <c r="D456" s="403"/>
      <c r="E456" s="403"/>
      <c r="F456" s="403"/>
      <c r="G456" s="403"/>
    </row>
    <row r="457" spans="1:7">
      <c r="A457" s="402"/>
      <c r="B457" s="403"/>
      <c r="C457" s="403"/>
      <c r="D457" s="403"/>
      <c r="E457" s="403"/>
      <c r="F457" s="403"/>
      <c r="G457" s="403"/>
    </row>
    <row r="458" spans="1:7">
      <c r="A458" s="402"/>
      <c r="B458" s="403"/>
      <c r="C458" s="403"/>
      <c r="D458" s="403"/>
      <c r="E458" s="403"/>
      <c r="F458" s="403"/>
      <c r="G458" s="403"/>
    </row>
    <row r="459" spans="1:7">
      <c r="A459" s="402"/>
      <c r="B459" s="403"/>
      <c r="C459" s="403"/>
      <c r="D459" s="403"/>
      <c r="E459" s="403"/>
      <c r="F459" s="403"/>
      <c r="G459" s="403"/>
    </row>
    <row r="460" spans="1:7">
      <c r="A460" s="169"/>
      <c r="B460" s="403"/>
      <c r="C460" s="403"/>
      <c r="D460" s="403"/>
      <c r="E460" s="403"/>
      <c r="F460" s="403"/>
      <c r="G460" s="403"/>
    </row>
    <row r="461" spans="1:7">
      <c r="A461" s="402"/>
      <c r="B461" s="403"/>
      <c r="C461" s="403"/>
      <c r="D461" s="403"/>
      <c r="E461" s="403"/>
      <c r="F461" s="403"/>
      <c r="G461" s="403"/>
    </row>
    <row r="462" spans="1:7">
      <c r="A462" s="439"/>
      <c r="B462" s="403"/>
      <c r="C462" s="403"/>
      <c r="D462" s="403"/>
      <c r="E462" s="403"/>
      <c r="F462" s="403"/>
      <c r="G462" s="403"/>
    </row>
    <row r="463" spans="1:7">
      <c r="A463" s="439"/>
      <c r="B463" s="403"/>
      <c r="C463" s="403"/>
      <c r="D463" s="403"/>
      <c r="E463" s="403"/>
      <c r="F463" s="403"/>
      <c r="G463" s="403"/>
    </row>
    <row r="464" spans="1:7">
      <c r="A464" s="439"/>
      <c r="B464" s="403"/>
      <c r="C464" s="403"/>
      <c r="D464" s="403"/>
      <c r="E464" s="403"/>
      <c r="F464" s="403"/>
      <c r="G464" s="403"/>
    </row>
    <row r="465" spans="1:7">
      <c r="A465" s="439"/>
      <c r="B465" s="403"/>
      <c r="C465" s="403"/>
      <c r="D465" s="403"/>
      <c r="E465" s="403"/>
      <c r="F465" s="403"/>
      <c r="G465" s="403"/>
    </row>
    <row r="466" spans="1:7">
      <c r="A466" s="439"/>
      <c r="B466" s="403"/>
      <c r="C466" s="403"/>
      <c r="D466" s="403"/>
      <c r="E466" s="403"/>
      <c r="F466" s="403"/>
      <c r="G466" s="403"/>
    </row>
    <row r="467" spans="1:7">
      <c r="A467" s="439"/>
      <c r="B467" s="403"/>
      <c r="C467" s="403"/>
      <c r="D467" s="403"/>
      <c r="E467" s="403"/>
      <c r="F467" s="403"/>
      <c r="G467" s="403"/>
    </row>
    <row r="468" spans="1:7">
      <c r="A468" s="439"/>
      <c r="B468" s="403"/>
      <c r="C468" s="403"/>
      <c r="D468" s="403"/>
      <c r="E468" s="403"/>
      <c r="F468" s="403"/>
      <c r="G468" s="403"/>
    </row>
    <row r="469" spans="1:7">
      <c r="A469" s="439"/>
      <c r="B469" s="403"/>
      <c r="C469" s="403"/>
      <c r="D469" s="403"/>
      <c r="E469" s="403"/>
      <c r="F469" s="403"/>
      <c r="G469" s="403"/>
    </row>
    <row r="470" spans="1:7">
      <c r="A470" s="439"/>
      <c r="B470" s="403"/>
      <c r="C470" s="403"/>
      <c r="D470" s="403"/>
      <c r="E470" s="403"/>
      <c r="F470" s="403"/>
      <c r="G470" s="403"/>
    </row>
    <row r="471" spans="1:7">
      <c r="A471" s="439"/>
      <c r="B471" s="403"/>
      <c r="C471" s="403"/>
      <c r="D471" s="403"/>
      <c r="E471" s="403"/>
      <c r="F471" s="403"/>
      <c r="G471" s="403"/>
    </row>
    <row r="472" spans="1:7">
      <c r="A472" s="439"/>
      <c r="B472" s="403"/>
      <c r="C472" s="403"/>
      <c r="D472" s="403"/>
      <c r="E472" s="403"/>
      <c r="F472" s="403"/>
      <c r="G472" s="403"/>
    </row>
    <row r="473" spans="1:7">
      <c r="A473" s="423"/>
      <c r="B473" s="403"/>
      <c r="C473" s="403"/>
      <c r="D473" s="403"/>
      <c r="E473" s="403"/>
      <c r="F473" s="403"/>
      <c r="G473" s="403"/>
    </row>
    <row r="474" spans="1:7">
      <c r="A474" s="423"/>
      <c r="B474" s="403"/>
      <c r="C474" s="403"/>
      <c r="D474" s="403"/>
      <c r="E474" s="403"/>
      <c r="F474" s="403"/>
      <c r="G474" s="403"/>
    </row>
    <row r="475" spans="1:7">
      <c r="A475" s="423"/>
      <c r="B475" s="403"/>
      <c r="C475" s="403"/>
      <c r="D475" s="403"/>
      <c r="E475" s="403"/>
      <c r="F475" s="403"/>
      <c r="G475" s="403"/>
    </row>
    <row r="476" spans="1:7">
      <c r="A476" s="405"/>
      <c r="B476" s="403"/>
      <c r="C476" s="403"/>
      <c r="D476" s="403"/>
      <c r="E476" s="403"/>
      <c r="F476" s="403"/>
      <c r="G476" s="403"/>
    </row>
    <row r="477" spans="1:7">
      <c r="A477" s="405"/>
      <c r="B477" s="403"/>
      <c r="C477" s="403"/>
      <c r="D477" s="403"/>
      <c r="E477" s="403"/>
      <c r="F477" s="403"/>
      <c r="G477" s="403"/>
    </row>
    <row r="478" spans="1:7">
      <c r="A478" s="405"/>
      <c r="B478" s="403"/>
      <c r="C478" s="403"/>
      <c r="D478" s="403"/>
      <c r="E478" s="403"/>
      <c r="F478" s="403"/>
      <c r="G478" s="403"/>
    </row>
    <row r="479" spans="1:7">
      <c r="A479" s="405"/>
      <c r="B479" s="403"/>
      <c r="C479" s="403"/>
      <c r="D479" s="403"/>
      <c r="E479" s="403"/>
      <c r="F479" s="403"/>
      <c r="G479" s="403"/>
    </row>
    <row r="480" spans="1:7">
      <c r="A480" s="405"/>
      <c r="B480" s="403"/>
      <c r="C480" s="403"/>
      <c r="D480" s="403"/>
      <c r="E480" s="403"/>
      <c r="F480" s="403"/>
      <c r="G480" s="403"/>
    </row>
    <row r="481" spans="1:7">
      <c r="A481" s="170"/>
      <c r="B481" s="403"/>
      <c r="C481" s="403"/>
      <c r="D481" s="403"/>
      <c r="E481" s="403"/>
      <c r="F481" s="403"/>
      <c r="G481" s="403"/>
    </row>
    <row r="482" spans="1:7">
      <c r="A482" s="404"/>
      <c r="B482" s="403"/>
      <c r="C482" s="403"/>
      <c r="D482" s="403"/>
      <c r="E482" s="403"/>
      <c r="F482" s="403"/>
      <c r="G482" s="403"/>
    </row>
    <row r="483" spans="1:7">
      <c r="A483" s="423"/>
      <c r="B483" s="403"/>
      <c r="C483" s="403"/>
      <c r="D483" s="403"/>
      <c r="E483" s="403"/>
      <c r="F483" s="403"/>
      <c r="G483" s="403"/>
    </row>
    <row r="484" spans="1:7">
      <c r="A484" s="440"/>
      <c r="B484" s="403"/>
      <c r="C484" s="403"/>
      <c r="D484" s="403"/>
      <c r="E484" s="403"/>
      <c r="F484" s="403"/>
      <c r="G484" s="403"/>
    </row>
    <row r="485" spans="1:7">
      <c r="A485" s="440"/>
      <c r="B485" s="403"/>
      <c r="C485" s="403"/>
      <c r="D485" s="403"/>
      <c r="E485" s="403"/>
      <c r="F485" s="403"/>
      <c r="G485" s="403"/>
    </row>
    <row r="486" spans="1:7">
      <c r="A486" s="440"/>
      <c r="B486" s="403"/>
      <c r="C486" s="403"/>
      <c r="D486" s="403"/>
      <c r="E486" s="403"/>
      <c r="F486" s="403"/>
      <c r="G486" s="403"/>
    </row>
    <row r="487" spans="1:7">
      <c r="A487" s="440"/>
      <c r="B487" s="403"/>
      <c r="C487" s="403"/>
      <c r="D487" s="403"/>
      <c r="E487" s="403"/>
      <c r="F487" s="403"/>
      <c r="G487" s="403"/>
    </row>
    <row r="488" spans="1:7">
      <c r="A488" s="424"/>
      <c r="B488" s="403"/>
      <c r="C488" s="403"/>
      <c r="D488" s="403"/>
      <c r="E488" s="403"/>
      <c r="F488" s="403"/>
      <c r="G488" s="403"/>
    </row>
    <row r="489" spans="1:7">
      <c r="A489" s="424"/>
      <c r="B489" s="403"/>
      <c r="C489" s="403"/>
      <c r="D489" s="403"/>
      <c r="E489" s="403"/>
      <c r="F489" s="403"/>
      <c r="G489" s="403"/>
    </row>
    <row r="490" spans="1:7">
      <c r="A490" s="424"/>
      <c r="B490" s="403"/>
      <c r="C490" s="403"/>
      <c r="D490" s="403"/>
      <c r="E490" s="403"/>
      <c r="F490" s="403"/>
      <c r="G490" s="403"/>
    </row>
    <row r="491" spans="1:7">
      <c r="A491" s="440"/>
      <c r="B491" s="403"/>
      <c r="C491" s="403"/>
      <c r="D491" s="403"/>
      <c r="E491" s="403"/>
      <c r="F491" s="403"/>
      <c r="G491" s="403"/>
    </row>
    <row r="492" spans="1:7">
      <c r="A492" s="56"/>
      <c r="B492" s="56"/>
      <c r="C492" s="56"/>
      <c r="D492" s="56"/>
      <c r="E492" s="56"/>
    </row>
    <row r="493" spans="1:7">
      <c r="A493" s="424"/>
      <c r="B493" s="441"/>
      <c r="C493" s="441"/>
      <c r="D493" s="441"/>
      <c r="E493" s="441"/>
      <c r="F493" s="441"/>
      <c r="G493" s="441"/>
    </row>
    <row r="494" spans="1:7">
      <c r="A494" s="56"/>
      <c r="B494" s="56"/>
      <c r="C494" s="56"/>
      <c r="D494" s="56"/>
      <c r="E494" s="56"/>
    </row>
    <row r="496" spans="1:7" ht="15.75">
      <c r="A496" s="414"/>
      <c r="B496" s="412"/>
      <c r="C496" s="412"/>
      <c r="D496" s="412"/>
      <c r="E496" s="412"/>
      <c r="F496" s="412"/>
      <c r="G496" s="413"/>
    </row>
    <row r="497" spans="1:7" ht="15.75">
      <c r="A497" s="414"/>
      <c r="B497" s="412"/>
      <c r="C497" s="412"/>
      <c r="D497" s="412"/>
      <c r="E497" s="412"/>
      <c r="F497" s="412"/>
      <c r="G497" s="413"/>
    </row>
    <row r="498" spans="1:7">
      <c r="A498" s="412"/>
      <c r="B498" s="412"/>
      <c r="C498" s="412"/>
      <c r="D498" s="412"/>
      <c r="E498" s="412"/>
      <c r="F498" s="412"/>
      <c r="G498" s="413"/>
    </row>
    <row r="499" spans="1:7">
      <c r="A499" s="412"/>
      <c r="B499" s="412"/>
      <c r="C499" s="412"/>
      <c r="D499" s="412"/>
      <c r="E499" s="412"/>
      <c r="F499" s="412"/>
      <c r="G499" s="442"/>
    </row>
    <row r="500" spans="1:7" ht="54" customHeight="1">
      <c r="A500" s="443"/>
      <c r="B500" s="444"/>
      <c r="C500" s="444"/>
      <c r="D500" s="444"/>
      <c r="E500" s="444"/>
      <c r="F500" s="444"/>
      <c r="G500" s="444"/>
    </row>
    <row r="501" spans="1:7">
      <c r="A501" s="443"/>
      <c r="B501" s="445"/>
      <c r="C501" s="445"/>
      <c r="D501" s="445"/>
      <c r="E501" s="445"/>
      <c r="F501" s="445"/>
      <c r="G501" s="445"/>
    </row>
    <row r="502" spans="1:7">
      <c r="A502" s="446"/>
      <c r="B502" s="403"/>
      <c r="C502" s="403"/>
      <c r="D502" s="403"/>
      <c r="E502" s="403"/>
      <c r="F502" s="403"/>
      <c r="G502" s="403"/>
    </row>
    <row r="503" spans="1:7">
      <c r="A503" s="447"/>
      <c r="B503" s="403"/>
      <c r="C503" s="403"/>
      <c r="D503" s="403"/>
      <c r="E503" s="403"/>
      <c r="F503" s="403"/>
      <c r="G503" s="403"/>
    </row>
    <row r="504" spans="1:7">
      <c r="A504" s="448"/>
      <c r="B504" s="403"/>
      <c r="C504" s="403"/>
      <c r="D504" s="403"/>
      <c r="E504" s="403"/>
      <c r="F504" s="403"/>
      <c r="G504" s="403"/>
    </row>
    <row r="505" spans="1:7">
      <c r="A505" s="448"/>
      <c r="B505" s="403"/>
      <c r="C505" s="403"/>
      <c r="D505" s="403"/>
      <c r="E505" s="403"/>
      <c r="F505" s="403"/>
      <c r="G505" s="403"/>
    </row>
    <row r="506" spans="1:7">
      <c r="A506" s="447"/>
      <c r="B506" s="403"/>
      <c r="C506" s="403"/>
      <c r="D506" s="403"/>
      <c r="E506" s="403"/>
      <c r="F506" s="403"/>
      <c r="G506" s="403"/>
    </row>
    <row r="507" spans="1:7">
      <c r="A507" s="448"/>
      <c r="B507" s="403"/>
      <c r="C507" s="403"/>
      <c r="D507" s="403"/>
      <c r="E507" s="403"/>
      <c r="F507" s="403"/>
      <c r="G507" s="403"/>
    </row>
    <row r="508" spans="1:7">
      <c r="A508" s="448"/>
      <c r="B508" s="403"/>
      <c r="C508" s="403"/>
      <c r="D508" s="403"/>
      <c r="E508" s="403"/>
      <c r="F508" s="403"/>
      <c r="G508" s="403"/>
    </row>
    <row r="509" spans="1:7">
      <c r="A509" s="447"/>
      <c r="B509" s="403"/>
      <c r="C509" s="403"/>
      <c r="D509" s="403"/>
      <c r="E509" s="403"/>
      <c r="F509" s="403"/>
      <c r="G509" s="403"/>
    </row>
    <row r="510" spans="1:7">
      <c r="A510" s="448"/>
      <c r="B510" s="403"/>
      <c r="C510" s="403"/>
      <c r="D510" s="403"/>
      <c r="E510" s="403"/>
      <c r="F510" s="403"/>
      <c r="G510" s="403"/>
    </row>
    <row r="511" spans="1:7">
      <c r="A511" s="448"/>
      <c r="B511" s="403"/>
      <c r="C511" s="403"/>
      <c r="D511" s="403"/>
      <c r="E511" s="403"/>
      <c r="F511" s="403"/>
      <c r="G511" s="403"/>
    </row>
    <row r="512" spans="1:7">
      <c r="A512" s="447"/>
      <c r="B512" s="403"/>
      <c r="C512" s="403"/>
      <c r="D512" s="403"/>
      <c r="E512" s="403"/>
      <c r="F512" s="403"/>
      <c r="G512" s="403"/>
    </row>
    <row r="513" spans="1:7">
      <c r="A513" s="448"/>
      <c r="B513" s="403"/>
      <c r="C513" s="403"/>
      <c r="D513" s="403"/>
      <c r="E513" s="403"/>
      <c r="F513" s="403"/>
      <c r="G513" s="403"/>
    </row>
    <row r="514" spans="1:7">
      <c r="A514" s="448"/>
      <c r="B514" s="403"/>
      <c r="C514" s="403"/>
      <c r="D514" s="403"/>
      <c r="E514" s="403"/>
      <c r="F514" s="403"/>
      <c r="G514" s="403"/>
    </row>
    <row r="515" spans="1:7">
      <c r="A515" s="447"/>
      <c r="B515" s="403"/>
      <c r="C515" s="403"/>
      <c r="D515" s="403"/>
      <c r="E515" s="403"/>
      <c r="F515" s="403"/>
      <c r="G515" s="403"/>
    </row>
    <row r="516" spans="1:7">
      <c r="A516" s="448"/>
      <c r="B516" s="403"/>
      <c r="C516" s="403"/>
      <c r="D516" s="403"/>
      <c r="E516" s="403"/>
      <c r="F516" s="403"/>
      <c r="G516" s="403"/>
    </row>
    <row r="517" spans="1:7">
      <c r="A517" s="448"/>
      <c r="B517" s="403"/>
      <c r="C517" s="403"/>
      <c r="D517" s="403"/>
      <c r="E517" s="403"/>
      <c r="F517" s="403"/>
      <c r="G517" s="403"/>
    </row>
    <row r="518" spans="1:7">
      <c r="A518" s="447"/>
      <c r="B518" s="403"/>
      <c r="C518" s="403"/>
      <c r="D518" s="403"/>
      <c r="E518" s="403"/>
      <c r="F518" s="403"/>
      <c r="G518" s="403"/>
    </row>
    <row r="519" spans="1:7">
      <c r="A519" s="448"/>
      <c r="B519" s="403"/>
      <c r="C519" s="403"/>
      <c r="D519" s="403"/>
      <c r="E519" s="403"/>
      <c r="F519" s="403"/>
      <c r="G519" s="403"/>
    </row>
    <row r="520" spans="1:7">
      <c r="A520" s="448"/>
      <c r="B520" s="403"/>
      <c r="C520" s="403"/>
      <c r="D520" s="403"/>
      <c r="E520" s="403"/>
      <c r="F520" s="403"/>
      <c r="G520" s="403"/>
    </row>
    <row r="521" spans="1:7">
      <c r="A521" s="447"/>
      <c r="B521" s="403"/>
      <c r="C521" s="403"/>
      <c r="D521" s="403"/>
      <c r="E521" s="403"/>
      <c r="F521" s="403"/>
      <c r="G521" s="403"/>
    </row>
    <row r="522" spans="1:7">
      <c r="A522" s="171"/>
      <c r="B522" s="403"/>
      <c r="C522" s="403"/>
      <c r="D522" s="403"/>
      <c r="E522" s="403"/>
      <c r="F522" s="403"/>
      <c r="G522" s="403"/>
    </row>
    <row r="523" spans="1:7">
      <c r="A523" s="433"/>
      <c r="B523" s="403"/>
      <c r="C523" s="403"/>
      <c r="D523" s="403"/>
      <c r="E523" s="403"/>
      <c r="F523" s="403"/>
      <c r="G523" s="403"/>
    </row>
    <row r="524" spans="1:7">
      <c r="A524" s="433"/>
      <c r="B524" s="403"/>
      <c r="C524" s="403"/>
      <c r="D524" s="403"/>
      <c r="E524" s="403"/>
      <c r="F524" s="403"/>
      <c r="G524" s="403"/>
    </row>
    <row r="525" spans="1:7">
      <c r="A525" s="433"/>
      <c r="B525" s="403"/>
      <c r="C525" s="403"/>
      <c r="D525" s="403"/>
      <c r="E525" s="403"/>
      <c r="F525" s="403"/>
      <c r="G525" s="403"/>
    </row>
    <row r="526" spans="1:7">
      <c r="A526" s="433"/>
      <c r="B526" s="403"/>
      <c r="C526" s="403"/>
      <c r="D526" s="403"/>
      <c r="E526" s="403"/>
      <c r="F526" s="403"/>
      <c r="G526" s="403"/>
    </row>
    <row r="528" spans="1:7">
      <c r="A528" s="409"/>
      <c r="B528" s="449"/>
      <c r="C528" s="410"/>
      <c r="D528" s="410"/>
      <c r="E528" s="410"/>
      <c r="F528" s="410"/>
      <c r="G528" s="410"/>
    </row>
    <row r="531" spans="1:8" ht="15.75">
      <c r="A531" s="426"/>
      <c r="B531" s="426"/>
      <c r="C531" s="412"/>
      <c r="D531" s="412"/>
      <c r="E531" s="412"/>
      <c r="F531" s="412"/>
      <c r="G531" s="412"/>
      <c r="H531" s="413"/>
    </row>
    <row r="532" spans="1:8" ht="15.75">
      <c r="A532" s="427"/>
      <c r="B532" s="415"/>
      <c r="C532" s="412"/>
      <c r="D532" s="412"/>
      <c r="E532" s="412"/>
      <c r="F532" s="412"/>
      <c r="G532" s="412"/>
      <c r="H532" s="413"/>
    </row>
    <row r="533" spans="1:8">
      <c r="A533" s="412"/>
      <c r="B533" s="412"/>
      <c r="C533" s="412"/>
      <c r="D533" s="412"/>
      <c r="E533" s="412"/>
      <c r="F533" s="412"/>
      <c r="G533" s="412"/>
      <c r="H533" s="413"/>
    </row>
    <row r="534" spans="1:8">
      <c r="A534" s="412"/>
      <c r="B534" s="412"/>
      <c r="C534" s="412"/>
      <c r="D534" s="412"/>
      <c r="E534" s="412"/>
      <c r="F534" s="412"/>
      <c r="G534" s="412"/>
      <c r="H534" s="450"/>
    </row>
    <row r="535" spans="1:8">
      <c r="A535" s="451"/>
      <c r="B535" s="452"/>
      <c r="C535" s="452"/>
      <c r="D535" s="452"/>
      <c r="E535" s="452"/>
      <c r="F535" s="453"/>
      <c r="G535" s="453"/>
      <c r="H535" s="453"/>
    </row>
    <row r="536" spans="1:8">
      <c r="A536" s="451"/>
      <c r="B536" s="453"/>
      <c r="C536" s="453"/>
      <c r="D536" s="453"/>
      <c r="E536" s="453"/>
      <c r="F536" s="453"/>
      <c r="G536" s="453"/>
      <c r="H536" s="453"/>
    </row>
    <row r="537" spans="1:8">
      <c r="A537" s="454"/>
      <c r="B537" s="403"/>
      <c r="C537" s="403"/>
      <c r="D537" s="403"/>
      <c r="E537" s="403"/>
      <c r="F537" s="403"/>
      <c r="G537" s="403"/>
      <c r="H537" s="403"/>
    </row>
    <row r="538" spans="1:8">
      <c r="A538" s="454"/>
      <c r="B538" s="403"/>
      <c r="C538" s="403"/>
      <c r="D538" s="403"/>
      <c r="E538" s="403"/>
      <c r="F538" s="403"/>
      <c r="G538" s="403"/>
      <c r="H538" s="403"/>
    </row>
    <row r="539" spans="1:8">
      <c r="A539" s="164"/>
      <c r="B539" s="403"/>
      <c r="C539" s="403"/>
      <c r="D539" s="403"/>
      <c r="E539" s="403"/>
      <c r="F539" s="403"/>
      <c r="G539" s="403"/>
      <c r="H539" s="403"/>
    </row>
    <row r="540" spans="1:8">
      <c r="A540" s="164"/>
      <c r="B540" s="403"/>
      <c r="C540" s="403"/>
      <c r="D540" s="403"/>
      <c r="E540" s="403"/>
      <c r="F540" s="403"/>
      <c r="G540" s="403"/>
      <c r="H540" s="403"/>
    </row>
    <row r="541" spans="1:8">
      <c r="A541" s="172"/>
      <c r="B541" s="403"/>
      <c r="C541" s="403"/>
      <c r="D541" s="403"/>
      <c r="E541" s="403"/>
      <c r="F541" s="403"/>
      <c r="G541" s="403"/>
      <c r="H541" s="403"/>
    </row>
    <row r="542" spans="1:8">
      <c r="A542" s="454"/>
      <c r="B542" s="403"/>
      <c r="C542" s="403"/>
      <c r="D542" s="403"/>
      <c r="E542" s="403"/>
      <c r="F542" s="403"/>
      <c r="G542" s="403"/>
      <c r="H542" s="403"/>
    </row>
    <row r="543" spans="1:8">
      <c r="A543" s="455"/>
      <c r="B543" s="403"/>
      <c r="C543" s="403"/>
      <c r="D543" s="403"/>
      <c r="E543" s="403"/>
      <c r="F543" s="403"/>
      <c r="G543" s="403"/>
      <c r="H543" s="403"/>
    </row>
    <row r="544" spans="1:8">
      <c r="A544" s="455"/>
      <c r="B544" s="403"/>
      <c r="C544" s="403"/>
      <c r="D544" s="403"/>
      <c r="E544" s="403"/>
      <c r="F544" s="403"/>
      <c r="G544" s="403"/>
      <c r="H544" s="403"/>
    </row>
    <row r="545" spans="1:8">
      <c r="A545" s="454"/>
      <c r="B545" s="403"/>
      <c r="C545" s="403"/>
      <c r="D545" s="403"/>
      <c r="E545" s="403"/>
      <c r="F545" s="403"/>
      <c r="G545" s="403"/>
      <c r="H545" s="403"/>
    </row>
    <row r="546" spans="1:8">
      <c r="A546" s="164"/>
      <c r="B546" s="403"/>
      <c r="C546" s="403"/>
      <c r="D546" s="403"/>
      <c r="E546" s="403"/>
      <c r="F546" s="403"/>
      <c r="G546" s="403"/>
      <c r="H546" s="403"/>
    </row>
    <row r="547" spans="1:8">
      <c r="A547" s="164"/>
      <c r="B547" s="403"/>
      <c r="C547" s="403"/>
      <c r="D547" s="403"/>
      <c r="E547" s="403"/>
      <c r="F547" s="403"/>
      <c r="G547" s="403"/>
      <c r="H547" s="403"/>
    </row>
    <row r="548" spans="1:8">
      <c r="A548" s="454"/>
      <c r="B548" s="403"/>
      <c r="C548" s="403"/>
      <c r="D548" s="403"/>
      <c r="E548" s="403"/>
      <c r="F548" s="403"/>
      <c r="G548" s="403"/>
      <c r="H548" s="403"/>
    </row>
    <row r="549" spans="1:8">
      <c r="A549" s="164"/>
      <c r="B549" s="403"/>
      <c r="C549" s="403"/>
      <c r="D549" s="403"/>
      <c r="E549" s="403"/>
      <c r="F549" s="403"/>
      <c r="G549" s="403"/>
      <c r="H549" s="403"/>
    </row>
    <row r="550" spans="1:8">
      <c r="A550" s="164"/>
      <c r="B550" s="403"/>
      <c r="C550" s="403"/>
      <c r="D550" s="403"/>
      <c r="E550" s="403"/>
      <c r="F550" s="403"/>
      <c r="G550" s="403"/>
      <c r="H550" s="403"/>
    </row>
    <row r="551" spans="1:8">
      <c r="A551" s="164"/>
      <c r="B551" s="403"/>
      <c r="C551" s="403"/>
      <c r="D551" s="403"/>
      <c r="E551" s="403"/>
      <c r="F551" s="403"/>
      <c r="G551" s="403"/>
      <c r="H551" s="403"/>
    </row>
    <row r="552" spans="1:8">
      <c r="A552" s="454"/>
      <c r="B552" s="403"/>
      <c r="C552" s="403"/>
      <c r="D552" s="403"/>
      <c r="E552" s="403"/>
      <c r="F552" s="403"/>
      <c r="G552" s="403"/>
      <c r="H552" s="403"/>
    </row>
    <row r="553" spans="1:8">
      <c r="A553" s="433"/>
      <c r="B553" s="403"/>
      <c r="C553" s="403"/>
      <c r="D553" s="403"/>
      <c r="E553" s="403"/>
      <c r="F553" s="403"/>
      <c r="G553" s="403"/>
      <c r="H553" s="403"/>
    </row>
    <row r="554" spans="1:8">
      <c r="A554" s="454"/>
      <c r="B554" s="403"/>
      <c r="C554" s="403"/>
      <c r="D554" s="403"/>
      <c r="E554" s="403"/>
      <c r="F554" s="403"/>
      <c r="G554" s="403"/>
      <c r="H554" s="403"/>
    </row>
    <row r="555" spans="1:8">
      <c r="A555" s="455"/>
      <c r="B555" s="403"/>
      <c r="C555" s="403"/>
      <c r="D555" s="403"/>
      <c r="E555" s="403"/>
      <c r="F555" s="403"/>
      <c r="G555" s="403"/>
      <c r="H555" s="403"/>
    </row>
    <row r="556" spans="1:8">
      <c r="A556" s="455"/>
      <c r="B556" s="403"/>
      <c r="C556" s="403"/>
      <c r="D556" s="403"/>
      <c r="E556" s="403"/>
      <c r="F556" s="403"/>
      <c r="G556" s="403"/>
      <c r="H556" s="403"/>
    </row>
    <row r="557" spans="1:8">
      <c r="A557" s="456"/>
      <c r="B557" s="403"/>
      <c r="C557" s="403"/>
      <c r="D557" s="403"/>
      <c r="E557" s="403"/>
      <c r="F557" s="403"/>
      <c r="G557" s="403"/>
      <c r="H557" s="403"/>
    </row>
    <row r="559" spans="1:8">
      <c r="A559" s="409"/>
      <c r="B559" s="410"/>
      <c r="C559" s="410"/>
      <c r="D559" s="410"/>
      <c r="E559" s="410"/>
      <c r="F559" s="410"/>
      <c r="G559" s="410"/>
      <c r="H559" s="410"/>
    </row>
    <row r="562" spans="1:36">
      <c r="A562" s="409"/>
      <c r="B562" s="173"/>
      <c r="C562" s="173"/>
      <c r="D562" s="173"/>
      <c r="E562" s="173"/>
      <c r="F562" s="173"/>
      <c r="G562" s="173"/>
      <c r="H562" s="173"/>
    </row>
    <row r="563" spans="1:36">
      <c r="A563" s="457"/>
      <c r="B563" s="458"/>
      <c r="C563" s="458"/>
      <c r="D563" s="458"/>
      <c r="E563" s="458"/>
      <c r="F563" s="458"/>
      <c r="G563" s="458"/>
      <c r="H563" s="458"/>
    </row>
    <row r="564" spans="1:36">
      <c r="A564" s="457"/>
      <c r="B564" s="458"/>
      <c r="C564" s="458"/>
      <c r="D564" s="458"/>
      <c r="E564" s="458"/>
      <c r="F564" s="459"/>
      <c r="G564" s="459"/>
      <c r="H564" s="459"/>
    </row>
    <row r="565" spans="1:36">
      <c r="A565" s="457"/>
      <c r="B565" s="458"/>
      <c r="C565" s="458"/>
      <c r="D565" s="458"/>
      <c r="E565" s="458"/>
      <c r="F565" s="458"/>
      <c r="G565" s="458"/>
      <c r="H565" s="458"/>
    </row>
    <row r="566" spans="1:36">
      <c r="A566" s="457"/>
      <c r="B566" s="458"/>
      <c r="C566" s="458"/>
      <c r="D566" s="458"/>
      <c r="E566" s="458"/>
      <c r="F566" s="458"/>
      <c r="G566" s="458"/>
      <c r="H566" s="458"/>
    </row>
    <row r="567" spans="1:36">
      <c r="A567" s="457"/>
      <c r="B567" s="458"/>
      <c r="C567" s="458"/>
      <c r="D567" s="458"/>
      <c r="E567" s="458"/>
      <c r="F567" s="458"/>
      <c r="G567" s="458"/>
      <c r="H567" s="458"/>
    </row>
    <row r="568" spans="1:36">
      <c r="A568" s="457"/>
      <c r="B568" s="460"/>
      <c r="C568" s="460"/>
      <c r="D568" s="460"/>
      <c r="E568" s="460"/>
      <c r="F568" s="460"/>
      <c r="G568" s="460"/>
      <c r="H568" s="460"/>
    </row>
    <row r="569" spans="1:36">
      <c r="A569" s="409"/>
      <c r="B569" s="449"/>
      <c r="C569" s="449"/>
      <c r="D569" s="449"/>
      <c r="E569" s="449"/>
      <c r="F569" s="449"/>
      <c r="G569" s="449"/>
      <c r="H569" s="449"/>
    </row>
    <row r="571" spans="1:36">
      <c r="A571" s="409"/>
      <c r="B571" s="409"/>
      <c r="C571" s="409"/>
      <c r="D571" s="409"/>
      <c r="E571" s="409"/>
      <c r="F571" s="65"/>
      <c r="G571" s="65"/>
      <c r="H571" s="65"/>
      <c r="I571" s="65"/>
      <c r="J571" s="65"/>
      <c r="K571" s="65"/>
      <c r="L571" s="65"/>
      <c r="M571" s="65"/>
      <c r="N571" s="65"/>
      <c r="O571" s="65"/>
      <c r="P571" s="65"/>
      <c r="Q571" s="65"/>
      <c r="R571" s="65"/>
      <c r="S571" s="65"/>
      <c r="T571" s="65"/>
      <c r="U571" s="65"/>
      <c r="V571" s="65"/>
      <c r="W571" s="65"/>
      <c r="X571" s="65"/>
      <c r="Y571" s="65"/>
      <c r="Z571" s="65"/>
      <c r="AA571" s="65"/>
      <c r="AB571" s="65"/>
      <c r="AC571" s="65"/>
      <c r="AD571" s="65"/>
      <c r="AE571" s="65"/>
      <c r="AF571" s="65"/>
      <c r="AG571" s="65"/>
      <c r="AH571" s="65"/>
      <c r="AI571" s="65"/>
      <c r="AJ571" s="65"/>
    </row>
    <row r="572" spans="1:36">
      <c r="B572" s="461"/>
      <c r="C572" s="461"/>
      <c r="D572" s="461"/>
      <c r="E572" s="461"/>
      <c r="F572" s="461"/>
      <c r="G572" s="461"/>
      <c r="H572" s="461"/>
      <c r="I572" s="461"/>
      <c r="J572" s="461"/>
      <c r="K572" s="461"/>
      <c r="L572" s="461"/>
      <c r="M572" s="461"/>
      <c r="N572" s="461"/>
      <c r="O572" s="461"/>
      <c r="P572" s="461"/>
      <c r="Q572" s="461"/>
      <c r="R572" s="461"/>
      <c r="S572" s="461"/>
      <c r="T572" s="461"/>
      <c r="U572" s="461"/>
      <c r="V572" s="461"/>
      <c r="W572" s="461"/>
      <c r="X572" s="461"/>
      <c r="Y572" s="461"/>
      <c r="Z572" s="461"/>
      <c r="AA572" s="461"/>
      <c r="AB572" s="461"/>
      <c r="AC572" s="461"/>
      <c r="AD572" s="461"/>
      <c r="AE572" s="461"/>
      <c r="AF572" s="461"/>
      <c r="AG572" s="461"/>
      <c r="AH572" s="461"/>
      <c r="AI572" s="461"/>
      <c r="AJ572" s="461"/>
    </row>
    <row r="573" spans="1:36">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461"/>
      <c r="AI573" s="2"/>
      <c r="AJ573" s="2"/>
    </row>
    <row r="575" spans="1:36">
      <c r="A575" s="409"/>
      <c r="B575" s="409"/>
    </row>
    <row r="577" spans="1:14">
      <c r="A577" s="409"/>
      <c r="B577" s="173"/>
      <c r="C577" s="173"/>
      <c r="D577" s="173"/>
      <c r="E577" s="173"/>
      <c r="F577" s="173"/>
      <c r="G577" s="173"/>
      <c r="H577" s="173"/>
      <c r="I577" s="173"/>
    </row>
    <row r="578" spans="1:14">
      <c r="B578" s="3"/>
    </row>
    <row r="580" spans="1:14">
      <c r="A580" s="409"/>
      <c r="B580" s="449"/>
    </row>
    <row r="581" spans="1:14">
      <c r="A581" s="409"/>
      <c r="B581" s="3"/>
    </row>
    <row r="582" spans="1:14">
      <c r="A582" s="409"/>
      <c r="B582" s="3"/>
    </row>
    <row r="583" spans="1:14" ht="15" customHeight="1">
      <c r="A583" s="56"/>
      <c r="E583" s="120"/>
      <c r="F583" s="120"/>
      <c r="G583" s="120"/>
      <c r="H583" s="120"/>
      <c r="I583" s="120"/>
    </row>
    <row r="584" spans="1:14">
      <c r="A584" s="56"/>
      <c r="B584" s="3"/>
      <c r="E584" s="120"/>
      <c r="F584" s="120"/>
      <c r="G584" s="120"/>
      <c r="H584" s="120"/>
      <c r="I584" s="120"/>
    </row>
    <row r="585" spans="1:14">
      <c r="A585" s="409"/>
      <c r="B585" s="3"/>
    </row>
    <row r="586" spans="1:14">
      <c r="A586" s="409"/>
      <c r="B586" s="3"/>
    </row>
    <row r="587" spans="1:14">
      <c r="A587" s="409"/>
      <c r="B587" s="449"/>
    </row>
    <row r="588" spans="1:14">
      <c r="A588" s="409"/>
      <c r="B588" s="3"/>
    </row>
    <row r="589" spans="1:14">
      <c r="A589" s="409"/>
      <c r="B589" s="3"/>
    </row>
    <row r="590" spans="1:14">
      <c r="A590" s="409"/>
      <c r="B590" s="3"/>
    </row>
    <row r="591" spans="1:14">
      <c r="A591" s="409"/>
      <c r="B591" s="3"/>
    </row>
    <row r="592" spans="1:14" ht="15.75">
      <c r="A592" s="462"/>
      <c r="B592" s="381"/>
      <c r="C592" s="381"/>
      <c r="D592" s="381"/>
      <c r="E592" s="381"/>
      <c r="F592" s="381"/>
      <c r="G592" s="381"/>
      <c r="H592" s="381"/>
      <c r="I592" s="381"/>
      <c r="J592" s="381"/>
      <c r="K592" s="381"/>
      <c r="L592" s="381"/>
      <c r="M592" s="381"/>
      <c r="N592" s="381"/>
    </row>
    <row r="593" spans="1:14">
      <c r="A593" s="381"/>
      <c r="B593" s="381"/>
      <c r="C593" s="381"/>
      <c r="D593" s="381"/>
      <c r="E593" s="381"/>
      <c r="F593" s="381"/>
      <c r="G593" s="381"/>
      <c r="H593" s="381"/>
      <c r="I593" s="381"/>
      <c r="J593" s="381"/>
      <c r="K593" s="381"/>
      <c r="L593" s="381"/>
      <c r="M593" s="381"/>
      <c r="N593" s="381"/>
    </row>
    <row r="594" spans="1:14">
      <c r="A594" s="381"/>
      <c r="B594" s="381"/>
      <c r="C594" s="381"/>
      <c r="D594" s="381"/>
      <c r="E594" s="381"/>
      <c r="F594" s="381"/>
      <c r="G594" s="381"/>
      <c r="H594" s="381"/>
      <c r="I594" s="381"/>
      <c r="J594" s="381"/>
      <c r="K594" s="381"/>
      <c r="L594" s="381"/>
      <c r="M594" s="381"/>
      <c r="N594" s="381"/>
    </row>
    <row r="595" spans="1:14">
      <c r="A595" s="463"/>
      <c r="B595" s="464"/>
      <c r="C595" s="465"/>
      <c r="D595" s="466"/>
      <c r="E595" s="466"/>
      <c r="F595" s="467"/>
      <c r="G595" s="466"/>
      <c r="H595" s="467"/>
      <c r="I595" s="466"/>
      <c r="J595" s="467"/>
      <c r="K595" s="466"/>
      <c r="L595" s="467"/>
      <c r="M595" s="467"/>
      <c r="N595" s="467"/>
    </row>
    <row r="596" spans="1:14">
      <c r="A596" s="468"/>
      <c r="B596" s="467"/>
      <c r="C596" s="469"/>
      <c r="D596" s="468"/>
      <c r="E596" s="468"/>
      <c r="F596" s="470"/>
      <c r="G596" s="468"/>
      <c r="H596" s="470"/>
      <c r="I596" s="468"/>
      <c r="J596" s="470"/>
      <c r="K596" s="468"/>
      <c r="L596" s="470"/>
      <c r="M596" s="468"/>
      <c r="N596" s="470"/>
    </row>
    <row r="597" spans="1:14">
      <c r="A597" s="468"/>
      <c r="B597" s="467"/>
      <c r="C597" s="467"/>
      <c r="D597" s="468"/>
      <c r="E597" s="468"/>
      <c r="F597" s="470"/>
      <c r="G597" s="468"/>
      <c r="H597" s="470"/>
      <c r="I597" s="468"/>
      <c r="J597" s="470"/>
      <c r="K597" s="468"/>
      <c r="L597" s="470"/>
      <c r="M597" s="468"/>
      <c r="N597" s="470"/>
    </row>
    <row r="598" spans="1:14">
      <c r="A598" s="468"/>
      <c r="B598" s="467"/>
      <c r="C598" s="467"/>
      <c r="D598" s="468"/>
      <c r="E598" s="468"/>
      <c r="F598" s="470"/>
      <c r="G598" s="468"/>
      <c r="H598" s="470"/>
      <c r="I598" s="468"/>
      <c r="J598" s="470"/>
      <c r="K598" s="468"/>
      <c r="L598" s="470"/>
      <c r="M598" s="468"/>
      <c r="N598" s="470"/>
    </row>
    <row r="599" spans="1:14">
      <c r="A599" s="468"/>
      <c r="B599" s="467"/>
      <c r="C599" s="467"/>
      <c r="D599" s="468"/>
      <c r="E599" s="468"/>
      <c r="F599" s="470"/>
      <c r="G599" s="468"/>
      <c r="H599" s="470"/>
      <c r="I599" s="468"/>
      <c r="J599" s="470"/>
      <c r="K599" s="468"/>
      <c r="L599" s="470"/>
      <c r="M599" s="468"/>
      <c r="N599" s="470"/>
    </row>
    <row r="600" spans="1:14">
      <c r="A600" s="468"/>
      <c r="B600" s="467"/>
      <c r="C600" s="471"/>
      <c r="D600" s="472"/>
      <c r="E600" s="468"/>
      <c r="F600" s="470"/>
      <c r="G600" s="468"/>
      <c r="H600" s="470"/>
      <c r="I600" s="468"/>
      <c r="J600" s="470"/>
      <c r="K600" s="468"/>
      <c r="L600" s="470"/>
      <c r="M600" s="468"/>
      <c r="N600" s="470"/>
    </row>
    <row r="601" spans="1:14">
      <c r="A601" s="468"/>
      <c r="B601" s="467"/>
      <c r="C601" s="473"/>
      <c r="D601" s="472"/>
      <c r="E601" s="468"/>
      <c r="F601" s="474"/>
      <c r="G601" s="468"/>
      <c r="H601" s="474"/>
      <c r="I601" s="468"/>
      <c r="J601" s="474"/>
      <c r="K601" s="468"/>
      <c r="L601" s="474"/>
      <c r="M601" s="468"/>
      <c r="N601" s="470"/>
    </row>
    <row r="602" spans="1:14">
      <c r="A602" s="468"/>
      <c r="B602" s="467"/>
      <c r="C602" s="473"/>
      <c r="D602" s="472"/>
      <c r="E602" s="468"/>
      <c r="F602" s="474"/>
      <c r="G602" s="468"/>
      <c r="H602" s="474"/>
      <c r="I602" s="468"/>
      <c r="J602" s="474"/>
      <c r="K602" s="468"/>
      <c r="L602" s="474"/>
      <c r="M602" s="468"/>
      <c r="N602" s="474"/>
    </row>
    <row r="603" spans="1:14">
      <c r="A603" s="468"/>
      <c r="B603" s="466"/>
      <c r="C603" s="471"/>
      <c r="D603" s="472"/>
      <c r="E603" s="468"/>
      <c r="F603" s="470"/>
      <c r="G603" s="468"/>
      <c r="H603" s="470"/>
      <c r="I603" s="468"/>
      <c r="J603" s="470"/>
      <c r="K603" s="468"/>
      <c r="L603" s="470"/>
      <c r="M603" s="468"/>
      <c r="N603" s="470"/>
    </row>
    <row r="604" spans="1:14">
      <c r="A604" s="468"/>
      <c r="B604" s="466"/>
      <c r="C604" s="473"/>
      <c r="D604" s="472"/>
      <c r="E604" s="468"/>
      <c r="F604" s="470"/>
      <c r="G604" s="468"/>
      <c r="H604" s="470"/>
      <c r="I604" s="468"/>
      <c r="J604" s="470"/>
      <c r="K604" s="468"/>
      <c r="L604" s="470"/>
      <c r="M604" s="468"/>
      <c r="N604" s="470"/>
    </row>
    <row r="605" spans="1:14">
      <c r="A605" s="468"/>
      <c r="B605" s="466"/>
      <c r="C605" s="475"/>
      <c r="D605" s="472"/>
      <c r="E605" s="468"/>
      <c r="F605" s="470"/>
      <c r="G605" s="468"/>
      <c r="H605" s="470"/>
      <c r="I605" s="468"/>
      <c r="J605" s="470"/>
      <c r="K605" s="468"/>
      <c r="L605" s="470"/>
      <c r="M605" s="468"/>
      <c r="N605" s="470"/>
    </row>
    <row r="606" spans="1:14">
      <c r="A606" s="468"/>
      <c r="B606" s="467"/>
      <c r="C606" s="471"/>
      <c r="D606" s="472"/>
      <c r="E606" s="468"/>
      <c r="F606" s="470"/>
      <c r="G606" s="468"/>
      <c r="H606" s="470"/>
      <c r="I606" s="468"/>
      <c r="J606" s="470"/>
      <c r="K606" s="468"/>
      <c r="L606" s="470"/>
      <c r="M606" s="468"/>
      <c r="N606" s="470"/>
    </row>
    <row r="607" spans="1:14">
      <c r="A607" s="468"/>
      <c r="B607" s="467"/>
      <c r="C607" s="471"/>
      <c r="D607" s="472"/>
      <c r="E607" s="468"/>
      <c r="F607" s="470"/>
      <c r="G607" s="468"/>
      <c r="H607" s="470"/>
      <c r="I607" s="468"/>
      <c r="J607" s="470"/>
      <c r="K607" s="468"/>
      <c r="L607" s="470"/>
      <c r="M607" s="468"/>
      <c r="N607" s="470"/>
    </row>
    <row r="608" spans="1:14">
      <c r="A608" s="468"/>
      <c r="B608" s="466"/>
      <c r="C608" s="471"/>
      <c r="D608" s="472"/>
      <c r="E608" s="468"/>
      <c r="F608" s="470"/>
      <c r="G608" s="468"/>
      <c r="H608" s="470"/>
      <c r="I608" s="468"/>
      <c r="J608" s="470"/>
      <c r="K608" s="468"/>
      <c r="L608" s="470"/>
      <c r="M608" s="468"/>
      <c r="N608" s="470"/>
    </row>
    <row r="609" spans="1:14">
      <c r="A609" s="468"/>
      <c r="B609" s="466"/>
      <c r="C609" s="471"/>
      <c r="D609" s="472"/>
      <c r="E609" s="468"/>
      <c r="F609" s="470"/>
      <c r="G609" s="468"/>
      <c r="H609" s="470"/>
      <c r="I609" s="468"/>
      <c r="J609" s="470"/>
      <c r="K609" s="468"/>
      <c r="L609" s="470"/>
      <c r="M609" s="468"/>
      <c r="N609" s="470"/>
    </row>
    <row r="610" spans="1:14">
      <c r="A610" s="468"/>
      <c r="B610" s="466"/>
      <c r="C610" s="471"/>
      <c r="D610" s="472"/>
      <c r="E610" s="468"/>
      <c r="F610" s="470"/>
      <c r="G610" s="468"/>
      <c r="H610" s="470"/>
      <c r="I610" s="468"/>
      <c r="J610" s="470"/>
      <c r="K610" s="468"/>
      <c r="L610" s="470"/>
      <c r="M610" s="468"/>
      <c r="N610" s="470"/>
    </row>
    <row r="611" spans="1:14">
      <c r="A611" s="468"/>
      <c r="B611" s="466"/>
      <c r="C611" s="471"/>
      <c r="D611" s="472"/>
      <c r="E611" s="468"/>
      <c r="F611" s="470"/>
      <c r="G611" s="468"/>
      <c r="H611" s="470"/>
      <c r="I611" s="468"/>
      <c r="J611" s="470"/>
      <c r="K611" s="468"/>
      <c r="L611" s="470"/>
      <c r="M611" s="468"/>
      <c r="N611" s="470"/>
    </row>
    <row r="612" spans="1:14">
      <c r="A612" s="468"/>
      <c r="B612" s="466"/>
      <c r="C612" s="471"/>
      <c r="D612" s="472"/>
      <c r="E612" s="468"/>
      <c r="F612" s="470"/>
      <c r="G612" s="468"/>
      <c r="H612" s="470"/>
      <c r="I612" s="468"/>
      <c r="J612" s="470"/>
      <c r="K612" s="468"/>
      <c r="L612" s="470"/>
      <c r="M612" s="468"/>
      <c r="N612" s="470"/>
    </row>
    <row r="613" spans="1:14">
      <c r="A613" s="468"/>
      <c r="B613" s="466"/>
      <c r="C613" s="471"/>
      <c r="D613" s="472"/>
      <c r="E613" s="468"/>
      <c r="F613" s="470"/>
      <c r="G613" s="468"/>
      <c r="H613" s="470"/>
      <c r="I613" s="468"/>
      <c r="J613" s="470"/>
      <c r="K613" s="468"/>
      <c r="L613" s="470"/>
      <c r="M613" s="468"/>
      <c r="N613" s="470"/>
    </row>
    <row r="614" spans="1:14">
      <c r="A614" s="468"/>
      <c r="B614" s="466"/>
      <c r="C614" s="471"/>
      <c r="D614" s="472"/>
      <c r="E614" s="468"/>
      <c r="F614" s="470"/>
      <c r="G614" s="468"/>
      <c r="H614" s="470"/>
      <c r="I614" s="468"/>
      <c r="J614" s="470"/>
      <c r="K614" s="468"/>
      <c r="L614" s="470"/>
      <c r="M614" s="468"/>
      <c r="N614" s="470"/>
    </row>
    <row r="615" spans="1:14">
      <c r="A615" s="468"/>
      <c r="B615" s="466"/>
      <c r="C615" s="471"/>
      <c r="D615" s="472"/>
      <c r="E615" s="468"/>
      <c r="F615" s="470"/>
      <c r="G615" s="468"/>
      <c r="H615" s="470"/>
      <c r="I615" s="468"/>
      <c r="J615" s="470"/>
      <c r="K615" s="468"/>
      <c r="L615" s="470"/>
      <c r="M615" s="468"/>
      <c r="N615" s="470"/>
    </row>
    <row r="616" spans="1:14">
      <c r="A616" s="468"/>
      <c r="B616" s="466"/>
      <c r="C616" s="471"/>
      <c r="D616" s="472"/>
      <c r="E616" s="468"/>
      <c r="F616" s="470"/>
      <c r="G616" s="468"/>
      <c r="H616" s="470"/>
      <c r="I616" s="468"/>
      <c r="J616" s="470"/>
      <c r="K616" s="468"/>
      <c r="L616" s="470"/>
      <c r="M616" s="468"/>
      <c r="N616" s="470"/>
    </row>
    <row r="617" spans="1:14">
      <c r="A617" s="468"/>
      <c r="B617" s="466"/>
      <c r="C617" s="471"/>
      <c r="D617" s="472"/>
      <c r="E617" s="468"/>
      <c r="F617" s="470"/>
      <c r="G617" s="468"/>
      <c r="H617" s="470"/>
      <c r="I617" s="468"/>
      <c r="J617" s="470"/>
      <c r="K617" s="468"/>
      <c r="L617" s="470"/>
      <c r="M617" s="468"/>
      <c r="N617" s="470"/>
    </row>
    <row r="618" spans="1:14">
      <c r="A618" s="466"/>
      <c r="B618" s="466"/>
      <c r="C618" s="468"/>
      <c r="D618" s="472"/>
      <c r="E618" s="468"/>
      <c r="F618" s="470"/>
      <c r="G618" s="468"/>
      <c r="H618" s="470"/>
      <c r="I618" s="468"/>
      <c r="J618" s="470"/>
      <c r="K618" s="468"/>
      <c r="L618" s="476"/>
      <c r="M618" s="468"/>
      <c r="N618" s="476"/>
    </row>
    <row r="619" spans="1:14">
      <c r="A619" s="468"/>
      <c r="B619" s="467"/>
      <c r="C619" s="473"/>
      <c r="D619" s="472"/>
      <c r="E619" s="468"/>
      <c r="F619" s="477"/>
      <c r="G619" s="468"/>
      <c r="H619" s="477"/>
      <c r="I619" s="468"/>
      <c r="J619" s="477"/>
      <c r="K619" s="468"/>
      <c r="L619" s="477"/>
      <c r="M619" s="468"/>
      <c r="N619" s="477"/>
    </row>
    <row r="620" spans="1:14">
      <c r="A620" s="468"/>
      <c r="B620" s="467"/>
      <c r="C620" s="471"/>
      <c r="D620" s="472"/>
      <c r="E620" s="468"/>
      <c r="F620" s="478"/>
      <c r="G620" s="468"/>
      <c r="H620" s="478"/>
      <c r="I620" s="468"/>
      <c r="J620" s="479"/>
      <c r="K620" s="468"/>
      <c r="L620" s="478"/>
      <c r="M620" s="468"/>
      <c r="N620" s="478"/>
    </row>
    <row r="621" spans="1:14">
      <c r="A621" s="468"/>
      <c r="B621" s="467"/>
      <c r="C621" s="471"/>
      <c r="D621" s="472"/>
      <c r="E621" s="468"/>
      <c r="F621" s="478"/>
      <c r="G621" s="468"/>
      <c r="H621" s="478"/>
      <c r="I621" s="468"/>
      <c r="J621" s="478"/>
      <c r="K621" s="468"/>
      <c r="L621" s="478"/>
      <c r="M621" s="468"/>
      <c r="N621" s="478"/>
    </row>
    <row r="622" spans="1:14">
      <c r="A622" s="468"/>
      <c r="B622" s="466"/>
      <c r="C622" s="471"/>
      <c r="D622" s="472"/>
      <c r="E622" s="468"/>
      <c r="F622" s="478"/>
      <c r="G622" s="468"/>
      <c r="H622" s="479"/>
      <c r="I622" s="468"/>
      <c r="J622" s="479"/>
      <c r="K622" s="468"/>
      <c r="L622" s="478"/>
      <c r="M622" s="468"/>
      <c r="N622" s="478"/>
    </row>
    <row r="623" spans="1:14">
      <c r="A623" s="468"/>
      <c r="B623" s="466"/>
      <c r="C623" s="471"/>
      <c r="D623" s="472"/>
      <c r="E623" s="468"/>
      <c r="F623" s="478"/>
      <c r="G623" s="468"/>
      <c r="H623" s="479"/>
      <c r="I623" s="468"/>
      <c r="J623" s="479"/>
      <c r="K623" s="468"/>
      <c r="L623" s="478"/>
      <c r="M623" s="468"/>
      <c r="N623" s="478"/>
    </row>
    <row r="624" spans="1:14">
      <c r="A624" s="468"/>
      <c r="B624" s="466"/>
      <c r="C624" s="471"/>
      <c r="D624" s="472"/>
      <c r="E624" s="468"/>
      <c r="F624" s="478"/>
      <c r="G624" s="468"/>
      <c r="H624" s="479"/>
      <c r="I624" s="468"/>
      <c r="J624" s="479"/>
      <c r="K624" s="468"/>
      <c r="L624" s="478"/>
      <c r="M624" s="468"/>
      <c r="N624" s="478"/>
    </row>
    <row r="625" spans="1:14">
      <c r="A625" s="468"/>
      <c r="B625" s="466"/>
      <c r="C625" s="471"/>
      <c r="D625" s="472"/>
      <c r="E625" s="468"/>
      <c r="F625" s="478"/>
      <c r="G625" s="468"/>
      <c r="H625" s="478"/>
      <c r="I625" s="468"/>
      <c r="J625" s="478"/>
      <c r="K625" s="468"/>
      <c r="L625" s="478"/>
      <c r="M625" s="468"/>
      <c r="N625" s="478"/>
    </row>
    <row r="626" spans="1:14">
      <c r="A626" s="468"/>
      <c r="B626" s="467"/>
      <c r="C626" s="471"/>
      <c r="D626" s="472"/>
      <c r="E626" s="468"/>
      <c r="F626" s="478"/>
      <c r="G626" s="468"/>
      <c r="H626" s="479"/>
      <c r="I626" s="468"/>
      <c r="J626" s="479"/>
      <c r="K626" s="468"/>
      <c r="L626" s="478"/>
      <c r="M626" s="468"/>
      <c r="N626" s="479"/>
    </row>
    <row r="627" spans="1:14">
      <c r="A627" s="468"/>
      <c r="B627" s="466"/>
      <c r="C627" s="471"/>
      <c r="D627" s="472"/>
      <c r="E627" s="468"/>
      <c r="F627" s="478"/>
      <c r="G627" s="468"/>
      <c r="H627" s="478"/>
      <c r="I627" s="468"/>
      <c r="J627" s="478"/>
      <c r="K627" s="468"/>
      <c r="L627" s="478"/>
      <c r="M627" s="468"/>
      <c r="N627" s="478"/>
    </row>
    <row r="628" spans="1:14">
      <c r="A628" s="468"/>
      <c r="B628" s="466"/>
      <c r="C628" s="471"/>
      <c r="D628" s="472"/>
      <c r="E628" s="468"/>
      <c r="F628" s="478"/>
      <c r="G628" s="468"/>
      <c r="H628" s="478"/>
      <c r="I628" s="468"/>
      <c r="J628" s="478"/>
      <c r="K628" s="468"/>
      <c r="L628" s="478"/>
      <c r="M628" s="468"/>
      <c r="N628" s="478"/>
    </row>
    <row r="629" spans="1:14">
      <c r="A629" s="468"/>
      <c r="B629" s="466"/>
      <c r="C629" s="468"/>
      <c r="D629" s="472"/>
      <c r="E629" s="468"/>
      <c r="F629" s="478"/>
      <c r="G629" s="468"/>
      <c r="H629" s="478"/>
      <c r="I629" s="468"/>
      <c r="J629" s="478"/>
      <c r="K629" s="468"/>
      <c r="L629" s="480"/>
      <c r="M629" s="468"/>
      <c r="N629" s="480"/>
    </row>
    <row r="630" spans="1:14">
      <c r="A630" s="468"/>
      <c r="B630" s="466"/>
      <c r="C630" s="471"/>
      <c r="D630" s="472"/>
      <c r="E630" s="468"/>
      <c r="F630" s="478"/>
      <c r="G630" s="468"/>
      <c r="H630" s="479"/>
      <c r="I630" s="468"/>
      <c r="J630" s="479"/>
      <c r="K630" s="468"/>
      <c r="L630" s="478"/>
      <c r="M630" s="468"/>
      <c r="N630" s="478"/>
    </row>
    <row r="631" spans="1:14">
      <c r="A631" s="468"/>
      <c r="B631" s="466"/>
      <c r="C631" s="471"/>
      <c r="D631" s="472"/>
      <c r="E631" s="468"/>
      <c r="F631" s="478"/>
      <c r="G631" s="468"/>
      <c r="H631" s="479"/>
      <c r="I631" s="468"/>
      <c r="J631" s="479"/>
      <c r="K631" s="468"/>
      <c r="L631" s="478"/>
      <c r="M631" s="468"/>
      <c r="N631" s="479"/>
    </row>
    <row r="632" spans="1:14">
      <c r="A632" s="468"/>
      <c r="B632" s="466"/>
      <c r="C632" s="471"/>
      <c r="D632" s="472"/>
      <c r="E632" s="468"/>
      <c r="F632" s="478"/>
      <c r="G632" s="468"/>
      <c r="H632" s="479"/>
      <c r="I632" s="468"/>
      <c r="J632" s="479"/>
      <c r="K632" s="468"/>
      <c r="L632" s="478"/>
      <c r="M632" s="468"/>
      <c r="N632" s="478"/>
    </row>
    <row r="633" spans="1:14">
      <c r="A633" s="468"/>
      <c r="B633" s="466"/>
      <c r="C633" s="471"/>
      <c r="D633" s="467"/>
      <c r="E633" s="468"/>
      <c r="F633" s="478"/>
      <c r="G633" s="468"/>
      <c r="H633" s="479"/>
      <c r="I633" s="468"/>
      <c r="J633" s="479"/>
      <c r="K633" s="468"/>
      <c r="L633" s="478"/>
      <c r="M633" s="468"/>
      <c r="N633" s="478"/>
    </row>
    <row r="634" spans="1:14">
      <c r="A634" s="468"/>
      <c r="B634" s="466"/>
      <c r="C634" s="473"/>
      <c r="D634" s="472"/>
      <c r="E634" s="468"/>
      <c r="F634" s="478"/>
      <c r="G634" s="468"/>
      <c r="H634" s="479"/>
      <c r="I634" s="468"/>
      <c r="J634" s="479"/>
      <c r="K634" s="468"/>
      <c r="L634" s="478"/>
      <c r="M634" s="468"/>
      <c r="N634" s="479"/>
    </row>
    <row r="635" spans="1:14">
      <c r="A635" s="468"/>
      <c r="B635" s="466"/>
      <c r="C635" s="471"/>
      <c r="D635" s="467"/>
      <c r="E635" s="468"/>
      <c r="F635" s="478"/>
      <c r="G635" s="468"/>
      <c r="H635" s="478"/>
      <c r="I635" s="468"/>
      <c r="J635" s="479"/>
      <c r="K635" s="468"/>
      <c r="L635" s="478"/>
      <c r="M635" s="468"/>
      <c r="N635" s="478"/>
    </row>
    <row r="636" spans="1:14">
      <c r="A636" s="468"/>
      <c r="B636" s="466"/>
      <c r="C636" s="471"/>
      <c r="D636" s="472"/>
      <c r="E636" s="468"/>
      <c r="F636" s="478"/>
      <c r="G636" s="468"/>
      <c r="H636" s="479"/>
      <c r="I636" s="468"/>
      <c r="J636" s="479"/>
      <c r="K636" s="468"/>
      <c r="L636" s="478"/>
      <c r="M636" s="468"/>
      <c r="N636" s="479"/>
    </row>
    <row r="637" spans="1:14">
      <c r="A637" s="468"/>
      <c r="B637" s="466"/>
      <c r="C637" s="471"/>
      <c r="D637" s="467"/>
      <c r="E637" s="468"/>
      <c r="F637" s="478"/>
      <c r="G637" s="468"/>
      <c r="H637" s="478"/>
      <c r="I637" s="468"/>
      <c r="J637" s="478"/>
      <c r="K637" s="468"/>
      <c r="L637" s="478"/>
      <c r="M637" s="468"/>
      <c r="N637" s="478"/>
    </row>
    <row r="638" spans="1:14">
      <c r="A638" s="468"/>
      <c r="B638" s="466"/>
      <c r="C638" s="471"/>
      <c r="D638" s="467"/>
      <c r="E638" s="468"/>
      <c r="F638" s="478"/>
      <c r="G638" s="468"/>
      <c r="H638" s="478"/>
      <c r="I638" s="468"/>
      <c r="J638" s="478"/>
      <c r="K638" s="468"/>
      <c r="L638" s="478"/>
      <c r="M638" s="468"/>
      <c r="N638" s="478"/>
    </row>
    <row r="639" spans="1:14">
      <c r="A639" s="468"/>
      <c r="B639" s="466"/>
      <c r="C639" s="471"/>
      <c r="D639" s="472"/>
      <c r="E639" s="468"/>
      <c r="F639" s="478"/>
      <c r="G639" s="468"/>
      <c r="H639" s="478"/>
      <c r="I639" s="468"/>
      <c r="J639" s="479"/>
      <c r="K639" s="468"/>
      <c r="L639" s="478"/>
      <c r="M639" s="468"/>
      <c r="N639" s="478"/>
    </row>
    <row r="640" spans="1:14">
      <c r="A640" s="468"/>
      <c r="B640" s="466"/>
      <c r="C640" s="471"/>
      <c r="D640" s="467"/>
      <c r="E640" s="468"/>
      <c r="F640" s="478"/>
      <c r="G640" s="468"/>
      <c r="H640" s="478"/>
      <c r="I640" s="468"/>
      <c r="J640" s="478"/>
      <c r="K640" s="468"/>
      <c r="L640" s="478"/>
      <c r="M640" s="468"/>
      <c r="N640" s="478"/>
    </row>
    <row r="641" spans="1:14">
      <c r="A641" s="468"/>
      <c r="B641" s="466"/>
      <c r="C641" s="471"/>
      <c r="D641" s="472"/>
      <c r="E641" s="468"/>
      <c r="F641" s="478"/>
      <c r="G641" s="468"/>
      <c r="H641" s="478"/>
      <c r="I641" s="468"/>
      <c r="J641" s="478"/>
      <c r="K641" s="468"/>
      <c r="L641" s="478"/>
      <c r="M641" s="468"/>
      <c r="N641" s="478"/>
    </row>
    <row r="642" spans="1:14">
      <c r="A642" s="468"/>
      <c r="B642" s="466"/>
      <c r="C642" s="471"/>
      <c r="D642" s="472"/>
      <c r="E642" s="468"/>
      <c r="F642" s="478"/>
      <c r="G642" s="468"/>
      <c r="H642" s="479"/>
      <c r="I642" s="468"/>
      <c r="J642" s="479"/>
      <c r="K642" s="468"/>
      <c r="L642" s="478"/>
      <c r="M642" s="468"/>
      <c r="N642" s="478"/>
    </row>
    <row r="643" spans="1:14">
      <c r="A643" s="468"/>
      <c r="B643" s="466"/>
      <c r="C643" s="471"/>
      <c r="D643" s="472"/>
      <c r="E643" s="468"/>
      <c r="F643" s="478"/>
      <c r="G643" s="468"/>
      <c r="H643" s="478"/>
      <c r="I643" s="468"/>
      <c r="J643" s="479"/>
      <c r="K643" s="468"/>
      <c r="L643" s="478"/>
      <c r="M643" s="468"/>
      <c r="N643" s="478"/>
    </row>
    <row r="644" spans="1:14">
      <c r="A644" s="468"/>
      <c r="B644" s="466"/>
      <c r="C644" s="471"/>
      <c r="D644" s="467"/>
      <c r="E644" s="468"/>
      <c r="F644" s="478"/>
      <c r="G644" s="468"/>
      <c r="H644" s="479"/>
      <c r="I644" s="468"/>
      <c r="J644" s="479"/>
      <c r="K644" s="468"/>
      <c r="L644" s="478"/>
      <c r="M644" s="468"/>
      <c r="N644" s="478"/>
    </row>
    <row r="645" spans="1:14">
      <c r="A645" s="468"/>
      <c r="B645" s="466"/>
      <c r="C645" s="468"/>
      <c r="D645" s="466"/>
      <c r="E645" s="468"/>
      <c r="F645" s="480"/>
      <c r="G645" s="468"/>
      <c r="H645" s="480"/>
      <c r="I645" s="468"/>
      <c r="J645" s="480"/>
      <c r="K645" s="468"/>
      <c r="L645" s="480"/>
      <c r="M645" s="468"/>
      <c r="N645" s="480"/>
    </row>
    <row r="646" spans="1:14">
      <c r="A646" s="468"/>
      <c r="B646" s="466"/>
      <c r="C646" s="468"/>
      <c r="D646" s="466"/>
      <c r="E646" s="468"/>
      <c r="F646" s="480"/>
      <c r="G646" s="468"/>
      <c r="H646" s="480"/>
      <c r="I646" s="468"/>
      <c r="J646" s="480"/>
      <c r="K646" s="468"/>
      <c r="L646" s="480"/>
      <c r="M646" s="468"/>
      <c r="N646" s="480"/>
    </row>
    <row r="647" spans="1:14">
      <c r="A647" s="468"/>
      <c r="B647" s="466"/>
      <c r="C647" s="468"/>
      <c r="D647" s="472"/>
      <c r="E647" s="468"/>
      <c r="F647" s="480"/>
      <c r="G647" s="468"/>
      <c r="H647" s="480"/>
      <c r="I647" s="468"/>
      <c r="J647" s="480"/>
      <c r="K647" s="468"/>
      <c r="L647" s="480"/>
      <c r="M647" s="468"/>
      <c r="N647" s="480"/>
    </row>
    <row r="648" spans="1:14">
      <c r="A648" s="468"/>
      <c r="B648" s="466"/>
      <c r="C648" s="468"/>
      <c r="D648" s="472"/>
      <c r="E648" s="468"/>
      <c r="F648" s="480"/>
      <c r="G648" s="468"/>
      <c r="H648" s="480"/>
      <c r="I648" s="468"/>
      <c r="J648" s="480"/>
      <c r="K648" s="468"/>
      <c r="L648" s="480"/>
      <c r="M648" s="468"/>
      <c r="N648" s="480"/>
    </row>
    <row r="649" spans="1:14">
      <c r="A649" s="468"/>
      <c r="B649" s="466"/>
      <c r="C649" s="468"/>
      <c r="D649" s="472"/>
      <c r="E649" s="468"/>
      <c r="F649" s="478"/>
      <c r="G649" s="468"/>
      <c r="H649" s="480"/>
      <c r="I649" s="468"/>
      <c r="J649" s="480"/>
      <c r="K649" s="468"/>
      <c r="L649" s="480"/>
      <c r="M649" s="468"/>
      <c r="N649" s="480"/>
    </row>
    <row r="650" spans="1:14">
      <c r="A650" s="468"/>
      <c r="B650" s="466"/>
      <c r="C650" s="468"/>
      <c r="D650" s="472"/>
      <c r="E650" s="468"/>
      <c r="F650" s="478"/>
      <c r="G650" s="468"/>
      <c r="H650" s="480"/>
      <c r="I650" s="468"/>
      <c r="J650" s="480"/>
      <c r="K650" s="468"/>
      <c r="L650" s="480"/>
      <c r="M650" s="468"/>
      <c r="N650" s="480"/>
    </row>
    <row r="651" spans="1:14">
      <c r="A651" s="468"/>
      <c r="B651" s="466"/>
      <c r="C651" s="468"/>
      <c r="D651" s="472"/>
      <c r="E651" s="468"/>
      <c r="F651" s="478"/>
      <c r="G651" s="468"/>
      <c r="H651" s="480"/>
      <c r="I651" s="468"/>
      <c r="J651" s="480"/>
      <c r="K651" s="468"/>
      <c r="L651" s="480"/>
      <c r="M651" s="468"/>
      <c r="N651" s="480"/>
    </row>
    <row r="652" spans="1:14">
      <c r="A652" s="468"/>
      <c r="B652" s="466"/>
      <c r="C652" s="468"/>
      <c r="D652" s="467"/>
      <c r="E652" s="468"/>
      <c r="F652" s="478"/>
      <c r="G652" s="468"/>
      <c r="H652" s="478"/>
      <c r="I652" s="468"/>
      <c r="J652" s="478"/>
      <c r="K652" s="468"/>
      <c r="L652" s="480"/>
      <c r="M652" s="468"/>
      <c r="N652" s="480"/>
    </row>
    <row r="653" spans="1:14">
      <c r="A653" s="468"/>
      <c r="B653" s="466"/>
      <c r="C653" s="468"/>
      <c r="D653" s="481"/>
      <c r="E653" s="468"/>
      <c r="F653" s="478"/>
      <c r="G653" s="468"/>
      <c r="H653" s="480"/>
      <c r="I653" s="468"/>
      <c r="J653" s="480"/>
      <c r="K653" s="468"/>
      <c r="L653" s="480"/>
      <c r="M653" s="468"/>
      <c r="N653" s="480"/>
    </row>
    <row r="654" spans="1:14">
      <c r="A654" s="468"/>
      <c r="B654" s="466"/>
      <c r="C654" s="468"/>
      <c r="D654" s="481"/>
      <c r="E654" s="468"/>
      <c r="F654" s="480"/>
      <c r="G654" s="468"/>
      <c r="H654" s="480"/>
      <c r="I654" s="468"/>
      <c r="J654" s="480"/>
      <c r="K654" s="468"/>
      <c r="L654" s="480"/>
      <c r="M654" s="468"/>
      <c r="N654" s="480"/>
    </row>
    <row r="655" spans="1:14">
      <c r="A655" s="468"/>
      <c r="B655" s="466"/>
      <c r="C655" s="468"/>
      <c r="D655" s="481"/>
      <c r="E655" s="468"/>
      <c r="F655" s="480"/>
      <c r="G655" s="468"/>
      <c r="H655" s="480"/>
      <c r="I655" s="468"/>
      <c r="J655" s="480"/>
      <c r="K655" s="468"/>
      <c r="L655" s="480"/>
      <c r="M655" s="468"/>
      <c r="N655" s="480"/>
    </row>
    <row r="656" spans="1:14">
      <c r="A656" s="468"/>
      <c r="B656" s="466"/>
      <c r="C656" s="468"/>
      <c r="D656" s="481"/>
      <c r="E656" s="468"/>
      <c r="F656" s="480"/>
      <c r="G656" s="468"/>
      <c r="H656" s="480"/>
      <c r="I656" s="468"/>
      <c r="J656" s="480"/>
      <c r="K656" s="468"/>
      <c r="L656" s="480"/>
      <c r="M656" s="468"/>
      <c r="N656" s="480"/>
    </row>
    <row r="657" spans="1:14">
      <c r="A657" s="466"/>
      <c r="B657" s="466"/>
      <c r="C657" s="468"/>
      <c r="D657" s="481"/>
      <c r="E657" s="468"/>
      <c r="F657" s="480"/>
      <c r="G657" s="468"/>
      <c r="H657" s="480"/>
      <c r="I657" s="468"/>
      <c r="J657" s="480"/>
      <c r="K657" s="468"/>
      <c r="L657" s="480"/>
      <c r="M657" s="468"/>
      <c r="N657" s="480"/>
    </row>
    <row r="658" spans="1:14">
      <c r="A658" s="468"/>
      <c r="B658" s="467"/>
      <c r="C658" s="471"/>
      <c r="D658" s="481"/>
      <c r="E658" s="468"/>
      <c r="F658" s="478"/>
      <c r="G658" s="468"/>
      <c r="H658" s="478"/>
      <c r="I658" s="468"/>
      <c r="J658" s="478"/>
      <c r="K658" s="468"/>
      <c r="L658" s="478"/>
      <c r="M658" s="468"/>
      <c r="N658" s="478"/>
    </row>
    <row r="659" spans="1:14">
      <c r="A659" s="468"/>
      <c r="B659" s="467"/>
      <c r="C659" s="473"/>
      <c r="D659" s="481"/>
      <c r="E659" s="468"/>
      <c r="F659" s="479"/>
      <c r="G659" s="468"/>
      <c r="H659" s="479"/>
      <c r="I659" s="468"/>
      <c r="J659" s="479"/>
      <c r="K659" s="468"/>
      <c r="L659" s="479"/>
      <c r="M659" s="468"/>
      <c r="N659" s="478"/>
    </row>
    <row r="660" spans="1:14">
      <c r="A660" s="468"/>
      <c r="B660" s="467"/>
      <c r="C660" s="471"/>
      <c r="D660" s="466"/>
      <c r="E660" s="468"/>
      <c r="F660" s="478"/>
      <c r="G660" s="468"/>
      <c r="H660" s="478"/>
      <c r="I660" s="468"/>
      <c r="J660" s="478"/>
      <c r="K660" s="468"/>
      <c r="L660" s="478"/>
      <c r="M660" s="468"/>
      <c r="N660" s="478"/>
    </row>
    <row r="661" spans="1:14">
      <c r="A661" s="468"/>
      <c r="B661" s="467"/>
      <c r="C661" s="471"/>
      <c r="D661" s="466"/>
      <c r="E661" s="468"/>
      <c r="F661" s="478"/>
      <c r="G661" s="468"/>
      <c r="H661" s="478"/>
      <c r="I661" s="468"/>
      <c r="J661" s="478"/>
      <c r="K661" s="468"/>
      <c r="L661" s="478"/>
      <c r="M661" s="468"/>
      <c r="N661" s="478"/>
    </row>
    <row r="662" spans="1:14">
      <c r="A662" s="468"/>
      <c r="B662" s="467"/>
      <c r="C662" s="471"/>
      <c r="D662" s="481"/>
      <c r="E662" s="468"/>
      <c r="F662" s="478"/>
      <c r="G662" s="468"/>
      <c r="H662" s="478"/>
      <c r="I662" s="468"/>
      <c r="J662" s="478"/>
      <c r="K662" s="468"/>
      <c r="L662" s="478"/>
      <c r="M662" s="468"/>
      <c r="N662" s="478"/>
    </row>
    <row r="663" spans="1:14">
      <c r="A663" s="468"/>
      <c r="B663" s="466"/>
      <c r="C663" s="468"/>
      <c r="D663" s="481"/>
      <c r="E663" s="468"/>
      <c r="F663" s="478"/>
      <c r="G663" s="468"/>
      <c r="H663" s="480"/>
      <c r="I663" s="468"/>
      <c r="J663" s="480"/>
      <c r="K663" s="468"/>
      <c r="L663" s="480"/>
      <c r="M663" s="468"/>
      <c r="N663" s="480"/>
    </row>
    <row r="664" spans="1:14">
      <c r="A664" s="468"/>
      <c r="B664" s="467"/>
      <c r="C664" s="471"/>
      <c r="D664" s="482"/>
      <c r="E664" s="468"/>
      <c r="F664" s="478"/>
      <c r="G664" s="468"/>
      <c r="H664" s="478"/>
      <c r="I664" s="468"/>
      <c r="J664" s="478"/>
      <c r="K664" s="468"/>
      <c r="L664" s="480"/>
      <c r="M664" s="468"/>
      <c r="N664" s="480"/>
    </row>
    <row r="665" spans="1:14">
      <c r="A665" s="468"/>
      <c r="B665" s="467"/>
      <c r="C665" s="471"/>
      <c r="D665" s="481"/>
      <c r="E665" s="468"/>
      <c r="F665" s="478"/>
      <c r="G665" s="468"/>
      <c r="H665" s="478"/>
      <c r="I665" s="468"/>
      <c r="J665" s="478"/>
      <c r="K665" s="468"/>
      <c r="L665" s="480"/>
      <c r="M665" s="468"/>
      <c r="N665" s="480"/>
    </row>
    <row r="666" spans="1:14">
      <c r="A666" s="468"/>
      <c r="B666" s="467"/>
      <c r="C666" s="471"/>
      <c r="D666" s="481"/>
      <c r="E666" s="468"/>
      <c r="F666" s="479"/>
      <c r="G666" s="468"/>
      <c r="H666" s="478"/>
      <c r="I666" s="468"/>
      <c r="J666" s="478"/>
      <c r="K666" s="468"/>
      <c r="L666" s="478"/>
      <c r="M666" s="468"/>
      <c r="N666" s="478"/>
    </row>
    <row r="667" spans="1:14">
      <c r="A667" s="468"/>
      <c r="B667" s="467"/>
      <c r="C667" s="471"/>
      <c r="D667" s="481"/>
      <c r="E667" s="468"/>
      <c r="F667" s="478"/>
      <c r="G667" s="468"/>
      <c r="H667" s="478"/>
      <c r="I667" s="468"/>
      <c r="J667" s="478"/>
      <c r="K667" s="468"/>
      <c r="L667" s="478"/>
      <c r="M667" s="468"/>
      <c r="N667" s="478"/>
    </row>
    <row r="668" spans="1:14">
      <c r="A668" s="468"/>
      <c r="B668" s="467"/>
      <c r="C668" s="473"/>
      <c r="D668" s="481"/>
      <c r="E668" s="468"/>
      <c r="F668" s="479"/>
      <c r="G668" s="468"/>
      <c r="H668" s="479"/>
      <c r="I668" s="468"/>
      <c r="J668" s="479"/>
      <c r="K668" s="468"/>
      <c r="L668" s="479"/>
      <c r="M668" s="468"/>
      <c r="N668" s="478"/>
    </row>
    <row r="669" spans="1:14">
      <c r="A669" s="468"/>
      <c r="B669" s="467"/>
      <c r="C669" s="473"/>
      <c r="D669" s="481"/>
      <c r="E669" s="468"/>
      <c r="F669" s="479"/>
      <c r="G669" s="468"/>
      <c r="H669" s="479"/>
      <c r="I669" s="468"/>
      <c r="J669" s="479"/>
      <c r="K669" s="468"/>
      <c r="L669" s="479"/>
      <c r="M669" s="468"/>
      <c r="N669" s="478"/>
    </row>
    <row r="670" spans="1:14">
      <c r="A670" s="468"/>
      <c r="B670" s="466"/>
      <c r="C670" s="471"/>
      <c r="D670" s="481"/>
      <c r="E670" s="468"/>
      <c r="F670" s="478"/>
      <c r="G670" s="468"/>
      <c r="H670" s="478"/>
      <c r="I670" s="468"/>
      <c r="J670" s="478"/>
      <c r="K670" s="468"/>
      <c r="L670" s="478"/>
      <c r="M670" s="468"/>
      <c r="N670" s="478"/>
    </row>
    <row r="671" spans="1:14">
      <c r="A671" s="468"/>
      <c r="B671" s="466"/>
      <c r="C671" s="471"/>
      <c r="D671" s="481"/>
      <c r="E671" s="468"/>
      <c r="F671" s="478"/>
      <c r="G671" s="468"/>
      <c r="H671" s="478"/>
      <c r="I671" s="468"/>
      <c r="J671" s="478"/>
      <c r="K671" s="468"/>
      <c r="L671" s="478"/>
      <c r="M671" s="468"/>
      <c r="N671" s="478"/>
    </row>
    <row r="672" spans="1:14">
      <c r="A672" s="468"/>
      <c r="B672" s="466"/>
      <c r="C672" s="471"/>
      <c r="D672" s="481"/>
      <c r="E672" s="468"/>
      <c r="F672" s="478"/>
      <c r="G672" s="468"/>
      <c r="H672" s="478"/>
      <c r="I672" s="468"/>
      <c r="J672" s="478"/>
      <c r="K672" s="468"/>
      <c r="L672" s="478"/>
      <c r="M672" s="468"/>
      <c r="N672" s="478"/>
    </row>
    <row r="673" spans="1:14">
      <c r="A673" s="468"/>
      <c r="B673" s="466"/>
      <c r="C673" s="473"/>
      <c r="D673" s="481"/>
      <c r="E673" s="468"/>
      <c r="F673" s="479"/>
      <c r="G673" s="468"/>
      <c r="H673" s="479"/>
      <c r="I673" s="468"/>
      <c r="J673" s="479"/>
      <c r="K673" s="468"/>
      <c r="L673" s="479"/>
      <c r="M673" s="468"/>
      <c r="N673" s="478"/>
    </row>
    <row r="674" spans="1:14">
      <c r="A674" s="468"/>
      <c r="B674" s="467"/>
      <c r="C674" s="473"/>
      <c r="D674" s="481"/>
      <c r="E674" s="468"/>
      <c r="F674" s="477"/>
      <c r="G674" s="468"/>
      <c r="H674" s="477"/>
      <c r="I674" s="468"/>
      <c r="J674" s="477"/>
      <c r="K674" s="468"/>
      <c r="L674" s="477"/>
      <c r="M674" s="468"/>
      <c r="N674" s="477"/>
    </row>
    <row r="675" spans="1:14">
      <c r="A675" s="468"/>
      <c r="B675" s="467"/>
      <c r="C675" s="475"/>
      <c r="D675" s="481"/>
      <c r="E675" s="468"/>
      <c r="F675" s="477"/>
      <c r="G675" s="468"/>
      <c r="H675" s="477"/>
      <c r="I675" s="468"/>
      <c r="J675" s="477"/>
      <c r="K675" s="468"/>
      <c r="L675" s="477"/>
      <c r="M675" s="468"/>
      <c r="N675" s="477"/>
    </row>
    <row r="676" spans="1:14">
      <c r="A676" s="468"/>
      <c r="B676" s="467"/>
      <c r="C676" s="473"/>
      <c r="D676" s="481"/>
      <c r="E676" s="468"/>
      <c r="F676" s="477"/>
      <c r="G676" s="468"/>
      <c r="H676" s="477"/>
      <c r="I676" s="468"/>
      <c r="J676" s="477"/>
      <c r="K676" s="468"/>
      <c r="L676" s="477"/>
      <c r="M676" s="468"/>
      <c r="N676" s="477"/>
    </row>
    <row r="677" spans="1:14">
      <c r="A677" s="468"/>
      <c r="B677" s="467"/>
      <c r="C677" s="473"/>
      <c r="D677" s="481"/>
      <c r="E677" s="468"/>
      <c r="F677" s="479"/>
      <c r="G677" s="468"/>
      <c r="H677" s="479"/>
      <c r="I677" s="468"/>
      <c r="J677" s="479"/>
      <c r="K677" s="468"/>
      <c r="L677" s="479"/>
      <c r="M677" s="468"/>
      <c r="N677" s="478"/>
    </row>
    <row r="678" spans="1:14">
      <c r="A678" s="468"/>
      <c r="B678" s="467"/>
      <c r="C678" s="475"/>
      <c r="D678" s="481"/>
      <c r="E678" s="468"/>
      <c r="F678" s="479"/>
      <c r="G678" s="468"/>
      <c r="H678" s="479"/>
      <c r="I678" s="468"/>
      <c r="J678" s="479"/>
      <c r="K678" s="468"/>
      <c r="L678" s="479"/>
      <c r="M678" s="468"/>
      <c r="N678" s="478"/>
    </row>
    <row r="679" spans="1:14">
      <c r="A679" s="468"/>
      <c r="B679" s="467"/>
      <c r="C679" s="475"/>
      <c r="D679" s="481"/>
      <c r="E679" s="468"/>
      <c r="F679" s="479"/>
      <c r="G679" s="468"/>
      <c r="H679" s="477"/>
      <c r="I679" s="468"/>
      <c r="J679" s="479"/>
      <c r="K679" s="468"/>
      <c r="L679" s="477"/>
      <c r="M679" s="468"/>
      <c r="N679" s="477"/>
    </row>
    <row r="680" spans="1:14">
      <c r="A680" s="468"/>
      <c r="B680" s="467"/>
      <c r="C680" s="475"/>
      <c r="D680" s="466"/>
      <c r="E680" s="468"/>
      <c r="F680" s="479"/>
      <c r="G680" s="468"/>
      <c r="H680" s="479"/>
      <c r="I680" s="468"/>
      <c r="J680" s="479"/>
      <c r="K680" s="468"/>
      <c r="L680" s="479"/>
      <c r="M680" s="468"/>
      <c r="N680" s="477"/>
    </row>
    <row r="681" spans="1:14">
      <c r="A681" s="468"/>
      <c r="B681" s="467"/>
      <c r="C681" s="475"/>
      <c r="D681" s="481"/>
      <c r="E681" s="468"/>
      <c r="F681" s="479"/>
      <c r="G681" s="468"/>
      <c r="H681" s="479"/>
      <c r="I681" s="468"/>
      <c r="J681" s="479"/>
      <c r="K681" s="468"/>
      <c r="L681" s="479"/>
      <c r="M681" s="468"/>
      <c r="N681" s="477"/>
    </row>
    <row r="682" spans="1:14">
      <c r="A682" s="468"/>
      <c r="B682" s="467"/>
      <c r="C682" s="475"/>
      <c r="D682" s="481"/>
      <c r="E682" s="468"/>
      <c r="F682" s="479"/>
      <c r="G682" s="468"/>
      <c r="H682" s="479"/>
      <c r="I682" s="468"/>
      <c r="J682" s="479"/>
      <c r="K682" s="468"/>
      <c r="L682" s="479"/>
      <c r="M682" s="468"/>
      <c r="N682" s="477"/>
    </row>
    <row r="683" spans="1:14">
      <c r="A683" s="468"/>
      <c r="B683" s="467"/>
      <c r="C683" s="475"/>
      <c r="D683" s="481"/>
      <c r="E683" s="468"/>
      <c r="F683" s="479"/>
      <c r="G683" s="468"/>
      <c r="H683" s="479"/>
      <c r="I683" s="468"/>
      <c r="J683" s="479"/>
      <c r="K683" s="468"/>
      <c r="L683" s="479"/>
      <c r="M683" s="468"/>
      <c r="N683" s="477"/>
    </row>
    <row r="684" spans="1:14">
      <c r="A684" s="468"/>
      <c r="B684" s="467"/>
      <c r="C684" s="468"/>
      <c r="D684" s="466"/>
      <c r="E684" s="468"/>
      <c r="F684" s="478"/>
      <c r="G684" s="468"/>
      <c r="H684" s="478"/>
      <c r="I684" s="468"/>
      <c r="J684" s="478"/>
      <c r="K684" s="468"/>
      <c r="L684" s="480"/>
      <c r="M684" s="468"/>
      <c r="N684" s="480"/>
    </row>
    <row r="685" spans="1:14">
      <c r="A685" s="468"/>
      <c r="B685" s="467"/>
      <c r="C685" s="475"/>
      <c r="D685" s="481"/>
      <c r="E685" s="468"/>
      <c r="F685" s="479"/>
      <c r="G685" s="468"/>
      <c r="H685" s="479"/>
      <c r="I685" s="468"/>
      <c r="J685" s="479"/>
      <c r="K685" s="468"/>
      <c r="L685" s="479"/>
      <c r="M685" s="468"/>
      <c r="N685" s="477"/>
    </row>
    <row r="686" spans="1:14">
      <c r="A686" s="468"/>
      <c r="B686" s="467"/>
      <c r="C686" s="475"/>
      <c r="D686" s="481"/>
      <c r="E686" s="468"/>
      <c r="F686" s="479"/>
      <c r="G686" s="468"/>
      <c r="H686" s="479"/>
      <c r="I686" s="468"/>
      <c r="J686" s="479"/>
      <c r="K686" s="468"/>
      <c r="L686" s="479"/>
      <c r="M686" s="468"/>
      <c r="N686" s="478"/>
    </row>
    <row r="687" spans="1:14">
      <c r="A687" s="468"/>
      <c r="B687" s="467"/>
      <c r="C687" s="475"/>
      <c r="D687" s="481"/>
      <c r="E687" s="468"/>
      <c r="F687" s="479"/>
      <c r="G687" s="468"/>
      <c r="H687" s="479"/>
      <c r="I687" s="468"/>
      <c r="J687" s="479"/>
      <c r="K687" s="468"/>
      <c r="L687" s="479"/>
      <c r="M687" s="468"/>
      <c r="N687" s="478"/>
    </row>
    <row r="688" spans="1:14">
      <c r="A688" s="468"/>
      <c r="B688" s="467"/>
      <c r="C688" s="475"/>
      <c r="D688" s="481"/>
      <c r="E688" s="468"/>
      <c r="F688" s="479"/>
      <c r="G688" s="468"/>
      <c r="H688" s="479"/>
      <c r="I688" s="468"/>
      <c r="J688" s="479"/>
      <c r="K688" s="468"/>
      <c r="L688" s="479"/>
      <c r="M688" s="468"/>
      <c r="N688" s="478"/>
    </row>
    <row r="689" spans="1:14">
      <c r="A689" s="468"/>
      <c r="B689" s="467"/>
      <c r="C689" s="475"/>
      <c r="D689" s="481"/>
      <c r="E689" s="468"/>
      <c r="F689" s="479"/>
      <c r="G689" s="468"/>
      <c r="H689" s="479"/>
      <c r="I689" s="468"/>
      <c r="J689" s="479"/>
      <c r="K689" s="468"/>
      <c r="L689" s="479"/>
      <c r="M689" s="468"/>
      <c r="N689" s="478"/>
    </row>
    <row r="690" spans="1:14">
      <c r="A690" s="468"/>
      <c r="B690" s="467"/>
      <c r="C690" s="475"/>
      <c r="D690" s="481"/>
      <c r="E690" s="468"/>
      <c r="F690" s="479"/>
      <c r="G690" s="468"/>
      <c r="H690" s="479"/>
      <c r="I690" s="468"/>
      <c r="J690" s="479"/>
      <c r="K690" s="468"/>
      <c r="L690" s="479"/>
      <c r="M690" s="468"/>
      <c r="N690" s="478"/>
    </row>
    <row r="691" spans="1:14">
      <c r="A691" s="468"/>
      <c r="B691" s="467"/>
      <c r="C691" s="475"/>
      <c r="D691" s="481"/>
      <c r="E691" s="468"/>
      <c r="F691" s="479"/>
      <c r="G691" s="468"/>
      <c r="H691" s="479"/>
      <c r="I691" s="468"/>
      <c r="J691" s="479"/>
      <c r="K691" s="468"/>
      <c r="L691" s="479"/>
      <c r="M691" s="468"/>
      <c r="N691" s="478"/>
    </row>
    <row r="692" spans="1:14">
      <c r="A692" s="468"/>
      <c r="B692" s="467"/>
      <c r="C692" s="468"/>
      <c r="D692" s="482"/>
      <c r="E692" s="468"/>
      <c r="F692" s="480"/>
      <c r="G692" s="468"/>
      <c r="H692" s="480"/>
      <c r="I692" s="468"/>
      <c r="J692" s="480"/>
      <c r="K692" s="468"/>
      <c r="L692" s="480"/>
      <c r="M692" s="468"/>
      <c r="N692" s="480"/>
    </row>
    <row r="693" spans="1:14">
      <c r="A693" s="468"/>
      <c r="B693" s="466"/>
      <c r="C693" s="468"/>
      <c r="D693" s="481"/>
      <c r="E693" s="468"/>
      <c r="F693" s="480"/>
      <c r="G693" s="468"/>
      <c r="H693" s="480"/>
      <c r="I693" s="468"/>
      <c r="J693" s="480"/>
      <c r="K693" s="468"/>
      <c r="L693" s="480"/>
      <c r="M693" s="468"/>
      <c r="N693" s="480"/>
    </row>
    <row r="694" spans="1:14">
      <c r="A694" s="468"/>
      <c r="B694" s="466"/>
      <c r="C694" s="468"/>
      <c r="D694" s="482"/>
      <c r="E694" s="468"/>
      <c r="F694" s="480"/>
      <c r="G694" s="468"/>
      <c r="H694" s="480"/>
      <c r="I694" s="468"/>
      <c r="J694" s="480"/>
      <c r="K694" s="468"/>
      <c r="L694" s="480"/>
      <c r="M694" s="468"/>
      <c r="N694" s="480"/>
    </row>
    <row r="695" spans="1:14">
      <c r="A695" s="468"/>
      <c r="B695" s="466"/>
      <c r="C695" s="468"/>
      <c r="D695" s="481"/>
      <c r="E695" s="468"/>
      <c r="F695" s="480"/>
      <c r="G695" s="468"/>
      <c r="H695" s="480"/>
      <c r="I695" s="468"/>
      <c r="J695" s="480"/>
      <c r="K695" s="468"/>
      <c r="L695" s="480"/>
      <c r="M695" s="468"/>
      <c r="N695" s="480"/>
    </row>
    <row r="696" spans="1:14">
      <c r="A696" s="468"/>
      <c r="B696" s="466"/>
      <c r="C696" s="468"/>
      <c r="D696" s="481"/>
      <c r="E696" s="468"/>
      <c r="F696" s="478"/>
      <c r="G696" s="468"/>
      <c r="H696" s="478"/>
      <c r="I696" s="468"/>
      <c r="J696" s="478"/>
      <c r="K696" s="468"/>
      <c r="L696" s="480"/>
      <c r="M696" s="468"/>
      <c r="N696" s="480"/>
    </row>
    <row r="697" spans="1:14">
      <c r="A697" s="468"/>
      <c r="B697" s="466"/>
      <c r="C697" s="473"/>
      <c r="D697" s="481"/>
      <c r="E697" s="468"/>
      <c r="F697" s="477"/>
      <c r="G697" s="468"/>
      <c r="H697" s="477"/>
      <c r="I697" s="468"/>
      <c r="J697" s="477"/>
      <c r="K697" s="468"/>
      <c r="L697" s="477"/>
      <c r="M697" s="468"/>
      <c r="N697" s="477"/>
    </row>
    <row r="698" spans="1:14">
      <c r="A698" s="468"/>
      <c r="B698" s="466"/>
      <c r="C698" s="473"/>
      <c r="D698" s="481"/>
      <c r="E698" s="468"/>
      <c r="F698" s="477"/>
      <c r="G698" s="468"/>
      <c r="H698" s="479"/>
      <c r="I698" s="468"/>
      <c r="J698" s="477"/>
      <c r="K698" s="468"/>
      <c r="L698" s="479"/>
      <c r="M698" s="468"/>
      <c r="N698" s="478"/>
    </row>
    <row r="699" spans="1:14">
      <c r="A699" s="468"/>
      <c r="B699" s="467"/>
      <c r="C699" s="471"/>
      <c r="D699" s="481"/>
      <c r="E699" s="468"/>
      <c r="F699" s="479"/>
      <c r="G699" s="468"/>
      <c r="H699" s="478"/>
      <c r="I699" s="468"/>
      <c r="J699" s="479"/>
      <c r="K699" s="468"/>
      <c r="L699" s="478"/>
      <c r="M699" s="468"/>
      <c r="N699" s="478"/>
    </row>
    <row r="700" spans="1:14">
      <c r="A700" s="468"/>
      <c r="B700" s="466"/>
      <c r="C700" s="473"/>
      <c r="D700" s="481"/>
      <c r="E700" s="468"/>
      <c r="F700" s="479"/>
      <c r="G700" s="468"/>
      <c r="H700" s="479"/>
      <c r="I700" s="468"/>
      <c r="J700" s="479"/>
      <c r="K700" s="468"/>
      <c r="L700" s="479"/>
      <c r="M700" s="468"/>
      <c r="N700" s="478"/>
    </row>
    <row r="701" spans="1:14">
      <c r="A701" s="468"/>
      <c r="B701" s="466"/>
      <c r="C701" s="471"/>
      <c r="D701" s="481"/>
      <c r="E701" s="468"/>
      <c r="F701" s="479"/>
      <c r="G701" s="468"/>
      <c r="H701" s="478"/>
      <c r="I701" s="468"/>
      <c r="J701" s="479"/>
      <c r="K701" s="468"/>
      <c r="L701" s="478"/>
      <c r="M701" s="468"/>
      <c r="N701" s="478"/>
    </row>
    <row r="702" spans="1:14">
      <c r="A702" s="468"/>
      <c r="B702" s="466"/>
      <c r="C702" s="471"/>
      <c r="D702" s="481"/>
      <c r="E702" s="468"/>
      <c r="F702" s="479"/>
      <c r="G702" s="468"/>
      <c r="H702" s="478"/>
      <c r="I702" s="468"/>
      <c r="J702" s="478"/>
      <c r="K702" s="468"/>
      <c r="L702" s="478"/>
      <c r="M702" s="468"/>
      <c r="N702" s="478"/>
    </row>
    <row r="703" spans="1:14">
      <c r="A703" s="468"/>
      <c r="B703" s="466"/>
      <c r="C703" s="473"/>
      <c r="D703" s="466"/>
      <c r="E703" s="468"/>
      <c r="F703" s="479"/>
      <c r="G703" s="468"/>
      <c r="H703" s="479"/>
      <c r="I703" s="468"/>
      <c r="J703" s="479"/>
      <c r="K703" s="468"/>
      <c r="L703" s="479"/>
      <c r="M703" s="468"/>
      <c r="N703" s="478"/>
    </row>
    <row r="704" spans="1:14">
      <c r="A704" s="468"/>
      <c r="B704" s="466"/>
      <c r="C704" s="473"/>
      <c r="D704" s="481"/>
      <c r="E704" s="468"/>
      <c r="F704" s="479"/>
      <c r="G704" s="468"/>
      <c r="H704" s="479"/>
      <c r="I704" s="468"/>
      <c r="J704" s="479"/>
      <c r="K704" s="468"/>
      <c r="L704" s="478"/>
      <c r="M704" s="468"/>
      <c r="N704" s="478"/>
    </row>
    <row r="705" spans="1:14">
      <c r="A705" s="468"/>
      <c r="B705" s="466"/>
      <c r="C705" s="471"/>
      <c r="D705" s="481"/>
      <c r="E705" s="468"/>
      <c r="F705" s="479"/>
      <c r="G705" s="468"/>
      <c r="H705" s="478"/>
      <c r="I705" s="468"/>
      <c r="J705" s="479"/>
      <c r="K705" s="468"/>
      <c r="L705" s="478"/>
      <c r="M705" s="468"/>
      <c r="N705" s="478"/>
    </row>
    <row r="706" spans="1:14">
      <c r="A706" s="468"/>
      <c r="B706" s="466"/>
      <c r="C706" s="471"/>
      <c r="D706" s="481"/>
      <c r="E706" s="468"/>
      <c r="F706" s="479"/>
      <c r="G706" s="468"/>
      <c r="H706" s="478"/>
      <c r="I706" s="468"/>
      <c r="J706" s="479"/>
      <c r="K706" s="468"/>
      <c r="L706" s="478"/>
      <c r="M706" s="468"/>
      <c r="N706" s="478"/>
    </row>
    <row r="707" spans="1:14">
      <c r="A707" s="468"/>
      <c r="B707" s="466"/>
      <c r="C707" s="471"/>
      <c r="D707" s="481"/>
      <c r="E707" s="468"/>
      <c r="F707" s="479"/>
      <c r="G707" s="468"/>
      <c r="H707" s="478"/>
      <c r="I707" s="468"/>
      <c r="J707" s="479"/>
      <c r="K707" s="468"/>
      <c r="L707" s="478"/>
      <c r="M707" s="468"/>
      <c r="N707" s="478"/>
    </row>
    <row r="708" spans="1:14">
      <c r="A708" s="468"/>
      <c r="B708" s="466"/>
      <c r="C708" s="471"/>
      <c r="D708" s="481"/>
      <c r="E708" s="468"/>
      <c r="F708" s="479"/>
      <c r="G708" s="468"/>
      <c r="H708" s="478"/>
      <c r="I708" s="468"/>
      <c r="J708" s="479"/>
      <c r="K708" s="468"/>
      <c r="L708" s="478"/>
      <c r="M708" s="468"/>
      <c r="N708" s="478"/>
    </row>
    <row r="709" spans="1:14">
      <c r="A709" s="468"/>
      <c r="B709" s="466"/>
      <c r="C709" s="471"/>
      <c r="D709" s="481"/>
      <c r="E709" s="468"/>
      <c r="F709" s="478"/>
      <c r="G709" s="468"/>
      <c r="H709" s="478"/>
      <c r="I709" s="468"/>
      <c r="J709" s="478"/>
      <c r="K709" s="468"/>
      <c r="L709" s="478"/>
      <c r="M709" s="468"/>
      <c r="N709" s="478"/>
    </row>
    <row r="710" spans="1:14">
      <c r="A710" s="468"/>
      <c r="B710" s="466"/>
      <c r="C710" s="471"/>
      <c r="D710" s="481"/>
      <c r="E710" s="468"/>
      <c r="F710" s="479"/>
      <c r="G710" s="468"/>
      <c r="H710" s="478"/>
      <c r="I710" s="468"/>
      <c r="J710" s="478"/>
      <c r="K710" s="468"/>
      <c r="L710" s="478"/>
      <c r="M710" s="468"/>
      <c r="N710" s="478"/>
    </row>
    <row r="711" spans="1:14">
      <c r="A711" s="468"/>
      <c r="B711" s="466"/>
      <c r="C711" s="468"/>
      <c r="D711" s="481"/>
      <c r="E711" s="468"/>
      <c r="F711" s="478"/>
      <c r="G711" s="468"/>
      <c r="H711" s="478"/>
      <c r="I711" s="468"/>
      <c r="J711" s="478"/>
      <c r="K711" s="468"/>
      <c r="L711" s="480"/>
      <c r="M711" s="468"/>
      <c r="N711" s="480"/>
    </row>
    <row r="712" spans="1:14">
      <c r="A712" s="468"/>
      <c r="B712" s="466"/>
      <c r="C712" s="471"/>
      <c r="D712" s="481"/>
      <c r="E712" s="468"/>
      <c r="F712" s="478"/>
      <c r="G712" s="468"/>
      <c r="H712" s="478"/>
      <c r="I712" s="468"/>
      <c r="J712" s="478"/>
      <c r="K712" s="468"/>
      <c r="L712" s="478"/>
      <c r="M712" s="468"/>
      <c r="N712" s="478"/>
    </row>
    <row r="713" spans="1:14">
      <c r="A713" s="468"/>
      <c r="B713" s="466"/>
      <c r="C713" s="468"/>
      <c r="D713" s="481"/>
      <c r="E713" s="468"/>
      <c r="F713" s="478"/>
      <c r="G713" s="468"/>
      <c r="H713" s="480"/>
      <c r="I713" s="468"/>
      <c r="J713" s="480"/>
      <c r="K713" s="468"/>
      <c r="L713" s="480"/>
      <c r="M713" s="468"/>
      <c r="N713" s="480"/>
    </row>
    <row r="714" spans="1:14">
      <c r="A714" s="468"/>
      <c r="B714" s="466"/>
      <c r="C714" s="473"/>
      <c r="D714" s="481"/>
      <c r="E714" s="468"/>
      <c r="F714" s="479"/>
      <c r="G714" s="468"/>
      <c r="H714" s="479"/>
      <c r="I714" s="468"/>
      <c r="J714" s="479"/>
      <c r="K714" s="468"/>
      <c r="L714" s="479"/>
      <c r="M714" s="468"/>
      <c r="N714" s="478"/>
    </row>
    <row r="715" spans="1:14">
      <c r="A715" s="468"/>
      <c r="B715" s="466"/>
      <c r="C715" s="473"/>
      <c r="D715" s="481"/>
      <c r="E715" s="468"/>
      <c r="F715" s="479"/>
      <c r="G715" s="468"/>
      <c r="H715" s="479"/>
      <c r="I715" s="468"/>
      <c r="J715" s="479"/>
      <c r="K715" s="468"/>
      <c r="L715" s="479"/>
      <c r="M715" s="468"/>
      <c r="N715" s="478"/>
    </row>
    <row r="716" spans="1:14">
      <c r="A716" s="468"/>
      <c r="B716" s="466"/>
      <c r="C716" s="471"/>
      <c r="D716" s="481"/>
      <c r="E716" s="468"/>
      <c r="F716" s="479"/>
      <c r="G716" s="468"/>
      <c r="H716" s="478"/>
      <c r="I716" s="468"/>
      <c r="J716" s="479"/>
      <c r="K716" s="468"/>
      <c r="L716" s="478"/>
      <c r="M716" s="468"/>
      <c r="N716" s="478"/>
    </row>
    <row r="717" spans="1:14">
      <c r="A717" s="468"/>
      <c r="B717" s="466"/>
      <c r="C717" s="471"/>
      <c r="D717" s="481"/>
      <c r="E717" s="468"/>
      <c r="F717" s="478"/>
      <c r="G717" s="468"/>
      <c r="H717" s="478"/>
      <c r="I717" s="468"/>
      <c r="J717" s="478"/>
      <c r="K717" s="468"/>
      <c r="L717" s="478"/>
      <c r="M717" s="468"/>
      <c r="N717" s="478"/>
    </row>
    <row r="718" spans="1:14">
      <c r="A718" s="468"/>
      <c r="B718" s="466"/>
      <c r="C718" s="471"/>
      <c r="D718" s="481"/>
      <c r="E718" s="468"/>
      <c r="F718" s="479"/>
      <c r="G718" s="468"/>
      <c r="H718" s="478"/>
      <c r="I718" s="468"/>
      <c r="J718" s="479"/>
      <c r="K718" s="468"/>
      <c r="L718" s="478"/>
      <c r="M718" s="468"/>
      <c r="N718" s="478"/>
    </row>
    <row r="719" spans="1:14">
      <c r="A719" s="468"/>
      <c r="B719" s="466"/>
      <c r="C719" s="471"/>
      <c r="D719" s="481"/>
      <c r="E719" s="468"/>
      <c r="F719" s="479"/>
      <c r="G719" s="468"/>
      <c r="H719" s="478"/>
      <c r="I719" s="468"/>
      <c r="J719" s="479"/>
      <c r="K719" s="468"/>
      <c r="L719" s="478"/>
      <c r="M719" s="468"/>
      <c r="N719" s="478"/>
    </row>
    <row r="720" spans="1:14">
      <c r="A720" s="468"/>
      <c r="B720" s="466"/>
      <c r="C720" s="471"/>
      <c r="D720" s="466"/>
      <c r="E720" s="468"/>
      <c r="F720" s="479"/>
      <c r="G720" s="468"/>
      <c r="H720" s="478"/>
      <c r="I720" s="468"/>
      <c r="J720" s="479"/>
      <c r="K720" s="468"/>
      <c r="L720" s="478"/>
      <c r="M720" s="468"/>
      <c r="N720" s="478"/>
    </row>
    <row r="721" spans="1:14">
      <c r="A721" s="468"/>
      <c r="B721" s="466"/>
      <c r="C721" s="471"/>
      <c r="D721" s="481"/>
      <c r="E721" s="468"/>
      <c r="F721" s="479"/>
      <c r="G721" s="468"/>
      <c r="H721" s="478"/>
      <c r="I721" s="468"/>
      <c r="J721" s="478"/>
      <c r="K721" s="468"/>
      <c r="L721" s="478"/>
      <c r="M721" s="468"/>
      <c r="N721" s="478"/>
    </row>
    <row r="722" spans="1:14">
      <c r="A722" s="468"/>
      <c r="B722" s="466"/>
      <c r="C722" s="471"/>
      <c r="D722" s="481"/>
      <c r="E722" s="468"/>
      <c r="F722" s="479"/>
      <c r="G722" s="468"/>
      <c r="H722" s="478"/>
      <c r="I722" s="468"/>
      <c r="J722" s="478"/>
      <c r="K722" s="468"/>
      <c r="L722" s="478"/>
      <c r="M722" s="468"/>
      <c r="N722" s="478"/>
    </row>
    <row r="723" spans="1:14">
      <c r="A723" s="468"/>
      <c r="B723" s="466"/>
      <c r="C723" s="466"/>
      <c r="D723" s="481"/>
      <c r="E723" s="468"/>
      <c r="F723" s="478"/>
      <c r="G723" s="468"/>
      <c r="H723" s="478"/>
      <c r="I723" s="468"/>
      <c r="J723" s="478"/>
      <c r="K723" s="468"/>
      <c r="L723" s="478"/>
      <c r="M723" s="468"/>
      <c r="N723" s="478"/>
    </row>
    <row r="724" spans="1:14">
      <c r="A724" s="468"/>
      <c r="B724" s="466"/>
      <c r="C724" s="471"/>
      <c r="D724" s="481"/>
      <c r="E724" s="468"/>
      <c r="F724" s="479"/>
      <c r="G724" s="468"/>
      <c r="H724" s="478"/>
      <c r="I724" s="468"/>
      <c r="J724" s="479"/>
      <c r="K724" s="468"/>
      <c r="L724" s="478"/>
      <c r="M724" s="468"/>
      <c r="N724" s="478"/>
    </row>
    <row r="725" spans="1:14">
      <c r="A725" s="468"/>
      <c r="B725" s="466"/>
      <c r="C725" s="471"/>
      <c r="D725" s="481"/>
      <c r="E725" s="468"/>
      <c r="F725" s="479"/>
      <c r="G725" s="468"/>
      <c r="H725" s="478"/>
      <c r="I725" s="468"/>
      <c r="J725" s="478"/>
      <c r="K725" s="468"/>
      <c r="L725" s="478"/>
      <c r="M725" s="468"/>
      <c r="N725" s="478"/>
    </row>
    <row r="726" spans="1:14">
      <c r="A726" s="468"/>
      <c r="B726" s="466"/>
      <c r="C726" s="471"/>
      <c r="D726" s="481"/>
      <c r="E726" s="468"/>
      <c r="F726" s="479"/>
      <c r="G726" s="468"/>
      <c r="H726" s="478"/>
      <c r="I726" s="468"/>
      <c r="J726" s="478"/>
      <c r="K726" s="468"/>
      <c r="L726" s="478"/>
      <c r="M726" s="468"/>
      <c r="N726" s="478"/>
    </row>
    <row r="727" spans="1:14">
      <c r="A727" s="468"/>
      <c r="B727" s="466"/>
      <c r="C727" s="468"/>
      <c r="D727" s="481"/>
      <c r="E727" s="468"/>
      <c r="F727" s="478"/>
      <c r="G727" s="468"/>
      <c r="H727" s="478"/>
      <c r="I727" s="468"/>
      <c r="J727" s="478"/>
      <c r="K727" s="468"/>
      <c r="L727" s="478"/>
      <c r="M727" s="468"/>
      <c r="N727" s="478"/>
    </row>
    <row r="728" spans="1:14">
      <c r="A728" s="468"/>
      <c r="B728" s="466"/>
      <c r="C728" s="468"/>
      <c r="D728" s="481"/>
      <c r="E728" s="468"/>
      <c r="F728" s="478"/>
      <c r="G728" s="468"/>
      <c r="H728" s="480"/>
      <c r="I728" s="468"/>
      <c r="J728" s="480"/>
      <c r="K728" s="468"/>
      <c r="L728" s="480"/>
      <c r="M728" s="468"/>
      <c r="N728" s="480"/>
    </row>
    <row r="729" spans="1:14">
      <c r="A729" s="468"/>
      <c r="B729" s="466"/>
      <c r="C729" s="471"/>
      <c r="D729" s="466"/>
      <c r="E729" s="468"/>
      <c r="F729" s="478"/>
      <c r="G729" s="468"/>
      <c r="H729" s="478"/>
      <c r="I729" s="468"/>
      <c r="J729" s="478"/>
      <c r="K729" s="468"/>
      <c r="L729" s="478"/>
      <c r="M729" s="468"/>
      <c r="N729" s="478"/>
    </row>
    <row r="730" spans="1:14">
      <c r="A730" s="468"/>
      <c r="B730" s="466"/>
      <c r="C730" s="471"/>
      <c r="D730" s="481"/>
      <c r="E730" s="468"/>
      <c r="F730" s="479"/>
      <c r="G730" s="468"/>
      <c r="H730" s="478"/>
      <c r="I730" s="468"/>
      <c r="J730" s="479"/>
      <c r="K730" s="468"/>
      <c r="L730" s="478"/>
      <c r="M730" s="468"/>
      <c r="N730" s="478"/>
    </row>
    <row r="731" spans="1:14">
      <c r="A731" s="468"/>
      <c r="B731" s="466"/>
      <c r="C731" s="468"/>
      <c r="D731" s="481"/>
      <c r="E731" s="468"/>
      <c r="F731" s="480"/>
      <c r="G731" s="468"/>
      <c r="H731" s="480"/>
      <c r="I731" s="468"/>
      <c r="J731" s="480"/>
      <c r="K731" s="468"/>
      <c r="L731" s="480"/>
      <c r="M731" s="468"/>
      <c r="N731" s="480"/>
    </row>
    <row r="732" spans="1:14">
      <c r="A732" s="468"/>
      <c r="B732" s="466"/>
      <c r="C732" s="471"/>
      <c r="D732" s="481"/>
      <c r="E732" s="468"/>
      <c r="F732" s="478"/>
      <c r="G732" s="468"/>
      <c r="H732" s="478"/>
      <c r="I732" s="468"/>
      <c r="J732" s="478"/>
      <c r="K732" s="468"/>
      <c r="L732" s="478"/>
      <c r="M732" s="468"/>
      <c r="N732" s="478"/>
    </row>
    <row r="733" spans="1:14">
      <c r="A733" s="468"/>
      <c r="B733" s="466"/>
      <c r="C733" s="473"/>
      <c r="D733" s="481"/>
      <c r="E733" s="468"/>
      <c r="F733" s="479"/>
      <c r="G733" s="468"/>
      <c r="H733" s="479"/>
      <c r="I733" s="468"/>
      <c r="J733" s="479"/>
      <c r="K733" s="468"/>
      <c r="L733" s="479"/>
      <c r="M733" s="468"/>
      <c r="N733" s="478"/>
    </row>
    <row r="734" spans="1:14">
      <c r="A734" s="468"/>
      <c r="B734" s="466"/>
      <c r="C734" s="471"/>
      <c r="D734" s="481"/>
      <c r="E734" s="468"/>
      <c r="F734" s="479"/>
      <c r="G734" s="468"/>
      <c r="H734" s="478"/>
      <c r="I734" s="468"/>
      <c r="J734" s="478"/>
      <c r="K734" s="468"/>
      <c r="L734" s="478"/>
      <c r="M734" s="468"/>
      <c r="N734" s="478"/>
    </row>
    <row r="735" spans="1:14">
      <c r="A735" s="468"/>
      <c r="B735" s="466"/>
      <c r="C735" s="471"/>
      <c r="D735" s="481"/>
      <c r="E735" s="468"/>
      <c r="F735" s="479"/>
      <c r="G735" s="468"/>
      <c r="H735" s="478"/>
      <c r="I735" s="468"/>
      <c r="J735" s="478"/>
      <c r="K735" s="468"/>
      <c r="L735" s="478"/>
      <c r="M735" s="468"/>
      <c r="N735" s="478"/>
    </row>
    <row r="736" spans="1:14">
      <c r="A736" s="468"/>
      <c r="B736" s="466"/>
      <c r="C736" s="471"/>
      <c r="D736" s="481"/>
      <c r="E736" s="468"/>
      <c r="F736" s="479"/>
      <c r="G736" s="468"/>
      <c r="H736" s="478"/>
      <c r="I736" s="468"/>
      <c r="J736" s="478"/>
      <c r="K736" s="468"/>
      <c r="L736" s="478"/>
      <c r="M736" s="468"/>
      <c r="N736" s="478"/>
    </row>
    <row r="737" spans="1:14">
      <c r="A737" s="468"/>
      <c r="B737" s="466"/>
      <c r="C737" s="471"/>
      <c r="D737" s="481"/>
      <c r="E737" s="468"/>
      <c r="F737" s="478"/>
      <c r="G737" s="468"/>
      <c r="H737" s="478"/>
      <c r="I737" s="468"/>
      <c r="J737" s="478"/>
      <c r="K737" s="468"/>
      <c r="L737" s="478"/>
      <c r="M737" s="468"/>
      <c r="N737" s="478"/>
    </row>
    <row r="738" spans="1:14">
      <c r="A738" s="468"/>
      <c r="B738" s="466"/>
      <c r="C738" s="471"/>
      <c r="D738" s="466"/>
      <c r="E738" s="468"/>
      <c r="F738" s="478"/>
      <c r="G738" s="468"/>
      <c r="H738" s="478"/>
      <c r="I738" s="468"/>
      <c r="J738" s="478"/>
      <c r="K738" s="468"/>
      <c r="L738" s="478"/>
      <c r="M738" s="468"/>
      <c r="N738" s="478"/>
    </row>
    <row r="739" spans="1:14">
      <c r="A739" s="468"/>
      <c r="B739" s="466"/>
      <c r="C739" s="471"/>
      <c r="D739" s="481"/>
      <c r="E739" s="468"/>
      <c r="F739" s="478"/>
      <c r="G739" s="468"/>
      <c r="H739" s="478"/>
      <c r="I739" s="468"/>
      <c r="J739" s="478"/>
      <c r="K739" s="468"/>
      <c r="L739" s="478"/>
      <c r="M739" s="468"/>
      <c r="N739" s="478"/>
    </row>
    <row r="740" spans="1:14">
      <c r="A740" s="468"/>
      <c r="B740" s="466"/>
      <c r="C740" s="473"/>
      <c r="D740" s="481"/>
      <c r="E740" s="468"/>
      <c r="F740" s="477"/>
      <c r="G740" s="468"/>
      <c r="H740" s="479"/>
      <c r="I740" s="468"/>
      <c r="J740" s="477"/>
      <c r="K740" s="468"/>
      <c r="L740" s="479"/>
      <c r="M740" s="468"/>
      <c r="N740" s="478"/>
    </row>
    <row r="741" spans="1:14">
      <c r="A741" s="468"/>
      <c r="B741" s="466"/>
      <c r="C741" s="473"/>
      <c r="D741" s="481"/>
      <c r="E741" s="468"/>
      <c r="F741" s="479"/>
      <c r="G741" s="468"/>
      <c r="H741" s="479"/>
      <c r="I741" s="468"/>
      <c r="J741" s="479"/>
      <c r="K741" s="468"/>
      <c r="L741" s="479"/>
      <c r="M741" s="468"/>
      <c r="N741" s="478"/>
    </row>
    <row r="742" spans="1:14">
      <c r="A742" s="468"/>
      <c r="B742" s="466"/>
      <c r="C742" s="471"/>
      <c r="D742" s="481"/>
      <c r="E742" s="468"/>
      <c r="F742" s="478"/>
      <c r="G742" s="468"/>
      <c r="H742" s="478"/>
      <c r="I742" s="468"/>
      <c r="J742" s="478"/>
      <c r="K742" s="468"/>
      <c r="L742" s="478"/>
      <c r="M742" s="468"/>
      <c r="N742" s="478"/>
    </row>
    <row r="743" spans="1:14">
      <c r="A743" s="468"/>
      <c r="B743" s="466"/>
      <c r="C743" s="473"/>
      <c r="D743" s="466"/>
      <c r="E743" s="468"/>
      <c r="F743" s="479"/>
      <c r="G743" s="468"/>
      <c r="H743" s="479"/>
      <c r="I743" s="468"/>
      <c r="J743" s="479"/>
      <c r="K743" s="468"/>
      <c r="L743" s="479"/>
      <c r="M743" s="468"/>
      <c r="N743" s="478"/>
    </row>
    <row r="744" spans="1:14">
      <c r="A744" s="468"/>
      <c r="B744" s="466"/>
      <c r="C744" s="473"/>
      <c r="D744" s="466"/>
      <c r="E744" s="468"/>
      <c r="F744" s="479"/>
      <c r="G744" s="468"/>
      <c r="H744" s="479"/>
      <c r="I744" s="468"/>
      <c r="J744" s="479"/>
      <c r="K744" s="468"/>
      <c r="L744" s="479"/>
      <c r="M744" s="468"/>
      <c r="N744" s="478"/>
    </row>
    <row r="745" spans="1:14">
      <c r="A745" s="468"/>
      <c r="B745" s="466"/>
      <c r="C745" s="473"/>
      <c r="D745" s="466"/>
      <c r="E745" s="468"/>
      <c r="F745" s="477"/>
      <c r="G745" s="468"/>
      <c r="H745" s="479"/>
      <c r="I745" s="468"/>
      <c r="J745" s="477"/>
      <c r="K745" s="468"/>
      <c r="L745" s="479"/>
      <c r="M745" s="468"/>
      <c r="N745" s="478"/>
    </row>
    <row r="746" spans="1:14">
      <c r="A746" s="468"/>
      <c r="B746" s="466"/>
      <c r="C746" s="473"/>
      <c r="D746" s="466"/>
      <c r="E746" s="468"/>
      <c r="F746" s="477"/>
      <c r="G746" s="468"/>
      <c r="H746" s="479"/>
      <c r="I746" s="468"/>
      <c r="J746" s="479"/>
      <c r="K746" s="468"/>
      <c r="L746" s="479"/>
      <c r="M746" s="468"/>
      <c r="N746" s="478"/>
    </row>
    <row r="747" spans="1:14">
      <c r="A747" s="468"/>
      <c r="B747" s="466"/>
      <c r="C747" s="473"/>
      <c r="D747" s="466"/>
      <c r="E747" s="468"/>
      <c r="F747" s="477"/>
      <c r="G747" s="468"/>
      <c r="H747" s="479"/>
      <c r="I747" s="468"/>
      <c r="J747" s="477"/>
      <c r="K747" s="468"/>
      <c r="L747" s="479"/>
      <c r="M747" s="468"/>
      <c r="N747" s="478"/>
    </row>
    <row r="748" spans="1:14">
      <c r="A748" s="468"/>
      <c r="B748" s="466"/>
      <c r="C748" s="471"/>
      <c r="D748" s="466"/>
      <c r="E748" s="468"/>
      <c r="F748" s="478"/>
      <c r="G748" s="468"/>
      <c r="H748" s="478"/>
      <c r="I748" s="468"/>
      <c r="J748" s="478"/>
      <c r="K748" s="468"/>
      <c r="L748" s="478"/>
      <c r="M748" s="468"/>
      <c r="N748" s="478"/>
    </row>
    <row r="749" spans="1:14">
      <c r="A749" s="468"/>
      <c r="B749" s="466"/>
      <c r="C749" s="468"/>
      <c r="D749" s="466"/>
      <c r="E749" s="468"/>
      <c r="F749" s="480"/>
      <c r="G749" s="468"/>
      <c r="H749" s="480"/>
      <c r="I749" s="468"/>
      <c r="J749" s="480"/>
      <c r="K749" s="468"/>
      <c r="L749" s="480"/>
      <c r="M749" s="468"/>
      <c r="N749" s="480"/>
    </row>
    <row r="750" spans="1:14">
      <c r="A750" s="468"/>
      <c r="B750" s="466"/>
      <c r="C750" s="471"/>
      <c r="D750" s="466"/>
      <c r="E750" s="468"/>
      <c r="F750" s="479"/>
      <c r="G750" s="468"/>
      <c r="H750" s="478"/>
      <c r="I750" s="468"/>
      <c r="J750" s="479"/>
      <c r="K750" s="468"/>
      <c r="L750" s="478"/>
      <c r="M750" s="468"/>
      <c r="N750" s="478"/>
    </row>
    <row r="751" spans="1:14">
      <c r="A751" s="468"/>
      <c r="B751" s="466"/>
      <c r="C751" s="471"/>
      <c r="D751" s="466"/>
      <c r="E751" s="468"/>
      <c r="F751" s="478"/>
      <c r="G751" s="468"/>
      <c r="H751" s="478"/>
      <c r="I751" s="468"/>
      <c r="J751" s="478"/>
      <c r="K751" s="468"/>
      <c r="L751" s="478"/>
      <c r="M751" s="468"/>
      <c r="N751" s="478"/>
    </row>
    <row r="752" spans="1:14">
      <c r="A752" s="468"/>
      <c r="B752" s="466"/>
      <c r="C752" s="468"/>
      <c r="D752" s="466"/>
      <c r="E752" s="468"/>
      <c r="F752" s="478"/>
      <c r="G752" s="468"/>
      <c r="H752" s="478"/>
      <c r="I752" s="468"/>
      <c r="J752" s="478"/>
      <c r="K752" s="468"/>
      <c r="L752" s="478"/>
      <c r="M752" s="468"/>
      <c r="N752" s="478"/>
    </row>
    <row r="753" spans="1:14">
      <c r="A753" s="468"/>
      <c r="B753" s="466"/>
      <c r="C753" s="471"/>
      <c r="D753" s="466"/>
      <c r="E753" s="468"/>
      <c r="F753" s="478"/>
      <c r="G753" s="468"/>
      <c r="H753" s="478"/>
      <c r="I753" s="468"/>
      <c r="J753" s="478"/>
      <c r="K753" s="468"/>
      <c r="L753" s="478"/>
      <c r="M753" s="468"/>
      <c r="N753" s="478"/>
    </row>
    <row r="754" spans="1:14">
      <c r="A754" s="468"/>
      <c r="B754" s="466"/>
      <c r="C754" s="471"/>
      <c r="D754" s="466"/>
      <c r="E754" s="468"/>
      <c r="F754" s="478"/>
      <c r="G754" s="468"/>
      <c r="H754" s="478"/>
      <c r="I754" s="468"/>
      <c r="J754" s="478"/>
      <c r="K754" s="468"/>
      <c r="L754" s="478"/>
      <c r="M754" s="468"/>
      <c r="N754" s="478"/>
    </row>
    <row r="755" spans="1:14">
      <c r="A755" s="468"/>
      <c r="B755" s="466"/>
      <c r="C755" s="471"/>
      <c r="D755" s="466"/>
      <c r="E755" s="468"/>
      <c r="F755" s="479"/>
      <c r="G755" s="468"/>
      <c r="H755" s="478"/>
      <c r="I755" s="468"/>
      <c r="J755" s="479"/>
      <c r="K755" s="468"/>
      <c r="L755" s="478"/>
      <c r="M755" s="468"/>
      <c r="N755" s="478"/>
    </row>
    <row r="756" spans="1:14">
      <c r="A756" s="468"/>
      <c r="B756" s="466"/>
      <c r="C756" s="471"/>
      <c r="D756" s="466"/>
      <c r="E756" s="468"/>
      <c r="F756" s="479"/>
      <c r="G756" s="468"/>
      <c r="H756" s="478"/>
      <c r="I756" s="468"/>
      <c r="J756" s="479"/>
      <c r="K756" s="468"/>
      <c r="L756" s="478"/>
      <c r="M756" s="468"/>
      <c r="N756" s="478"/>
    </row>
    <row r="757" spans="1:14">
      <c r="A757" s="468"/>
      <c r="B757" s="466"/>
      <c r="C757" s="471"/>
      <c r="D757" s="481"/>
      <c r="E757" s="468"/>
      <c r="F757" s="478"/>
      <c r="G757" s="468"/>
      <c r="H757" s="478"/>
      <c r="I757" s="468"/>
      <c r="J757" s="478"/>
      <c r="K757" s="468"/>
      <c r="L757" s="478"/>
      <c r="M757" s="468"/>
      <c r="N757" s="478"/>
    </row>
    <row r="758" spans="1:14">
      <c r="A758" s="468"/>
      <c r="B758" s="466"/>
      <c r="C758" s="471"/>
      <c r="D758" s="481"/>
      <c r="E758" s="468"/>
      <c r="F758" s="478"/>
      <c r="G758" s="468"/>
      <c r="H758" s="478"/>
      <c r="I758" s="468"/>
      <c r="J758" s="478"/>
      <c r="K758" s="468"/>
      <c r="L758" s="478"/>
      <c r="M758" s="468"/>
      <c r="N758" s="478"/>
    </row>
    <row r="759" spans="1:14">
      <c r="A759" s="468"/>
      <c r="B759" s="466"/>
      <c r="C759" s="471"/>
      <c r="D759" s="481"/>
      <c r="E759" s="468"/>
      <c r="F759" s="478"/>
      <c r="G759" s="468"/>
      <c r="H759" s="478"/>
      <c r="I759" s="468"/>
      <c r="J759" s="478"/>
      <c r="K759" s="468"/>
      <c r="L759" s="478"/>
      <c r="M759" s="468"/>
      <c r="N759" s="478"/>
    </row>
    <row r="760" spans="1:14">
      <c r="A760" s="468"/>
      <c r="B760" s="466"/>
      <c r="C760" s="473"/>
      <c r="D760" s="481"/>
      <c r="E760" s="468"/>
      <c r="F760" s="479"/>
      <c r="G760" s="468"/>
      <c r="H760" s="479"/>
      <c r="I760" s="468"/>
      <c r="J760" s="479"/>
      <c r="K760" s="468"/>
      <c r="L760" s="479"/>
      <c r="M760" s="468"/>
      <c r="N760" s="478"/>
    </row>
    <row r="761" spans="1:14">
      <c r="A761" s="468"/>
      <c r="B761" s="466"/>
      <c r="C761" s="468"/>
      <c r="D761" s="481"/>
      <c r="E761" s="468"/>
      <c r="F761" s="478"/>
      <c r="G761" s="468"/>
      <c r="H761" s="480"/>
      <c r="I761" s="468"/>
      <c r="J761" s="480"/>
      <c r="K761" s="468"/>
      <c r="L761" s="480"/>
      <c r="M761" s="468"/>
      <c r="N761" s="480"/>
    </row>
    <row r="762" spans="1:14">
      <c r="A762" s="468"/>
      <c r="B762" s="466"/>
      <c r="C762" s="468"/>
      <c r="D762" s="481"/>
      <c r="E762" s="468"/>
      <c r="F762" s="478"/>
      <c r="G762" s="468"/>
      <c r="H762" s="480"/>
      <c r="I762" s="468"/>
      <c r="J762" s="480"/>
      <c r="K762" s="468"/>
      <c r="L762" s="480"/>
      <c r="M762" s="468"/>
      <c r="N762" s="480"/>
    </row>
    <row r="763" spans="1:14">
      <c r="A763" s="466"/>
      <c r="B763" s="466"/>
      <c r="C763" s="468"/>
      <c r="D763" s="481"/>
      <c r="E763" s="468"/>
      <c r="F763" s="480"/>
      <c r="G763" s="468"/>
      <c r="H763" s="480"/>
      <c r="I763" s="468"/>
      <c r="J763" s="480"/>
      <c r="K763" s="468"/>
      <c r="L763" s="480"/>
      <c r="M763" s="468"/>
      <c r="N763" s="480"/>
    </row>
    <row r="764" spans="1:14">
      <c r="A764" s="468"/>
      <c r="B764" s="466"/>
      <c r="C764" s="471"/>
      <c r="D764" s="481"/>
      <c r="E764" s="468"/>
      <c r="F764" s="478"/>
      <c r="G764" s="468"/>
      <c r="H764" s="478"/>
      <c r="I764" s="468"/>
      <c r="J764" s="478"/>
      <c r="K764" s="468"/>
      <c r="L764" s="478"/>
      <c r="M764" s="468"/>
      <c r="N764" s="478"/>
    </row>
    <row r="765" spans="1:14">
      <c r="A765" s="468"/>
      <c r="B765" s="466"/>
      <c r="C765" s="473"/>
      <c r="D765" s="481"/>
      <c r="E765" s="468"/>
      <c r="F765" s="479"/>
      <c r="G765" s="468"/>
      <c r="H765" s="479"/>
      <c r="I765" s="468"/>
      <c r="J765" s="479"/>
      <c r="K765" s="468"/>
      <c r="L765" s="479"/>
      <c r="M765" s="468"/>
      <c r="N765" s="477"/>
    </row>
    <row r="766" spans="1:14">
      <c r="A766" s="468"/>
      <c r="B766" s="466"/>
      <c r="C766" s="468"/>
      <c r="D766" s="481"/>
      <c r="E766" s="468"/>
      <c r="F766" s="480"/>
      <c r="G766" s="468"/>
      <c r="H766" s="480"/>
      <c r="I766" s="468"/>
      <c r="J766" s="480"/>
      <c r="K766" s="468"/>
      <c r="L766" s="480"/>
      <c r="M766" s="468"/>
      <c r="N766" s="480"/>
    </row>
    <row r="767" spans="1:14">
      <c r="A767" s="468"/>
      <c r="B767" s="466"/>
      <c r="C767" s="471"/>
      <c r="D767" s="466"/>
      <c r="E767" s="468"/>
      <c r="F767" s="479"/>
      <c r="G767" s="468"/>
      <c r="H767" s="478"/>
      <c r="I767" s="468"/>
      <c r="J767" s="478"/>
      <c r="K767" s="468"/>
      <c r="L767" s="478"/>
      <c r="M767" s="468"/>
      <c r="N767" s="478"/>
    </row>
    <row r="768" spans="1:14">
      <c r="A768" s="468"/>
      <c r="B768" s="466"/>
      <c r="C768" s="471"/>
      <c r="D768" s="466"/>
      <c r="E768" s="468"/>
      <c r="F768" s="479"/>
      <c r="G768" s="468"/>
      <c r="H768" s="478"/>
      <c r="I768" s="468"/>
      <c r="J768" s="478"/>
      <c r="K768" s="468"/>
      <c r="L768" s="478"/>
      <c r="M768" s="468"/>
      <c r="N768" s="478"/>
    </row>
    <row r="769" spans="1:14">
      <c r="A769" s="468"/>
      <c r="B769" s="466"/>
      <c r="C769" s="471"/>
      <c r="D769" s="466"/>
      <c r="E769" s="468"/>
      <c r="F769" s="479"/>
      <c r="G769" s="468"/>
      <c r="H769" s="478"/>
      <c r="I769" s="468"/>
      <c r="J769" s="478"/>
      <c r="K769" s="468"/>
      <c r="L769" s="478"/>
      <c r="M769" s="468"/>
      <c r="N769" s="478"/>
    </row>
    <row r="770" spans="1:14">
      <c r="A770" s="468"/>
      <c r="B770" s="466"/>
      <c r="C770" s="471"/>
      <c r="D770" s="466"/>
      <c r="E770" s="468"/>
      <c r="F770" s="479"/>
      <c r="G770" s="468"/>
      <c r="H770" s="478"/>
      <c r="I770" s="468"/>
      <c r="J770" s="478"/>
      <c r="K770" s="468"/>
      <c r="L770" s="478"/>
      <c r="M770" s="468"/>
      <c r="N770" s="478"/>
    </row>
    <row r="771" spans="1:14">
      <c r="A771" s="468"/>
      <c r="B771" s="466"/>
      <c r="C771" s="471"/>
      <c r="D771" s="466"/>
      <c r="E771" s="468"/>
      <c r="F771" s="478"/>
      <c r="G771" s="468"/>
      <c r="H771" s="478"/>
      <c r="I771" s="468"/>
      <c r="J771" s="478"/>
      <c r="K771" s="468"/>
      <c r="L771" s="478"/>
      <c r="M771" s="468"/>
      <c r="N771" s="478"/>
    </row>
    <row r="772" spans="1:14">
      <c r="A772" s="468"/>
      <c r="B772" s="466"/>
      <c r="C772" s="471"/>
      <c r="D772" s="466"/>
      <c r="E772" s="468"/>
      <c r="F772" s="478"/>
      <c r="G772" s="468"/>
      <c r="H772" s="478"/>
      <c r="I772" s="468"/>
      <c r="J772" s="478"/>
      <c r="K772" s="468"/>
      <c r="L772" s="478"/>
      <c r="M772" s="468"/>
      <c r="N772" s="478"/>
    </row>
    <row r="773" spans="1:14">
      <c r="A773" s="468"/>
      <c r="B773" s="466"/>
      <c r="C773" s="471"/>
      <c r="D773" s="466"/>
      <c r="E773" s="468"/>
      <c r="F773" s="479"/>
      <c r="G773" s="468"/>
      <c r="H773" s="478"/>
      <c r="I773" s="468"/>
      <c r="J773" s="478"/>
      <c r="K773" s="468"/>
      <c r="L773" s="478"/>
      <c r="M773" s="468"/>
      <c r="N773" s="478"/>
    </row>
    <row r="774" spans="1:14">
      <c r="A774" s="468"/>
      <c r="B774" s="466"/>
      <c r="C774" s="471"/>
      <c r="D774" s="466"/>
      <c r="E774" s="468"/>
      <c r="F774" s="479"/>
      <c r="G774" s="468"/>
      <c r="H774" s="478"/>
      <c r="I774" s="468"/>
      <c r="J774" s="478"/>
      <c r="K774" s="468"/>
      <c r="L774" s="478"/>
      <c r="M774" s="468"/>
      <c r="N774" s="478"/>
    </row>
    <row r="775" spans="1:14">
      <c r="A775" s="468"/>
      <c r="B775" s="466"/>
      <c r="C775" s="468"/>
      <c r="D775" s="466"/>
      <c r="E775" s="468"/>
      <c r="F775" s="478"/>
      <c r="G775" s="468"/>
      <c r="H775" s="478"/>
      <c r="I775" s="468"/>
      <c r="J775" s="478"/>
      <c r="K775" s="468"/>
      <c r="L775" s="480"/>
      <c r="M775" s="468"/>
      <c r="N775" s="480"/>
    </row>
    <row r="776" spans="1:14">
      <c r="A776" s="468"/>
      <c r="B776" s="466"/>
      <c r="C776" s="468"/>
      <c r="D776" s="466"/>
      <c r="E776" s="468"/>
      <c r="F776" s="478"/>
      <c r="G776" s="468"/>
      <c r="H776" s="478"/>
      <c r="I776" s="468"/>
      <c r="J776" s="478"/>
      <c r="K776" s="468"/>
      <c r="L776" s="480"/>
      <c r="M776" s="468"/>
      <c r="N776" s="480"/>
    </row>
    <row r="777" spans="1:14">
      <c r="A777" s="468"/>
      <c r="B777" s="466"/>
      <c r="C777" s="468"/>
      <c r="D777" s="466"/>
      <c r="E777" s="468"/>
      <c r="F777" s="478"/>
      <c r="G777" s="468"/>
      <c r="H777" s="478"/>
      <c r="I777" s="468"/>
      <c r="J777" s="478"/>
      <c r="K777" s="468"/>
      <c r="L777" s="480"/>
      <c r="M777" s="468"/>
      <c r="N777" s="480"/>
    </row>
    <row r="778" spans="1:14">
      <c r="A778" s="468"/>
      <c r="B778" s="466"/>
      <c r="C778" s="468"/>
      <c r="D778" s="466"/>
      <c r="E778" s="468"/>
      <c r="F778" s="478"/>
      <c r="G778" s="468"/>
      <c r="H778" s="478"/>
      <c r="I778" s="468"/>
      <c r="J778" s="478"/>
      <c r="K778" s="468"/>
      <c r="L778" s="480"/>
      <c r="M778" s="468"/>
      <c r="N778" s="480"/>
    </row>
    <row r="779" spans="1:14">
      <c r="A779" s="468"/>
      <c r="B779" s="466"/>
      <c r="C779" s="471"/>
      <c r="D779" s="466"/>
      <c r="E779" s="468"/>
      <c r="F779" s="478"/>
      <c r="G779" s="468"/>
      <c r="H779" s="478"/>
      <c r="I779" s="468"/>
      <c r="J779" s="478"/>
      <c r="K779" s="468"/>
      <c r="L779" s="478"/>
      <c r="M779" s="468"/>
      <c r="N779" s="478"/>
    </row>
    <row r="780" spans="1:14">
      <c r="A780" s="468"/>
      <c r="B780" s="466"/>
      <c r="C780" s="471"/>
      <c r="D780" s="466"/>
      <c r="E780" s="468"/>
      <c r="F780" s="478"/>
      <c r="G780" s="468"/>
      <c r="H780" s="478"/>
      <c r="I780" s="468"/>
      <c r="J780" s="478"/>
      <c r="K780" s="468"/>
      <c r="L780" s="478"/>
      <c r="M780" s="468"/>
      <c r="N780" s="478"/>
    </row>
    <row r="781" spans="1:14">
      <c r="A781" s="468"/>
      <c r="B781" s="466"/>
      <c r="C781" s="471"/>
      <c r="D781" s="466"/>
      <c r="E781" s="468"/>
      <c r="F781" s="478"/>
      <c r="G781" s="468"/>
      <c r="H781" s="478"/>
      <c r="I781" s="468"/>
      <c r="J781" s="478"/>
      <c r="K781" s="468"/>
      <c r="L781" s="478"/>
      <c r="M781" s="468"/>
      <c r="N781" s="478"/>
    </row>
    <row r="782" spans="1:14">
      <c r="A782" s="468"/>
      <c r="B782" s="466"/>
      <c r="C782" s="468"/>
      <c r="D782" s="466"/>
      <c r="E782" s="468"/>
      <c r="F782" s="478"/>
      <c r="G782" s="468"/>
      <c r="H782" s="478"/>
      <c r="I782" s="468"/>
      <c r="J782" s="478"/>
      <c r="K782" s="468"/>
      <c r="L782" s="480"/>
      <c r="M782" s="468"/>
      <c r="N782" s="480"/>
    </row>
    <row r="783" spans="1:14">
      <c r="A783" s="468"/>
      <c r="B783" s="466"/>
      <c r="C783" s="468"/>
      <c r="D783" s="466"/>
      <c r="E783" s="468"/>
      <c r="F783" s="478"/>
      <c r="G783" s="468"/>
      <c r="H783" s="478"/>
      <c r="I783" s="468"/>
      <c r="J783" s="478"/>
      <c r="K783" s="468"/>
      <c r="L783" s="478"/>
      <c r="M783" s="468"/>
      <c r="N783" s="480"/>
    </row>
    <row r="784" spans="1:14">
      <c r="A784" s="468"/>
      <c r="B784" s="466"/>
      <c r="C784" s="471"/>
      <c r="D784" s="466"/>
      <c r="E784" s="468"/>
      <c r="F784" s="478"/>
      <c r="G784" s="468"/>
      <c r="H784" s="478"/>
      <c r="I784" s="468"/>
      <c r="J784" s="478"/>
      <c r="K784" s="468"/>
      <c r="L784" s="478"/>
      <c r="M784" s="468"/>
      <c r="N784" s="478"/>
    </row>
    <row r="785" spans="1:14">
      <c r="A785" s="468"/>
      <c r="B785" s="466"/>
      <c r="C785" s="468"/>
      <c r="D785" s="466"/>
      <c r="E785" s="468"/>
      <c r="F785" s="478"/>
      <c r="G785" s="468"/>
      <c r="H785" s="478"/>
      <c r="I785" s="468"/>
      <c r="J785" s="478"/>
      <c r="K785" s="468"/>
      <c r="L785" s="480"/>
      <c r="M785" s="468"/>
      <c r="N785" s="480"/>
    </row>
    <row r="786" spans="1:14">
      <c r="A786" s="468"/>
      <c r="B786" s="466"/>
      <c r="C786" s="471"/>
      <c r="D786" s="466"/>
      <c r="E786" s="468"/>
      <c r="F786" s="478"/>
      <c r="G786" s="468"/>
      <c r="H786" s="478"/>
      <c r="I786" s="468"/>
      <c r="J786" s="478"/>
      <c r="K786" s="468"/>
      <c r="L786" s="478"/>
      <c r="M786" s="468"/>
      <c r="N786" s="478"/>
    </row>
    <row r="787" spans="1:14">
      <c r="A787" s="468"/>
      <c r="B787" s="466"/>
      <c r="C787" s="471"/>
      <c r="D787" s="481"/>
      <c r="E787" s="468"/>
      <c r="F787" s="478"/>
      <c r="G787" s="468"/>
      <c r="H787" s="478"/>
      <c r="I787" s="468"/>
      <c r="J787" s="478"/>
      <c r="K787" s="468"/>
      <c r="L787" s="478"/>
      <c r="M787" s="468"/>
      <c r="N787" s="478"/>
    </row>
    <row r="788" spans="1:14">
      <c r="A788" s="468"/>
      <c r="B788" s="466"/>
      <c r="C788" s="471"/>
      <c r="D788" s="481"/>
      <c r="E788" s="468"/>
      <c r="F788" s="479"/>
      <c r="G788" s="468"/>
      <c r="H788" s="479"/>
      <c r="I788" s="468"/>
      <c r="J788" s="479"/>
      <c r="K788" s="468"/>
      <c r="L788" s="478"/>
      <c r="M788" s="468"/>
      <c r="N788" s="478"/>
    </row>
    <row r="789" spans="1:14">
      <c r="A789" s="468"/>
      <c r="B789" s="466"/>
      <c r="C789" s="471"/>
      <c r="D789" s="481"/>
      <c r="E789" s="468"/>
      <c r="F789" s="478"/>
      <c r="G789" s="468"/>
      <c r="H789" s="478"/>
      <c r="I789" s="468"/>
      <c r="J789" s="478"/>
      <c r="K789" s="468"/>
      <c r="L789" s="478"/>
      <c r="M789" s="468"/>
      <c r="N789" s="478"/>
    </row>
    <row r="790" spans="1:14">
      <c r="A790" s="466"/>
      <c r="B790" s="466"/>
      <c r="C790" s="473"/>
      <c r="D790" s="481"/>
      <c r="E790" s="468"/>
      <c r="F790" s="479"/>
      <c r="G790" s="468"/>
      <c r="H790" s="479"/>
      <c r="I790" s="468"/>
      <c r="J790" s="479"/>
      <c r="K790" s="468"/>
      <c r="L790" s="479"/>
      <c r="M790" s="468"/>
      <c r="N790" s="478"/>
    </row>
    <row r="791" spans="1:14">
      <c r="A791" s="468"/>
      <c r="B791" s="466"/>
      <c r="C791" s="468"/>
      <c r="D791" s="481"/>
      <c r="E791" s="468"/>
      <c r="F791" s="478"/>
      <c r="G791" s="468"/>
      <c r="H791" s="478"/>
      <c r="I791" s="468"/>
      <c r="J791" s="478"/>
      <c r="K791" s="468"/>
      <c r="L791" s="478"/>
      <c r="M791" s="468"/>
      <c r="N791" s="478"/>
    </row>
    <row r="792" spans="1:14">
      <c r="A792" s="468"/>
      <c r="B792" s="466"/>
      <c r="C792" s="468"/>
      <c r="D792" s="481"/>
      <c r="E792" s="468"/>
      <c r="F792" s="478"/>
      <c r="G792" s="468"/>
      <c r="H792" s="478"/>
      <c r="I792" s="468"/>
      <c r="J792" s="478"/>
      <c r="K792" s="468"/>
      <c r="L792" s="478"/>
      <c r="M792" s="468"/>
      <c r="N792" s="478"/>
    </row>
    <row r="793" spans="1:14">
      <c r="A793" s="468"/>
      <c r="B793" s="466"/>
      <c r="C793" s="471"/>
      <c r="D793" s="481"/>
      <c r="E793" s="468"/>
      <c r="F793" s="478"/>
      <c r="G793" s="468"/>
      <c r="H793" s="478"/>
      <c r="I793" s="468"/>
      <c r="J793" s="478"/>
      <c r="K793" s="468"/>
      <c r="L793" s="478"/>
      <c r="M793" s="468"/>
      <c r="N793" s="478"/>
    </row>
    <row r="794" spans="1:14">
      <c r="A794" s="468"/>
      <c r="B794" s="466"/>
      <c r="C794" s="468"/>
      <c r="D794" s="481"/>
      <c r="E794" s="468"/>
      <c r="F794" s="478"/>
      <c r="G794" s="468"/>
      <c r="H794" s="480"/>
      <c r="I794" s="468"/>
      <c r="J794" s="480"/>
      <c r="K794" s="468"/>
      <c r="L794" s="480"/>
      <c r="M794" s="468"/>
      <c r="N794" s="480"/>
    </row>
    <row r="795" spans="1:14">
      <c r="A795" s="468"/>
      <c r="B795" s="466"/>
      <c r="C795" s="468"/>
      <c r="D795" s="481"/>
      <c r="E795" s="468"/>
      <c r="F795" s="480"/>
      <c r="G795" s="468"/>
      <c r="H795" s="480"/>
      <c r="I795" s="468"/>
      <c r="J795" s="480"/>
      <c r="K795" s="468"/>
      <c r="L795" s="480"/>
      <c r="M795" s="468"/>
      <c r="N795" s="480"/>
    </row>
    <row r="796" spans="1:14">
      <c r="A796" s="468"/>
      <c r="B796" s="466"/>
      <c r="C796" s="468"/>
      <c r="D796" s="482"/>
      <c r="E796" s="468"/>
      <c r="F796" s="480"/>
      <c r="G796" s="468"/>
      <c r="H796" s="480"/>
      <c r="I796" s="468"/>
      <c r="J796" s="480"/>
      <c r="K796" s="468"/>
      <c r="L796" s="480"/>
      <c r="M796" s="468"/>
      <c r="N796" s="480"/>
    </row>
    <row r="797" spans="1:14">
      <c r="A797" s="468"/>
      <c r="B797" s="466"/>
      <c r="C797" s="468"/>
      <c r="D797" s="481"/>
      <c r="E797" s="468"/>
      <c r="F797" s="478"/>
      <c r="G797" s="468"/>
      <c r="H797" s="480"/>
      <c r="I797" s="468"/>
      <c r="J797" s="480"/>
      <c r="K797" s="468"/>
      <c r="L797" s="480"/>
      <c r="M797" s="468"/>
      <c r="N797" s="480"/>
    </row>
    <row r="798" spans="1:14">
      <c r="A798" s="468"/>
      <c r="B798" s="466"/>
      <c r="C798" s="468"/>
      <c r="D798" s="481"/>
      <c r="E798" s="468"/>
      <c r="F798" s="478"/>
      <c r="G798" s="468"/>
      <c r="H798" s="478"/>
      <c r="I798" s="468"/>
      <c r="J798" s="478"/>
      <c r="K798" s="468"/>
      <c r="L798" s="480"/>
      <c r="M798" s="468"/>
      <c r="N798" s="480"/>
    </row>
    <row r="799" spans="1:14">
      <c r="A799" s="468"/>
      <c r="B799" s="466"/>
      <c r="C799" s="471"/>
      <c r="D799" s="481"/>
      <c r="E799" s="468"/>
      <c r="F799" s="478"/>
      <c r="G799" s="468"/>
      <c r="H799" s="478"/>
      <c r="I799" s="468"/>
      <c r="J799" s="478"/>
      <c r="K799" s="468"/>
      <c r="L799" s="478"/>
      <c r="M799" s="468"/>
      <c r="N799" s="478"/>
    </row>
    <row r="800" spans="1:14">
      <c r="A800" s="468"/>
      <c r="B800" s="466"/>
      <c r="C800" s="473"/>
      <c r="D800" s="466"/>
      <c r="E800" s="468"/>
      <c r="F800" s="479"/>
      <c r="G800" s="468"/>
      <c r="H800" s="479"/>
      <c r="I800" s="468"/>
      <c r="J800" s="479"/>
      <c r="K800" s="468"/>
      <c r="L800" s="479"/>
      <c r="M800" s="468"/>
      <c r="N800" s="478"/>
    </row>
    <row r="801" spans="1:14">
      <c r="A801" s="466"/>
      <c r="B801" s="466"/>
      <c r="C801" s="473"/>
      <c r="D801" s="466"/>
      <c r="E801" s="468"/>
      <c r="F801" s="479"/>
      <c r="G801" s="468"/>
      <c r="H801" s="479"/>
      <c r="I801" s="468"/>
      <c r="J801" s="479"/>
      <c r="K801" s="468"/>
      <c r="L801" s="479"/>
      <c r="M801" s="468"/>
      <c r="N801" s="478"/>
    </row>
    <row r="802" spans="1:14">
      <c r="A802" s="466"/>
      <c r="B802" s="466"/>
      <c r="C802" s="473"/>
      <c r="D802" s="466"/>
      <c r="E802" s="468"/>
      <c r="F802" s="479"/>
      <c r="G802" s="468"/>
      <c r="H802" s="479"/>
      <c r="I802" s="468"/>
      <c r="J802" s="479"/>
      <c r="K802" s="468"/>
      <c r="L802" s="479"/>
      <c r="M802" s="468"/>
      <c r="N802" s="478"/>
    </row>
    <row r="803" spans="1:14">
      <c r="A803" s="56"/>
      <c r="B803" s="56"/>
      <c r="C803" s="56"/>
      <c r="D803" s="56"/>
      <c r="E803" s="56"/>
    </row>
    <row r="804" spans="1:14">
      <c r="A804" s="56"/>
      <c r="B804" s="483"/>
      <c r="C804" s="483"/>
      <c r="D804" s="65"/>
      <c r="E804" s="56"/>
    </row>
    <row r="805" spans="1:14">
      <c r="A805" s="56"/>
      <c r="B805" s="50"/>
      <c r="C805" s="50"/>
      <c r="D805" s="56"/>
      <c r="E805" s="56"/>
    </row>
    <row r="806" spans="1:14">
      <c r="A806" s="56"/>
      <c r="B806" s="50"/>
      <c r="C806" s="50"/>
      <c r="D806" s="56"/>
      <c r="E806" s="56"/>
    </row>
    <row r="807" spans="1:14">
      <c r="A807" s="56"/>
      <c r="B807" s="50"/>
      <c r="C807" s="50"/>
      <c r="D807" s="56"/>
      <c r="E807" s="56"/>
    </row>
    <row r="808" spans="1:14">
      <c r="A808" s="56"/>
      <c r="B808" s="50"/>
      <c r="C808" s="50"/>
      <c r="D808" s="56"/>
      <c r="E808" s="56"/>
    </row>
    <row r="809" spans="1:14">
      <c r="A809" s="56"/>
      <c r="B809" s="50"/>
      <c r="C809" s="50"/>
      <c r="D809" s="56"/>
      <c r="E809" s="56"/>
    </row>
    <row r="810" spans="1:14">
      <c r="A810" s="56"/>
      <c r="B810" s="50"/>
      <c r="C810" s="50"/>
      <c r="D810" s="56"/>
      <c r="E810" s="56"/>
    </row>
    <row r="811" spans="1:14">
      <c r="A811" s="56"/>
      <c r="B811" s="50"/>
      <c r="C811" s="50"/>
      <c r="D811" s="56"/>
      <c r="E811" s="56"/>
    </row>
    <row r="812" spans="1:14">
      <c r="A812" s="56"/>
      <c r="B812" s="50"/>
      <c r="C812" s="50"/>
      <c r="D812" s="56"/>
      <c r="E812" s="56"/>
    </row>
    <row r="813" spans="1:14">
      <c r="A813" s="56"/>
      <c r="B813" s="50"/>
      <c r="C813" s="50"/>
      <c r="D813" s="56"/>
      <c r="E813" s="56"/>
    </row>
    <row r="814" spans="1:14">
      <c r="A814" s="56"/>
      <c r="B814" s="50"/>
      <c r="C814" s="50"/>
      <c r="D814" s="56"/>
      <c r="E814" s="56"/>
    </row>
    <row r="815" spans="1:14">
      <c r="A815" s="56"/>
      <c r="B815" s="50"/>
      <c r="C815" s="50"/>
      <c r="D815" s="56"/>
      <c r="E815" s="56"/>
    </row>
    <row r="816" spans="1:14">
      <c r="A816" s="56"/>
      <c r="B816" s="50"/>
      <c r="C816" s="50"/>
      <c r="D816" s="56"/>
      <c r="E816" s="56"/>
    </row>
    <row r="817" s="56" customFormat="1"/>
    <row r="818" s="56" customFormat="1"/>
  </sheetData>
  <mergeCells count="1">
    <mergeCell ref="A246:K246"/>
  </mergeCells>
  <dataValidations count="1">
    <dataValidation allowBlank="1" showInputMessage="1" showErrorMessage="1" sqref="A458:G483" xr:uid="{0E31CBF1-5608-495C-888D-64945B560752}"/>
  </dataValidations>
  <hyperlinks>
    <hyperlink ref="A33" r:id="rId1" xr:uid="{7A573AB3-0D3A-461E-91FC-756CA53040AA}"/>
    <hyperlink ref="A40" r:id="rId2" xr:uid="{10023AE6-D1A7-45A6-BCF3-F5C5E0EF54A6}"/>
    <hyperlink ref="A47" r:id="rId3" xr:uid="{C050B76F-08AC-4A98-82DF-BAF3FC6A24A0}"/>
    <hyperlink ref="A54" r:id="rId4" xr:uid="{D84FBB23-EA09-42C3-96B4-8ED31A553082}"/>
    <hyperlink ref="A16" r:id="rId5" xr:uid="{5824248A-7124-45FB-AFE3-4E6670A67C2C}"/>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227"/>
  <sheetViews>
    <sheetView topLeftCell="A209" zoomScale="85" zoomScaleNormal="85" zoomScalePageLayoutView="85" workbookViewId="0">
      <selection activeCell="C218" sqref="C218"/>
    </sheetView>
  </sheetViews>
  <sheetFormatPr defaultColWidth="9.140625" defaultRowHeight="15"/>
  <cols>
    <col min="1" max="1" width="79.7109375" style="5" customWidth="1"/>
    <col min="2" max="2" width="12.7109375" style="5" bestFit="1" customWidth="1"/>
    <col min="3" max="3" width="17.42578125" style="5" customWidth="1"/>
    <col min="4" max="4" width="22" style="5" customWidth="1"/>
    <col min="5" max="5" width="19.42578125" style="5" customWidth="1"/>
    <col min="6" max="6" width="14.42578125" style="5" customWidth="1"/>
    <col min="7" max="7" width="26.140625" style="5" customWidth="1"/>
    <col min="8" max="8" width="26.7109375" style="5" bestFit="1" customWidth="1"/>
    <col min="9" max="9" width="17.85546875" style="5" bestFit="1" customWidth="1"/>
    <col min="10" max="14" width="9.140625" style="5"/>
    <col min="15" max="15" width="25.85546875" style="5" customWidth="1"/>
    <col min="16" max="16" width="12.42578125" style="5" customWidth="1"/>
    <col min="17" max="17" width="19.85546875" style="5" customWidth="1"/>
    <col min="18" max="19" width="12.42578125" style="5" customWidth="1"/>
    <col min="20" max="21" width="16.28515625" style="5" customWidth="1"/>
    <col min="22" max="22" width="10.85546875" style="5" bestFit="1" customWidth="1"/>
    <col min="23" max="16384" width="9.140625" style="5"/>
  </cols>
  <sheetData>
    <row r="1" spans="1:5">
      <c r="A1" s="488" t="s">
        <v>11</v>
      </c>
      <c r="B1" s="488"/>
      <c r="C1" s="488"/>
      <c r="D1" s="488"/>
      <c r="E1" s="488"/>
    </row>
    <row r="2" spans="1:5">
      <c r="A2" s="489" t="s">
        <v>166</v>
      </c>
      <c r="B2" s="489"/>
      <c r="C2" s="489"/>
      <c r="D2" s="489"/>
      <c r="E2" s="489"/>
    </row>
    <row r="19" spans="1:5">
      <c r="A19" s="5" t="s">
        <v>167</v>
      </c>
    </row>
    <row r="20" spans="1:5">
      <c r="A20" s="5">
        <v>155400</v>
      </c>
      <c r="B20" s="5" t="s">
        <v>168</v>
      </c>
    </row>
    <row r="21" spans="1:5">
      <c r="A21" s="489" t="s">
        <v>169</v>
      </c>
      <c r="B21" s="489"/>
      <c r="C21" s="489"/>
      <c r="D21" s="489"/>
      <c r="E21" s="489"/>
    </row>
    <row r="38" spans="1:5">
      <c r="A38" s="5" t="s">
        <v>167</v>
      </c>
    </row>
    <row r="39" spans="1:5">
      <c r="A39" s="5">
        <v>100800</v>
      </c>
      <c r="B39" s="5" t="s">
        <v>168</v>
      </c>
    </row>
    <row r="40" spans="1:5">
      <c r="A40" s="489" t="s">
        <v>170</v>
      </c>
      <c r="B40" s="489"/>
      <c r="C40" s="489"/>
      <c r="D40" s="489"/>
      <c r="E40" s="489"/>
    </row>
    <row r="57" spans="1:5" ht="15.75" thickBot="1">
      <c r="A57" s="5" t="s">
        <v>167</v>
      </c>
    </row>
    <row r="58" spans="1:5" ht="15.75" thickBot="1">
      <c r="A58" s="6">
        <v>194000</v>
      </c>
      <c r="B58" s="5" t="s">
        <v>171</v>
      </c>
    </row>
    <row r="60" spans="1:5">
      <c r="A60" s="488" t="s">
        <v>172</v>
      </c>
      <c r="B60" s="488"/>
      <c r="C60" s="488"/>
      <c r="D60" s="488"/>
      <c r="E60" s="488"/>
    </row>
    <row r="85" spans="1:37" s="7" customFormat="1">
      <c r="A85" s="5" t="s">
        <v>382</v>
      </c>
      <c r="B85" s="5">
        <v>55.1</v>
      </c>
      <c r="C85" s="5" t="s">
        <v>383</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row>
    <row r="86" spans="1:37" s="7" customFormat="1">
      <c r="A86" s="5" t="s">
        <v>384</v>
      </c>
      <c r="B86" s="5">
        <v>111.6</v>
      </c>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row>
    <row r="87" spans="1:37" ht="15.75" thickBot="1"/>
    <row r="88" spans="1:37" ht="15.75" thickBot="1">
      <c r="A88" s="8" t="s">
        <v>385</v>
      </c>
      <c r="B88" s="9">
        <f>(B86-B85)/B85</f>
        <v>1.0254083484573502</v>
      </c>
    </row>
    <row r="89" spans="1:37">
      <c r="A89" s="488" t="s">
        <v>173</v>
      </c>
      <c r="B89" s="488"/>
      <c r="C89" s="488"/>
      <c r="D89" s="488"/>
      <c r="E89" s="488"/>
    </row>
    <row r="90" spans="1:37">
      <c r="A90" s="5">
        <v>6.6290250000000004</v>
      </c>
      <c r="B90" s="5" t="s">
        <v>389</v>
      </c>
      <c r="E90" s="5" t="s">
        <v>394</v>
      </c>
    </row>
    <row r="91" spans="1:37">
      <c r="A91" s="5">
        <f>1/A90</f>
        <v>0.15085174667466181</v>
      </c>
      <c r="B91" s="5" t="s">
        <v>390</v>
      </c>
      <c r="E91" s="5" t="s">
        <v>178</v>
      </c>
    </row>
    <row r="92" spans="1:37">
      <c r="A92" s="10">
        <v>0.5</v>
      </c>
      <c r="B92" s="5" t="s">
        <v>391</v>
      </c>
      <c r="E92" s="5" t="s">
        <v>395</v>
      </c>
    </row>
    <row r="93" spans="1:37">
      <c r="A93" s="5">
        <f>A92*A91</f>
        <v>7.5425873337330904E-2</v>
      </c>
      <c r="B93" s="5" t="s">
        <v>392</v>
      </c>
      <c r="E93" s="5" t="s">
        <v>178</v>
      </c>
    </row>
    <row r="94" spans="1:37">
      <c r="A94" s="5">
        <f>1/A93</f>
        <v>13.258050000000001</v>
      </c>
      <c r="B94" s="5" t="s">
        <v>393</v>
      </c>
      <c r="E94" s="5" t="s">
        <v>178</v>
      </c>
      <c r="J94" s="10"/>
    </row>
    <row r="95" spans="1:37" ht="15.75" thickBot="1">
      <c r="A95" s="5">
        <v>8.0274920000000005</v>
      </c>
      <c r="B95" s="5" t="s">
        <v>387</v>
      </c>
      <c r="E95" s="5" t="s">
        <v>396</v>
      </c>
      <c r="J95" s="10"/>
    </row>
    <row r="96" spans="1:37" ht="15.75" thickBot="1">
      <c r="A96" s="11">
        <f>(A94-A95)/A95</f>
        <v>0.65158059329115492</v>
      </c>
      <c r="B96" s="5" t="s">
        <v>388</v>
      </c>
      <c r="C96" s="12"/>
      <c r="E96" s="5" t="s">
        <v>178</v>
      </c>
    </row>
    <row r="98" spans="1:5">
      <c r="A98" s="488" t="s">
        <v>174</v>
      </c>
      <c r="B98" s="488"/>
      <c r="C98" s="488"/>
      <c r="D98" s="488"/>
      <c r="E98" s="488"/>
    </row>
    <row r="99" spans="1:5">
      <c r="A99" s="12">
        <v>0.3</v>
      </c>
      <c r="B99" s="10" t="s">
        <v>398</v>
      </c>
    </row>
    <row r="100" spans="1:5">
      <c r="A100" s="5">
        <v>63.5</v>
      </c>
      <c r="B100" s="5" t="s">
        <v>399</v>
      </c>
    </row>
    <row r="101" spans="1:5">
      <c r="A101" s="5">
        <f>1/A100</f>
        <v>1.5748031496062992E-2</v>
      </c>
      <c r="B101" s="5" t="s">
        <v>397</v>
      </c>
    </row>
    <row r="102" spans="1:5">
      <c r="A102" s="13">
        <f>A101*(1-A99)</f>
        <v>1.1023622047244094E-2</v>
      </c>
      <c r="B102" s="5" t="s">
        <v>400</v>
      </c>
    </row>
    <row r="103" spans="1:5">
      <c r="A103" s="13">
        <f>1/A102</f>
        <v>90.714285714285722</v>
      </c>
      <c r="B103" s="5" t="s">
        <v>404</v>
      </c>
    </row>
    <row r="104" spans="1:5">
      <c r="A104" s="12">
        <v>0.35</v>
      </c>
      <c r="B104" s="5" t="s">
        <v>401</v>
      </c>
    </row>
    <row r="105" spans="1:5">
      <c r="A105" s="5">
        <f>A102*(1-A104)</f>
        <v>7.1653543307086615E-3</v>
      </c>
      <c r="B105" s="5" t="s">
        <v>402</v>
      </c>
    </row>
    <row r="106" spans="1:5" ht="15.75" thickBot="1">
      <c r="A106" s="5">
        <f>1/A105</f>
        <v>139.56043956043956</v>
      </c>
      <c r="B106" s="5" t="s">
        <v>403</v>
      </c>
    </row>
    <row r="107" spans="1:5" ht="15.75" thickBot="1">
      <c r="A107" s="14">
        <f>(A106-A103)/A103</f>
        <v>0.53846153846153832</v>
      </c>
      <c r="B107" s="5" t="s">
        <v>405</v>
      </c>
    </row>
    <row r="108" spans="1:5">
      <c r="A108" s="15"/>
    </row>
    <row r="109" spans="1:5">
      <c r="A109" s="488" t="s">
        <v>176</v>
      </c>
      <c r="B109" s="488"/>
      <c r="C109" s="488"/>
      <c r="D109" s="488"/>
      <c r="E109" s="488"/>
    </row>
    <row r="110" spans="1:5" ht="15.75" thickBot="1"/>
    <row r="111" spans="1:5" ht="15.75" thickBot="1">
      <c r="A111" s="14">
        <f>A122</f>
        <v>0.20481927710843381</v>
      </c>
      <c r="B111" s="5" t="s">
        <v>407</v>
      </c>
    </row>
    <row r="113" spans="1:12">
      <c r="A113" s="488" t="s">
        <v>175</v>
      </c>
      <c r="B113" s="488"/>
      <c r="C113" s="488"/>
      <c r="D113" s="488"/>
      <c r="E113" s="488"/>
    </row>
    <row r="114" spans="1:12">
      <c r="A114" s="12">
        <v>0.2</v>
      </c>
      <c r="B114" s="10" t="s">
        <v>398</v>
      </c>
    </row>
    <row r="115" spans="1:12">
      <c r="A115" s="5">
        <v>1.95</v>
      </c>
      <c r="B115" s="5" t="s">
        <v>406</v>
      </c>
    </row>
    <row r="116" spans="1:12">
      <c r="A116" s="5">
        <f>1/A115</f>
        <v>0.51282051282051289</v>
      </c>
      <c r="B116" s="5" t="s">
        <v>397</v>
      </c>
    </row>
    <row r="117" spans="1:12">
      <c r="A117" s="13">
        <f>A116*(1-A114)</f>
        <v>0.41025641025641035</v>
      </c>
      <c r="B117" s="5" t="s">
        <v>400</v>
      </c>
    </row>
    <row r="118" spans="1:12">
      <c r="A118" s="13">
        <f>1/A117</f>
        <v>2.4374999999999996</v>
      </c>
      <c r="B118" s="5" t="s">
        <v>404</v>
      </c>
    </row>
    <row r="119" spans="1:12">
      <c r="A119" s="12">
        <v>0.17</v>
      </c>
      <c r="B119" s="5" t="s">
        <v>401</v>
      </c>
    </row>
    <row r="120" spans="1:12">
      <c r="A120" s="5">
        <f>A117*(1-A119)</f>
        <v>0.34051282051282056</v>
      </c>
      <c r="B120" s="5" t="s">
        <v>402</v>
      </c>
    </row>
    <row r="121" spans="1:12" ht="15.75" thickBot="1">
      <c r="A121" s="5">
        <f>1/A120</f>
        <v>2.9367469879518069</v>
      </c>
      <c r="B121" s="5" t="s">
        <v>403</v>
      </c>
    </row>
    <row r="122" spans="1:12" ht="15.75" thickBot="1">
      <c r="A122" s="14">
        <f>(A121-A118)/A118</f>
        <v>0.20481927710843381</v>
      </c>
      <c r="B122" s="5" t="s">
        <v>405</v>
      </c>
    </row>
    <row r="124" spans="1:12">
      <c r="A124" s="488" t="s">
        <v>408</v>
      </c>
      <c r="B124" s="488"/>
      <c r="C124" s="488"/>
      <c r="D124" s="488"/>
      <c r="E124" s="488"/>
      <c r="J124" s="16"/>
    </row>
    <row r="125" spans="1:12">
      <c r="A125" s="17">
        <v>4.4824543659231753E-4</v>
      </c>
      <c r="B125" s="5" t="s">
        <v>410</v>
      </c>
      <c r="K125" s="10"/>
      <c r="L125" s="10"/>
    </row>
    <row r="126" spans="1:12">
      <c r="A126" s="5">
        <v>1.27</v>
      </c>
      <c r="B126" s="18" t="s">
        <v>414</v>
      </c>
      <c r="F126" s="19"/>
      <c r="J126" s="2"/>
      <c r="K126" s="17"/>
      <c r="L126" s="17"/>
    </row>
    <row r="127" spans="1:12">
      <c r="A127" s="5">
        <f>(1/CONVERT(A125/A126,"mi","km")*0.00105505585)</f>
        <v>1.857438352962903</v>
      </c>
      <c r="B127" s="18" t="s">
        <v>411</v>
      </c>
      <c r="J127" s="20"/>
      <c r="K127" s="17"/>
      <c r="L127" s="17"/>
    </row>
    <row r="128" spans="1:12">
      <c r="A128" s="5">
        <f>1/A127</f>
        <v>0.53837587578874124</v>
      </c>
      <c r="B128" s="18" t="s">
        <v>412</v>
      </c>
      <c r="F128" s="19"/>
      <c r="K128" s="12"/>
      <c r="L128" s="10"/>
    </row>
    <row r="129" spans="1:12">
      <c r="A129" s="5">
        <v>1.07</v>
      </c>
      <c r="B129" s="5" t="s">
        <v>409</v>
      </c>
      <c r="F129" s="19"/>
      <c r="K129" s="12"/>
      <c r="L129" s="10"/>
    </row>
    <row r="130" spans="1:12" ht="15.75" thickBot="1">
      <c r="A130" s="5">
        <f>1/A129</f>
        <v>0.93457943925233644</v>
      </c>
      <c r="B130" s="5" t="s">
        <v>413</v>
      </c>
      <c r="F130" s="19"/>
      <c r="K130" s="10"/>
      <c r="L130" s="10"/>
    </row>
    <row r="131" spans="1:12" ht="15.75" thickBot="1">
      <c r="A131" s="14">
        <f>(A130-A128)/A128</f>
        <v>0.73592369435785332</v>
      </c>
      <c r="B131" s="5" t="s">
        <v>405</v>
      </c>
      <c r="F131" s="19"/>
    </row>
    <row r="133" spans="1:12">
      <c r="A133" s="16"/>
      <c r="B133" s="10"/>
      <c r="C133" s="10"/>
    </row>
    <row r="134" spans="1:12">
      <c r="A134" s="488" t="s">
        <v>106</v>
      </c>
      <c r="B134" s="488"/>
      <c r="C134" s="488"/>
      <c r="D134" s="488"/>
      <c r="E134" s="488"/>
    </row>
    <row r="135" spans="1:12">
      <c r="A135" s="21" t="s">
        <v>423</v>
      </c>
      <c r="B135" s="22"/>
      <c r="C135" s="22"/>
      <c r="D135" s="22"/>
      <c r="E135" s="22"/>
      <c r="F135" s="22"/>
      <c r="G135" s="22"/>
    </row>
    <row r="136" spans="1:12" ht="15.75">
      <c r="A136" s="23"/>
      <c r="B136" s="491" t="s">
        <v>424</v>
      </c>
      <c r="C136" s="492"/>
      <c r="D136" s="492"/>
      <c r="E136" s="493"/>
      <c r="F136" s="22"/>
      <c r="G136" s="22"/>
    </row>
    <row r="137" spans="1:12" ht="15.75">
      <c r="A137" s="24"/>
      <c r="B137" s="491" t="s">
        <v>425</v>
      </c>
      <c r="C137" s="493"/>
      <c r="D137" s="491" t="s">
        <v>426</v>
      </c>
      <c r="E137" s="493"/>
      <c r="F137" s="22"/>
      <c r="G137" s="22"/>
    </row>
    <row r="138" spans="1:12" ht="15.75">
      <c r="A138" s="25" t="s">
        <v>427</v>
      </c>
      <c r="B138" s="26" t="s">
        <v>428</v>
      </c>
      <c r="C138" s="26" t="s">
        <v>429</v>
      </c>
      <c r="D138" s="26" t="s">
        <v>428</v>
      </c>
      <c r="E138" s="26" t="s">
        <v>429</v>
      </c>
      <c r="F138" s="22"/>
      <c r="G138" s="27" t="s">
        <v>430</v>
      </c>
    </row>
    <row r="139" spans="1:12">
      <c r="A139" s="28" t="s">
        <v>431</v>
      </c>
      <c r="B139" s="29">
        <v>95</v>
      </c>
      <c r="C139" s="30">
        <v>95</v>
      </c>
      <c r="D139" s="29">
        <v>50</v>
      </c>
      <c r="E139" s="30">
        <v>50</v>
      </c>
      <c r="F139" s="27" t="s">
        <v>130</v>
      </c>
      <c r="G139" s="22">
        <f>(C139-E139)/C139</f>
        <v>0.47368421052631576</v>
      </c>
    </row>
    <row r="140" spans="1:12">
      <c r="A140" s="31" t="s">
        <v>432</v>
      </c>
      <c r="B140" s="32">
        <v>100</v>
      </c>
      <c r="C140" s="33">
        <v>100</v>
      </c>
      <c r="D140" s="32">
        <v>70</v>
      </c>
      <c r="E140" s="33">
        <v>70</v>
      </c>
      <c r="F140" s="27" t="s">
        <v>130</v>
      </c>
      <c r="G140" s="22">
        <f t="shared" ref="G140:G156" si="0">(C140-E140)/C140</f>
        <v>0.3</v>
      </c>
    </row>
    <row r="141" spans="1:12">
      <c r="A141" s="31" t="s">
        <v>433</v>
      </c>
      <c r="B141" s="32">
        <v>95</v>
      </c>
      <c r="C141" s="33">
        <v>95</v>
      </c>
      <c r="D141" s="32">
        <v>50</v>
      </c>
      <c r="E141" s="33">
        <v>50</v>
      </c>
      <c r="F141" s="27" t="s">
        <v>130</v>
      </c>
      <c r="G141" s="22">
        <f t="shared" si="0"/>
        <v>0.47368421052631576</v>
      </c>
    </row>
    <row r="142" spans="1:12">
      <c r="A142" s="31" t="s">
        <v>434</v>
      </c>
      <c r="B142" s="32">
        <v>105</v>
      </c>
      <c r="C142" s="33">
        <v>105</v>
      </c>
      <c r="D142" s="32">
        <v>110</v>
      </c>
      <c r="E142" s="33">
        <v>110</v>
      </c>
      <c r="F142" s="34" t="s">
        <v>450</v>
      </c>
      <c r="G142" s="22">
        <f t="shared" si="0"/>
        <v>-4.7619047619047616E-2</v>
      </c>
    </row>
    <row r="143" spans="1:12">
      <c r="A143" s="31" t="s">
        <v>435</v>
      </c>
      <c r="B143" s="32">
        <v>80</v>
      </c>
      <c r="C143" s="33">
        <v>80</v>
      </c>
      <c r="D143" s="32">
        <v>35</v>
      </c>
      <c r="E143" s="33">
        <v>35</v>
      </c>
      <c r="F143" s="27" t="s">
        <v>130</v>
      </c>
      <c r="G143" s="22">
        <f t="shared" si="0"/>
        <v>0.5625</v>
      </c>
    </row>
    <row r="144" spans="1:12">
      <c r="A144" s="31" t="s">
        <v>436</v>
      </c>
      <c r="B144" s="32">
        <v>70</v>
      </c>
      <c r="C144" s="33">
        <v>70</v>
      </c>
      <c r="D144" s="32">
        <v>50</v>
      </c>
      <c r="E144" s="33">
        <v>50</v>
      </c>
      <c r="F144" s="27" t="s">
        <v>130</v>
      </c>
      <c r="G144" s="22">
        <f t="shared" si="0"/>
        <v>0.2857142857142857</v>
      </c>
    </row>
    <row r="145" spans="1:9">
      <c r="A145" s="31" t="s">
        <v>437</v>
      </c>
      <c r="B145" s="32">
        <v>90</v>
      </c>
      <c r="C145" s="33">
        <v>90</v>
      </c>
      <c r="D145" s="32">
        <v>80</v>
      </c>
      <c r="E145" s="33">
        <v>80</v>
      </c>
      <c r="F145" s="27" t="s">
        <v>438</v>
      </c>
      <c r="G145" s="22">
        <f t="shared" si="0"/>
        <v>0.1111111111111111</v>
      </c>
    </row>
    <row r="146" spans="1:9">
      <c r="A146" s="31" t="s">
        <v>439</v>
      </c>
      <c r="B146" s="32">
        <v>100</v>
      </c>
      <c r="C146" s="33">
        <v>100</v>
      </c>
      <c r="D146" s="32">
        <v>90</v>
      </c>
      <c r="E146" s="33">
        <v>90</v>
      </c>
      <c r="F146" s="27" t="s">
        <v>130</v>
      </c>
      <c r="G146" s="22">
        <f t="shared" si="0"/>
        <v>0.1</v>
      </c>
    </row>
    <row r="147" spans="1:9">
      <c r="A147" s="31" t="s">
        <v>440</v>
      </c>
      <c r="B147" s="32">
        <v>80</v>
      </c>
      <c r="C147" s="33">
        <v>80</v>
      </c>
      <c r="D147" s="32">
        <v>40</v>
      </c>
      <c r="E147" s="33">
        <v>40</v>
      </c>
      <c r="F147" s="27" t="s">
        <v>130</v>
      </c>
      <c r="G147" s="22">
        <f t="shared" si="0"/>
        <v>0.5</v>
      </c>
    </row>
    <row r="148" spans="1:9">
      <c r="A148" s="31" t="s">
        <v>441</v>
      </c>
      <c r="B148" s="32">
        <v>80</v>
      </c>
      <c r="C148" s="33">
        <v>80</v>
      </c>
      <c r="D148" s="32">
        <v>50</v>
      </c>
      <c r="E148" s="33">
        <v>50</v>
      </c>
      <c r="F148" s="27" t="s">
        <v>130</v>
      </c>
      <c r="G148" s="22">
        <f t="shared" si="0"/>
        <v>0.375</v>
      </c>
    </row>
    <row r="149" spans="1:9">
      <c r="A149" s="31" t="s">
        <v>442</v>
      </c>
      <c r="B149" s="32">
        <v>90</v>
      </c>
      <c r="C149" s="33">
        <v>90</v>
      </c>
      <c r="D149" s="32">
        <v>80</v>
      </c>
      <c r="E149" s="33">
        <v>80</v>
      </c>
      <c r="F149" s="27" t="s">
        <v>438</v>
      </c>
      <c r="G149" s="22">
        <f t="shared" si="0"/>
        <v>0.1111111111111111</v>
      </c>
    </row>
    <row r="150" spans="1:9">
      <c r="A150" s="31" t="s">
        <v>443</v>
      </c>
      <c r="B150" s="32">
        <v>95</v>
      </c>
      <c r="C150" s="33">
        <v>95</v>
      </c>
      <c r="D150" s="32">
        <v>90</v>
      </c>
      <c r="E150" s="33">
        <v>90</v>
      </c>
      <c r="F150" s="34" t="s">
        <v>450</v>
      </c>
      <c r="G150" s="22">
        <f t="shared" si="0"/>
        <v>5.2631578947368418E-2</v>
      </c>
    </row>
    <row r="151" spans="1:9">
      <c r="A151" s="31" t="s">
        <v>444</v>
      </c>
      <c r="B151" s="32">
        <v>95</v>
      </c>
      <c r="C151" s="33">
        <v>95</v>
      </c>
      <c r="D151" s="32">
        <v>90</v>
      </c>
      <c r="E151" s="33">
        <v>90</v>
      </c>
      <c r="F151" s="34" t="s">
        <v>450</v>
      </c>
      <c r="G151" s="22">
        <f t="shared" si="0"/>
        <v>5.2631578947368418E-2</v>
      </c>
    </row>
    <row r="152" spans="1:9">
      <c r="A152" s="31" t="s">
        <v>445</v>
      </c>
      <c r="B152" s="32">
        <v>80</v>
      </c>
      <c r="C152" s="33">
        <v>50</v>
      </c>
      <c r="D152" s="32">
        <v>30</v>
      </c>
      <c r="E152" s="33">
        <v>30</v>
      </c>
      <c r="F152" s="27" t="s">
        <v>129</v>
      </c>
      <c r="G152" s="22">
        <f t="shared" si="0"/>
        <v>0.4</v>
      </c>
    </row>
    <row r="153" spans="1:9">
      <c r="A153" s="31" t="s">
        <v>446</v>
      </c>
      <c r="B153" s="32">
        <v>90</v>
      </c>
      <c r="C153" s="33">
        <v>90</v>
      </c>
      <c r="D153" s="32">
        <v>70</v>
      </c>
      <c r="E153" s="33">
        <v>70</v>
      </c>
      <c r="F153" s="27" t="s">
        <v>126</v>
      </c>
      <c r="G153" s="22">
        <f t="shared" si="0"/>
        <v>0.22222222222222221</v>
      </c>
    </row>
    <row r="154" spans="1:9">
      <c r="A154" s="31" t="s">
        <v>447</v>
      </c>
      <c r="B154" s="32">
        <v>95</v>
      </c>
      <c r="C154" s="33">
        <v>90</v>
      </c>
      <c r="D154" s="32">
        <v>80</v>
      </c>
      <c r="E154" s="33">
        <v>80</v>
      </c>
      <c r="F154" s="34" t="s">
        <v>450</v>
      </c>
      <c r="G154" s="22">
        <f t="shared" si="0"/>
        <v>0.1111111111111111</v>
      </c>
      <c r="I154" s="35"/>
    </row>
    <row r="155" spans="1:9">
      <c r="A155" s="31" t="s">
        <v>448</v>
      </c>
      <c r="B155" s="32">
        <v>80</v>
      </c>
      <c r="C155" s="33">
        <v>65</v>
      </c>
      <c r="D155" s="32">
        <v>60</v>
      </c>
      <c r="E155" s="33">
        <v>30</v>
      </c>
      <c r="F155" s="27" t="s">
        <v>127</v>
      </c>
      <c r="G155" s="22">
        <f t="shared" si="0"/>
        <v>0.53846153846153844</v>
      </c>
    </row>
    <row r="156" spans="1:9">
      <c r="A156" s="36" t="s">
        <v>449</v>
      </c>
      <c r="B156" s="37">
        <v>90</v>
      </c>
      <c r="C156" s="38">
        <v>90</v>
      </c>
      <c r="D156" s="37">
        <v>70</v>
      </c>
      <c r="E156" s="38">
        <v>70</v>
      </c>
      <c r="F156" s="27" t="s">
        <v>127</v>
      </c>
      <c r="G156" s="22">
        <f t="shared" si="0"/>
        <v>0.22222222222222221</v>
      </c>
    </row>
    <row r="157" spans="1:9">
      <c r="A157" s="22"/>
      <c r="B157" s="22"/>
      <c r="C157" s="22"/>
      <c r="D157" s="22"/>
      <c r="E157" s="22"/>
      <c r="F157" s="22"/>
      <c r="G157" s="22"/>
    </row>
    <row r="158" spans="1:9">
      <c r="A158" s="22"/>
      <c r="B158" s="22"/>
      <c r="C158" s="22"/>
      <c r="D158" s="22"/>
      <c r="E158" s="22"/>
      <c r="F158" s="22"/>
      <c r="G158" s="22"/>
    </row>
    <row r="159" spans="1:9">
      <c r="A159" s="22" t="s">
        <v>130</v>
      </c>
      <c r="B159" s="22">
        <f>AVERAGEIF(F139:F156,A159,G139:G156)</f>
        <v>0.38382283834586467</v>
      </c>
      <c r="C159" s="22"/>
      <c r="D159" s="22"/>
      <c r="E159" s="22"/>
      <c r="F159" s="22"/>
      <c r="G159" s="22"/>
    </row>
    <row r="160" spans="1:9">
      <c r="A160" s="22" t="s">
        <v>438</v>
      </c>
      <c r="B160" s="22">
        <f>AVERAGEIF(F139:F156,A160,G139:G156)</f>
        <v>0.1111111111111111</v>
      </c>
      <c r="C160" s="22"/>
      <c r="D160" s="22"/>
      <c r="E160" s="22"/>
      <c r="F160" s="22"/>
      <c r="G160" s="22"/>
    </row>
    <row r="161" spans="1:7">
      <c r="A161" s="22" t="s">
        <v>129</v>
      </c>
      <c r="B161" s="22">
        <f>AVERAGEIF(F139:F156,A161,G139:G156)</f>
        <v>0.4</v>
      </c>
      <c r="C161" s="22"/>
      <c r="D161" s="22"/>
      <c r="E161" s="22"/>
      <c r="F161" s="22"/>
      <c r="G161" s="22"/>
    </row>
    <row r="162" spans="1:7">
      <c r="A162" s="22" t="s">
        <v>126</v>
      </c>
      <c r="B162" s="22">
        <f>AVERAGEIF(F139:F156,A162,G139:G156)</f>
        <v>0.22222222222222221</v>
      </c>
      <c r="C162" s="22"/>
      <c r="D162" s="22"/>
      <c r="E162" s="22"/>
      <c r="F162" s="22"/>
      <c r="G162" s="22"/>
    </row>
    <row r="163" spans="1:7">
      <c r="A163" s="22" t="s">
        <v>127</v>
      </c>
      <c r="B163" s="22">
        <f>AVERAGEIF(F139:F156,A163,G139:G156)</f>
        <v>0.38034188034188032</v>
      </c>
      <c r="C163" s="22"/>
      <c r="D163" s="22"/>
      <c r="E163" s="22"/>
      <c r="F163" s="22"/>
      <c r="G163" s="22"/>
    </row>
    <row r="165" spans="1:7">
      <c r="A165" s="488" t="s">
        <v>179</v>
      </c>
      <c r="B165" s="488"/>
      <c r="C165" s="488"/>
      <c r="D165" s="488"/>
      <c r="E165" s="488"/>
    </row>
    <row r="166" spans="1:7" ht="15.75" thickBot="1">
      <c r="A166" s="18" t="s">
        <v>180</v>
      </c>
      <c r="B166" s="12">
        <v>0.4</v>
      </c>
    </row>
    <row r="167" spans="1:7" ht="15.75" thickBot="1">
      <c r="A167" s="5" t="s">
        <v>181</v>
      </c>
      <c r="B167" s="39">
        <f>(1+B166)^(1/(2020-2010))-1</f>
        <v>3.4219694129380196E-2</v>
      </c>
    </row>
    <row r="168" spans="1:7">
      <c r="B168" s="40"/>
    </row>
    <row r="169" spans="1:7">
      <c r="A169" s="488" t="s">
        <v>415</v>
      </c>
      <c r="B169" s="488"/>
    </row>
    <row r="170" spans="1:7">
      <c r="A170" s="18" t="s">
        <v>416</v>
      </c>
      <c r="B170" s="41">
        <v>972.7</v>
      </c>
    </row>
    <row r="171" spans="1:7" ht="15.75" thickBot="1">
      <c r="A171" s="18" t="s">
        <v>417</v>
      </c>
      <c r="B171" s="42">
        <f>400.9+53.5+276.5+255.7+63.5+462.5+B170+975.4+227.6+436.5</f>
        <v>4124.8</v>
      </c>
    </row>
    <row r="172" spans="1:7" ht="15.75" thickBot="1">
      <c r="A172" s="18" t="s">
        <v>418</v>
      </c>
      <c r="B172" s="39">
        <f>B170/B171</f>
        <v>0.23581749418153608</v>
      </c>
    </row>
    <row r="173" spans="1:7">
      <c r="B173" s="40"/>
    </row>
    <row r="174" spans="1:7">
      <c r="A174" s="488" t="s">
        <v>186</v>
      </c>
      <c r="B174" s="488"/>
      <c r="C174" s="488"/>
      <c r="D174" s="488"/>
      <c r="E174" s="488"/>
    </row>
    <row r="175" spans="1:7" ht="15.75" thickBot="1">
      <c r="A175" s="18" t="s">
        <v>422</v>
      </c>
      <c r="B175" s="40">
        <v>0.1246</v>
      </c>
    </row>
    <row r="176" spans="1:7" ht="15.75" thickBot="1">
      <c r="A176" s="18" t="s">
        <v>419</v>
      </c>
      <c r="B176" s="39">
        <f>1-B175</f>
        <v>0.87539999999999996</v>
      </c>
    </row>
    <row r="178" spans="1:5">
      <c r="A178" s="488" t="s">
        <v>182</v>
      </c>
      <c r="B178" s="488"/>
      <c r="C178" s="488"/>
      <c r="D178" s="488"/>
      <c r="E178" s="488"/>
    </row>
    <row r="179" spans="1:5">
      <c r="A179" s="20" t="s">
        <v>420</v>
      </c>
      <c r="B179" s="5">
        <v>197000</v>
      </c>
    </row>
    <row r="180" spans="1:5" ht="15.75" thickBot="1">
      <c r="A180" s="5" t="s">
        <v>421</v>
      </c>
      <c r="B180" s="5">
        <v>175000</v>
      </c>
    </row>
    <row r="181" spans="1:5" ht="15.75" thickBot="1">
      <c r="A181" s="5" t="s">
        <v>183</v>
      </c>
      <c r="B181" s="14">
        <f>B179/B180</f>
        <v>1.1257142857142857</v>
      </c>
    </row>
    <row r="183" spans="1:5">
      <c r="A183" s="488" t="s">
        <v>184</v>
      </c>
      <c r="B183" s="488"/>
      <c r="C183" s="488"/>
      <c r="D183" s="488"/>
      <c r="E183" s="488"/>
    </row>
    <row r="184" spans="1:5">
      <c r="A184" s="18" t="s">
        <v>546</v>
      </c>
      <c r="B184" s="51">
        <v>1.2E-2</v>
      </c>
    </row>
    <row r="185" spans="1:5">
      <c r="A185" s="18" t="s">
        <v>547</v>
      </c>
      <c r="B185" s="51">
        <v>2.4E-2</v>
      </c>
    </row>
    <row r="186" spans="1:5">
      <c r="A186" s="18" t="s">
        <v>548</v>
      </c>
      <c r="B186" s="5">
        <f>2050-2018+1</f>
        <v>33</v>
      </c>
    </row>
    <row r="187" spans="1:5">
      <c r="A187" s="18" t="s">
        <v>549</v>
      </c>
      <c r="B187" s="10">
        <f>(1-B184)^B186</f>
        <v>0.67139665221009714</v>
      </c>
    </row>
    <row r="188" spans="1:5" ht="15.75" thickBot="1">
      <c r="A188" s="18" t="s">
        <v>550</v>
      </c>
      <c r="B188" s="10">
        <f>(1-B185)^B186</f>
        <v>0.44858421050781644</v>
      </c>
    </row>
    <row r="189" spans="1:5" ht="15.75" thickBot="1">
      <c r="A189" s="18" t="s">
        <v>551</v>
      </c>
      <c r="B189" s="14">
        <f>(B187-B188)/B187</f>
        <v>0.33186409400289502</v>
      </c>
    </row>
    <row r="191" spans="1:5">
      <c r="A191" s="488" t="s">
        <v>196</v>
      </c>
      <c r="B191" s="488"/>
      <c r="C191" s="488"/>
      <c r="D191" s="488"/>
      <c r="E191" s="488"/>
    </row>
    <row r="192" spans="1:5">
      <c r="A192" s="16" t="s">
        <v>188</v>
      </c>
      <c r="B192" s="16" t="s">
        <v>189</v>
      </c>
      <c r="C192" s="16"/>
    </row>
    <row r="193" spans="1:9">
      <c r="A193" s="5" t="s">
        <v>190</v>
      </c>
      <c r="B193" s="17">
        <v>15277777.777777778</v>
      </c>
      <c r="C193" s="5" t="s">
        <v>191</v>
      </c>
    </row>
    <row r="194" spans="1:9">
      <c r="A194" s="5" t="s">
        <v>192</v>
      </c>
      <c r="B194" s="17">
        <f>3.4*10^6</f>
        <v>3400000</v>
      </c>
      <c r="C194" s="43"/>
    </row>
    <row r="195" spans="1:9">
      <c r="A195" s="5" t="s">
        <v>193</v>
      </c>
      <c r="B195" s="5">
        <v>2</v>
      </c>
    </row>
    <row r="196" spans="1:9" ht="15.75" thickBot="1">
      <c r="A196" s="5" t="s">
        <v>194</v>
      </c>
      <c r="B196" s="17">
        <f>B195*B194</f>
        <v>6800000</v>
      </c>
    </row>
    <row r="197" spans="1:9" ht="15.75" thickBot="1">
      <c r="A197" s="5" t="s">
        <v>195</v>
      </c>
      <c r="B197" s="14">
        <f>B196/B193</f>
        <v>0.44509090909090909</v>
      </c>
    </row>
    <row r="199" spans="1:9">
      <c r="A199" s="121" t="s">
        <v>1400</v>
      </c>
    </row>
    <row r="201" spans="1:9">
      <c r="A201" s="123" t="s">
        <v>1420</v>
      </c>
      <c r="B201" s="490" t="s">
        <v>1403</v>
      </c>
      <c r="C201" s="490"/>
      <c r="D201" s="490"/>
      <c r="E201" s="490"/>
      <c r="F201" s="490"/>
      <c r="G201" s="490"/>
      <c r="H201" s="490"/>
      <c r="I201" s="490"/>
    </row>
    <row r="202" spans="1:9">
      <c r="A202" s="49" t="s">
        <v>1404</v>
      </c>
      <c r="B202" s="49" t="s">
        <v>1405</v>
      </c>
      <c r="C202" s="49" t="s">
        <v>1406</v>
      </c>
      <c r="D202" s="49" t="s">
        <v>1407</v>
      </c>
      <c r="E202" s="49" t="s">
        <v>660</v>
      </c>
      <c r="F202" s="49" t="s">
        <v>91</v>
      </c>
      <c r="G202" s="49" t="s">
        <v>1408</v>
      </c>
      <c r="H202" s="49" t="s">
        <v>1409</v>
      </c>
      <c r="I202" s="49" t="s">
        <v>1410</v>
      </c>
    </row>
    <row r="203" spans="1:9">
      <c r="A203" s="49" t="s">
        <v>1411</v>
      </c>
      <c r="B203" s="56">
        <v>0</v>
      </c>
      <c r="C203" s="56">
        <v>6</v>
      </c>
      <c r="D203" s="56">
        <v>9</v>
      </c>
      <c r="E203" s="56">
        <v>25</v>
      </c>
      <c r="F203" s="56">
        <v>21</v>
      </c>
      <c r="G203" s="56">
        <v>215</v>
      </c>
      <c r="H203" s="56">
        <v>81</v>
      </c>
      <c r="I203" s="56">
        <v>134</v>
      </c>
    </row>
    <row r="204" spans="1:9">
      <c r="A204" s="49" t="s">
        <v>1412</v>
      </c>
      <c r="B204" s="56">
        <v>4</v>
      </c>
      <c r="C204" s="56">
        <v>3</v>
      </c>
      <c r="D204" s="56">
        <v>15</v>
      </c>
      <c r="E204" s="56">
        <v>40</v>
      </c>
      <c r="F204" s="56">
        <v>43</v>
      </c>
      <c r="G204" s="56">
        <v>163</v>
      </c>
      <c r="H204" s="56">
        <v>56</v>
      </c>
      <c r="I204" s="56">
        <v>94</v>
      </c>
    </row>
    <row r="205" spans="1:9" ht="15.75" thickBot="1">
      <c r="A205" s="44" t="s">
        <v>1413</v>
      </c>
      <c r="B205" s="5">
        <f>B204-B203</f>
        <v>4</v>
      </c>
      <c r="C205" s="5">
        <f t="shared" ref="C205:I205" si="1">C204-C203</f>
        <v>-3</v>
      </c>
      <c r="D205" s="5">
        <f t="shared" si="1"/>
        <v>6</v>
      </c>
      <c r="E205" s="5">
        <f t="shared" si="1"/>
        <v>15</v>
      </c>
      <c r="F205" s="5">
        <f t="shared" si="1"/>
        <v>22</v>
      </c>
      <c r="G205" s="5">
        <f t="shared" si="1"/>
        <v>-52</v>
      </c>
      <c r="H205" s="5">
        <f t="shared" si="1"/>
        <v>-25</v>
      </c>
      <c r="I205" s="5">
        <f t="shared" si="1"/>
        <v>-40</v>
      </c>
    </row>
    <row r="206" spans="1:9" ht="15.75" thickBot="1">
      <c r="A206" s="56" t="s">
        <v>1414</v>
      </c>
      <c r="B206" s="14">
        <f>SUM(G205:H205)/SUM(G203:H203)</f>
        <v>-0.26013513513513514</v>
      </c>
    </row>
    <row r="207" spans="1:9" ht="15.75" thickBot="1">
      <c r="A207" s="112" t="s">
        <v>1415</v>
      </c>
      <c r="B207" s="14">
        <f>I205/I203</f>
        <v>-0.29850746268656714</v>
      </c>
    </row>
    <row r="209" spans="1:9">
      <c r="A209" s="123" t="s">
        <v>1421</v>
      </c>
      <c r="B209" s="490" t="s">
        <v>1403</v>
      </c>
      <c r="C209" s="490"/>
      <c r="D209" s="490"/>
      <c r="E209" s="490"/>
      <c r="F209" s="490"/>
      <c r="G209" s="490"/>
      <c r="H209" s="490"/>
      <c r="I209" s="490"/>
    </row>
    <row r="210" spans="1:9">
      <c r="A210" s="49" t="s">
        <v>1404</v>
      </c>
      <c r="B210" s="49" t="s">
        <v>1405</v>
      </c>
      <c r="C210" s="49" t="s">
        <v>1406</v>
      </c>
      <c r="D210" s="49" t="s">
        <v>1407</v>
      </c>
      <c r="E210" s="49" t="s">
        <v>660</v>
      </c>
      <c r="F210" s="49" t="s">
        <v>91</v>
      </c>
      <c r="G210" s="49" t="s">
        <v>1408</v>
      </c>
      <c r="H210" s="49" t="s">
        <v>1409</v>
      </c>
      <c r="I210" s="49" t="s">
        <v>1410</v>
      </c>
    </row>
    <row r="211" spans="1:9">
      <c r="A211" s="49" t="s">
        <v>1411</v>
      </c>
      <c r="B211" s="56">
        <v>0</v>
      </c>
      <c r="C211" s="56">
        <v>17</v>
      </c>
      <c r="D211" s="56">
        <v>18</v>
      </c>
      <c r="E211" s="56">
        <v>22</v>
      </c>
      <c r="F211" s="56">
        <v>12</v>
      </c>
      <c r="G211" s="56">
        <v>73</v>
      </c>
      <c r="H211" s="56">
        <v>21</v>
      </c>
      <c r="I211" s="56">
        <v>21</v>
      </c>
    </row>
    <row r="212" spans="1:9">
      <c r="A212" s="49" t="s">
        <v>1412</v>
      </c>
      <c r="B212" s="56">
        <v>0</v>
      </c>
      <c r="C212" s="56">
        <v>15</v>
      </c>
      <c r="D212" s="56">
        <v>22</v>
      </c>
      <c r="E212" s="56">
        <v>39</v>
      </c>
      <c r="F212" s="56">
        <v>23</v>
      </c>
      <c r="G212" s="56">
        <v>51</v>
      </c>
      <c r="H212" s="56">
        <v>17</v>
      </c>
      <c r="I212" s="56">
        <v>19</v>
      </c>
    </row>
    <row r="213" spans="1:9" ht="15.75" thickBot="1">
      <c r="A213" s="44" t="s">
        <v>1413</v>
      </c>
      <c r="B213" s="5">
        <f>B212-B211</f>
        <v>0</v>
      </c>
      <c r="C213" s="5">
        <f t="shared" ref="C213" si="2">C212-C211</f>
        <v>-2</v>
      </c>
      <c r="D213" s="5">
        <f t="shared" ref="D213" si="3">D212-D211</f>
        <v>4</v>
      </c>
      <c r="E213" s="5">
        <f t="shared" ref="E213" si="4">E212-E211</f>
        <v>17</v>
      </c>
      <c r="F213" s="5">
        <f t="shared" ref="F213" si="5">F212-F211</f>
        <v>11</v>
      </c>
      <c r="G213" s="5">
        <f t="shared" ref="G213" si="6">G212-G211</f>
        <v>-22</v>
      </c>
      <c r="H213" s="5">
        <f t="shared" ref="H213" si="7">H212-H211</f>
        <v>-4</v>
      </c>
      <c r="I213" s="5">
        <f t="shared" ref="I213" si="8">I212-I211</f>
        <v>-2</v>
      </c>
    </row>
    <row r="214" spans="1:9" ht="15.75" thickBot="1">
      <c r="A214" s="56" t="s">
        <v>1414</v>
      </c>
      <c r="B214" s="14">
        <f>SUM(G213:H213)/SUM(G211:H211)</f>
        <v>-0.27659574468085107</v>
      </c>
    </row>
    <row r="215" spans="1:9" ht="15.75" thickBot="1">
      <c r="A215" s="112" t="s">
        <v>1415</v>
      </c>
      <c r="B215" s="14">
        <f>I213/I211</f>
        <v>-9.5238095238095233E-2</v>
      </c>
    </row>
    <row r="217" spans="1:9">
      <c r="A217" s="122" t="s">
        <v>1422</v>
      </c>
      <c r="B217" s="490" t="s">
        <v>1403</v>
      </c>
      <c r="C217" s="490"/>
      <c r="D217" s="490"/>
      <c r="E217" s="490"/>
    </row>
    <row r="218" spans="1:9">
      <c r="A218" s="49" t="s">
        <v>1404</v>
      </c>
      <c r="B218" s="49" t="s">
        <v>1416</v>
      </c>
      <c r="C218" s="49" t="s">
        <v>1417</v>
      </c>
      <c r="D218" s="49" t="s">
        <v>1418</v>
      </c>
      <c r="E218" s="49" t="s">
        <v>91</v>
      </c>
    </row>
    <row r="219" spans="1:9">
      <c r="A219" s="49" t="s">
        <v>1411</v>
      </c>
      <c r="B219" s="56">
        <v>112</v>
      </c>
      <c r="C219" s="56">
        <v>16</v>
      </c>
      <c r="D219" s="56">
        <v>9</v>
      </c>
      <c r="E219" s="56">
        <v>134</v>
      </c>
    </row>
    <row r="220" spans="1:9">
      <c r="A220" s="49" t="s">
        <v>1412</v>
      </c>
      <c r="B220" s="56">
        <v>87</v>
      </c>
      <c r="C220" s="56">
        <v>17</v>
      </c>
      <c r="D220" s="56">
        <v>9</v>
      </c>
      <c r="E220" s="56">
        <v>151</v>
      </c>
    </row>
    <row r="221" spans="1:9" ht="15.75" thickBot="1">
      <c r="A221" s="44" t="s">
        <v>1413</v>
      </c>
      <c r="B221" s="5">
        <f>B220-B219</f>
        <v>-25</v>
      </c>
      <c r="C221" s="5">
        <f t="shared" ref="C221:E221" si="9">C220-C219</f>
        <v>1</v>
      </c>
      <c r="D221" s="5">
        <f t="shared" si="9"/>
        <v>0</v>
      </c>
      <c r="E221" s="5">
        <f t="shared" si="9"/>
        <v>17</v>
      </c>
    </row>
    <row r="222" spans="1:9" ht="15.75" thickBot="1">
      <c r="A222" s="112" t="s">
        <v>1419</v>
      </c>
      <c r="B222" s="14">
        <f>B221/B219</f>
        <v>-0.22321428571428573</v>
      </c>
    </row>
    <row r="226" spans="1:9">
      <c r="A226" s="56"/>
      <c r="B226" s="56"/>
      <c r="C226" s="56"/>
      <c r="D226" s="56"/>
      <c r="E226" s="56"/>
      <c r="F226" s="56"/>
      <c r="G226" s="56"/>
      <c r="H226" s="56"/>
      <c r="I226" s="56"/>
    </row>
    <row r="227" spans="1:9">
      <c r="A227" s="56"/>
      <c r="B227" s="56"/>
      <c r="C227" s="56"/>
      <c r="D227" s="56"/>
      <c r="E227" s="56"/>
      <c r="F227" s="56"/>
      <c r="G227" s="56"/>
      <c r="H227" s="56"/>
      <c r="I227" s="56"/>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Policy Characteristics</vt:lpstr>
      <vt:lpstr>Guidance</vt:lpstr>
      <vt:lpstr>UnitControlCenter</vt:lpstr>
      <vt:lpstr>Standard Descriptions</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Minshu Deng</cp:lastModifiedBy>
  <dcterms:created xsi:type="dcterms:W3CDTF">2014-07-10T20:44:47Z</dcterms:created>
  <dcterms:modified xsi:type="dcterms:W3CDTF">2022-08-05T17:58:25Z</dcterms:modified>
</cp:coreProperties>
</file>