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trans\AVLo\"/>
    </mc:Choice>
  </mc:AlternateContent>
  <bookViews>
    <workbookView xWindow="-120" yWindow="-120" windowWidth="20730" windowHeight="11160"/>
  </bookViews>
  <sheets>
    <sheet name="About" sheetId="1" r:id="rId1"/>
    <sheet name="ICCT" sheetId="9" r:id="rId2"/>
    <sheet name="Psgr LDV" sheetId="10" r:id="rId3"/>
    <sheet name="IESS_AvgOccupancy_ROAD_RAIL_AIR" sheetId="6" r:id="rId4"/>
    <sheet name="IESS_Freight" sheetId="7" r:id="rId5"/>
    <sheet name="US_BTS NTS Modal Profile Data" sheetId="3" r:id="rId6"/>
    <sheet name="CAN Psgr Ships" sheetId="8" r:id="rId7"/>
    <sheet name="AVLo-passengers" sheetId="2" r:id="rId8"/>
    <sheet name="AVLo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 localSheetId="6">'[2]1997  Table 1a Modified'!#REF!</definedName>
    <definedName name="Eno_TM">'[2]1997  Table 1a Modified'!#REF!</definedName>
    <definedName name="Eno_Tons" localSheetId="6">'[2]1997  Table 1a Modified'!#REF!</definedName>
    <definedName name="Eno_Tons">'[2]1997  Table 1a Modified'!#REF!</definedName>
    <definedName name="MWh_to_PJ">[1]Notes!$A$12</definedName>
    <definedName name="Sum_T2" localSheetId="6">'[2]1997  Table 1a Modified'!#REF!</definedName>
    <definedName name="Sum_T2">'[2]1997  Table 1a Modified'!#REF!</definedName>
    <definedName name="Sum_TTM" localSheetId="6">'[2]1997  Table 1a Modified'!#REF!</definedName>
    <definedName name="Sum_TTM">'[2]1997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  <definedName name="TWh_to_PJ">[1]Notes!$A$15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2" i="2"/>
  <c r="B3" i="2"/>
  <c r="B4" i="2"/>
  <c r="B5" i="2"/>
  <c r="B6" i="2"/>
  <c r="B7" i="2"/>
  <c r="B2" i="4"/>
  <c r="B3" i="4"/>
  <c r="B4" i="4"/>
  <c r="B5" i="4"/>
  <c r="B6" i="4"/>
  <c r="B7" i="4"/>
  <c r="AE2" i="10"/>
  <c r="AF2" i="10"/>
  <c r="AG2" i="10"/>
  <c r="AH2" i="10"/>
  <c r="AD2" i="10"/>
  <c r="Z2" i="10"/>
  <c r="AA2" i="10"/>
  <c r="AB2" i="10"/>
  <c r="AC2" i="10"/>
  <c r="Y2" i="10"/>
  <c r="U2" i="10"/>
  <c r="V2" i="10"/>
  <c r="W2" i="10"/>
  <c r="X2" i="10"/>
  <c r="T2" i="10"/>
  <c r="P2" i="10"/>
  <c r="Q2" i="10"/>
  <c r="R2" i="10"/>
  <c r="S2" i="10"/>
  <c r="O2" i="10"/>
  <c r="K2" i="10"/>
  <c r="L2" i="10"/>
  <c r="M2" i="10"/>
  <c r="N2" i="10"/>
  <c r="J2" i="10"/>
  <c r="F2" i="10"/>
  <c r="G2" i="10"/>
  <c r="H2" i="10"/>
  <c r="I2" i="10"/>
  <c r="E2" i="10"/>
  <c r="C2" i="10"/>
  <c r="D2" i="10"/>
  <c r="B2" i="10"/>
  <c r="K11" i="6" l="1"/>
  <c r="J23" i="6" l="1"/>
  <c r="J22" i="6"/>
  <c r="K12" i="6"/>
  <c r="J13" i="6"/>
  <c r="K6" i="6"/>
  <c r="K5" i="6"/>
  <c r="J7" i="6" s="1"/>
  <c r="B52" i="3" l="1"/>
  <c r="B51" i="3"/>
  <c r="B50" i="3"/>
  <c r="B49" i="3"/>
  <c r="B54" i="3" s="1"/>
  <c r="B84" i="3"/>
  <c r="B82" i="3"/>
  <c r="B81" i="3"/>
  <c r="B80" i="3"/>
  <c r="B79" i="3"/>
  <c r="H5" i="2" l="1"/>
  <c r="J5" i="2"/>
  <c r="K5" i="2"/>
  <c r="S5" i="2"/>
  <c r="T5" i="2"/>
  <c r="AB5" i="2"/>
  <c r="AC5" i="2"/>
  <c r="D50" i="7"/>
  <c r="D49" i="7"/>
  <c r="D57" i="7" s="1"/>
  <c r="B42" i="8"/>
  <c r="Q6" i="2" s="1"/>
  <c r="I4" i="2"/>
  <c r="AH2" i="4"/>
  <c r="AG2" i="4"/>
  <c r="AF2" i="4"/>
  <c r="AD2" i="4"/>
  <c r="AC2" i="4"/>
  <c r="AB2" i="4"/>
  <c r="Z2" i="4"/>
  <c r="Y2" i="4"/>
  <c r="X2" i="4"/>
  <c r="V2" i="4"/>
  <c r="U2" i="4"/>
  <c r="T2" i="4"/>
  <c r="R2" i="4"/>
  <c r="Q2" i="4"/>
  <c r="P2" i="4"/>
  <c r="N2" i="4"/>
  <c r="M2" i="4"/>
  <c r="L2" i="4"/>
  <c r="J2" i="4"/>
  <c r="I2" i="4"/>
  <c r="H2" i="4"/>
  <c r="F2" i="4"/>
  <c r="E2" i="4"/>
  <c r="D2" i="4"/>
  <c r="B14" i="3"/>
  <c r="B7" i="3"/>
  <c r="B8" i="3"/>
  <c r="B25" i="3"/>
  <c r="B33" i="3"/>
  <c r="B34" i="3"/>
  <c r="B35" i="3"/>
  <c r="B36" i="3" s="1"/>
  <c r="B59" i="3"/>
  <c r="D3" i="4"/>
  <c r="E3" i="4"/>
  <c r="F3" i="4"/>
  <c r="H3" i="4"/>
  <c r="I3" i="4"/>
  <c r="J3" i="4"/>
  <c r="L3" i="4"/>
  <c r="M3" i="4"/>
  <c r="N3" i="4"/>
  <c r="P3" i="4"/>
  <c r="Q3" i="4"/>
  <c r="R3" i="4"/>
  <c r="T3" i="4"/>
  <c r="U3" i="4"/>
  <c r="V3" i="4"/>
  <c r="X3" i="4"/>
  <c r="Y3" i="4"/>
  <c r="Z3" i="4"/>
  <c r="AB3" i="4"/>
  <c r="AC3" i="4"/>
  <c r="AD3" i="4"/>
  <c r="AF3" i="4"/>
  <c r="AG3" i="4"/>
  <c r="AH3" i="4"/>
  <c r="B9" i="3"/>
  <c r="J4" i="4"/>
  <c r="T4" i="4"/>
  <c r="AF4" i="4"/>
  <c r="B19" i="3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B64" i="3"/>
  <c r="AG6" i="2" l="1"/>
  <c r="AA5" i="2"/>
  <c r="R5" i="2"/>
  <c r="I5" i="2"/>
  <c r="Y6" i="2"/>
  <c r="Z5" i="2"/>
  <c r="Q5" i="2"/>
  <c r="G5" i="2"/>
  <c r="AH5" i="2"/>
  <c r="Y5" i="2"/>
  <c r="O5" i="2"/>
  <c r="F5" i="2"/>
  <c r="AG5" i="2"/>
  <c r="W5" i="2"/>
  <c r="N5" i="2"/>
  <c r="E5" i="2"/>
  <c r="AE5" i="2"/>
  <c r="V5" i="2"/>
  <c r="M5" i="2"/>
  <c r="D5" i="2"/>
  <c r="AD5" i="2"/>
  <c r="U5" i="2"/>
  <c r="L5" i="2"/>
  <c r="C5" i="2"/>
  <c r="I6" i="2"/>
  <c r="Q4" i="2"/>
  <c r="AF5" i="2"/>
  <c r="X5" i="2"/>
  <c r="P5" i="2"/>
  <c r="AG4" i="2"/>
  <c r="F7" i="2"/>
  <c r="E7" i="2"/>
  <c r="M7" i="2"/>
  <c r="U7" i="2"/>
  <c r="AC7" i="2"/>
  <c r="G7" i="2"/>
  <c r="O7" i="2"/>
  <c r="W7" i="2"/>
  <c r="AE7" i="2"/>
  <c r="C7" i="2"/>
  <c r="S7" i="2"/>
  <c r="D7" i="2"/>
  <c r="T7" i="2"/>
  <c r="K7" i="2"/>
  <c r="AA7" i="2"/>
  <c r="L7" i="2"/>
  <c r="AB7" i="2"/>
  <c r="C7" i="4"/>
  <c r="G7" i="4"/>
  <c r="K7" i="4"/>
  <c r="O7" i="4"/>
  <c r="S7" i="4"/>
  <c r="W7" i="4"/>
  <c r="AA7" i="4"/>
  <c r="AE7" i="4"/>
  <c r="F7" i="4"/>
  <c r="L7" i="4"/>
  <c r="Q7" i="4"/>
  <c r="V7" i="4"/>
  <c r="AB7" i="4"/>
  <c r="AG7" i="4"/>
  <c r="E7" i="4"/>
  <c r="P7" i="4"/>
  <c r="Z7" i="4"/>
  <c r="H7" i="4"/>
  <c r="M7" i="4"/>
  <c r="R7" i="4"/>
  <c r="X7" i="4"/>
  <c r="AC7" i="4"/>
  <c r="AH7" i="4"/>
  <c r="J7" i="4"/>
  <c r="D7" i="4"/>
  <c r="I7" i="4"/>
  <c r="N7" i="4"/>
  <c r="T7" i="4"/>
  <c r="Y7" i="4"/>
  <c r="AD7" i="4"/>
  <c r="U7" i="4"/>
  <c r="AF7" i="4"/>
  <c r="C4" i="4"/>
  <c r="H4" i="4"/>
  <c r="P4" i="4"/>
  <c r="X4" i="4"/>
  <c r="AC4" i="4"/>
  <c r="C3" i="2"/>
  <c r="D3" i="2"/>
  <c r="H3" i="2"/>
  <c r="L3" i="2"/>
  <c r="P3" i="2"/>
  <c r="T3" i="2"/>
  <c r="X3" i="2"/>
  <c r="AB3" i="2"/>
  <c r="AF3" i="2"/>
  <c r="E3" i="2"/>
  <c r="I3" i="2"/>
  <c r="M3" i="2"/>
  <c r="Q3" i="2"/>
  <c r="U3" i="2"/>
  <c r="Y3" i="2"/>
  <c r="AC3" i="2"/>
  <c r="AG3" i="2"/>
  <c r="F3" i="2"/>
  <c r="J3" i="2"/>
  <c r="N3" i="2"/>
  <c r="R3" i="2"/>
  <c r="V3" i="2"/>
  <c r="Z3" i="2"/>
  <c r="AD3" i="2"/>
  <c r="AH3" i="2"/>
  <c r="S3" i="2"/>
  <c r="AB4" i="4"/>
  <c r="R4" i="4"/>
  <c r="I4" i="4"/>
  <c r="C3" i="4"/>
  <c r="G3" i="4"/>
  <c r="K3" i="4"/>
  <c r="O3" i="4"/>
  <c r="S3" i="4"/>
  <c r="W3" i="4"/>
  <c r="AA3" i="4"/>
  <c r="AE3" i="4"/>
  <c r="AF6" i="2"/>
  <c r="U6" i="2"/>
  <c r="E6" i="2"/>
  <c r="AC4" i="2"/>
  <c r="M4" i="2"/>
  <c r="AE3" i="2"/>
  <c r="O3" i="2"/>
  <c r="AH4" i="4"/>
  <c r="Z4" i="4"/>
  <c r="Q4" i="4"/>
  <c r="D4" i="4"/>
  <c r="AE2" i="4"/>
  <c r="AA2" i="4"/>
  <c r="W2" i="4"/>
  <c r="S2" i="4"/>
  <c r="O2" i="4"/>
  <c r="K2" i="4"/>
  <c r="G2" i="4"/>
  <c r="C2" i="4"/>
  <c r="AC6" i="2"/>
  <c r="Y4" i="2"/>
  <c r="AA3" i="2"/>
  <c r="K3" i="2"/>
  <c r="AG4" i="4"/>
  <c r="Y4" i="4"/>
  <c r="L4" i="4"/>
  <c r="F4" i="2"/>
  <c r="J4" i="2"/>
  <c r="N4" i="2"/>
  <c r="R4" i="2"/>
  <c r="V4" i="2"/>
  <c r="Z4" i="2"/>
  <c r="AD4" i="2"/>
  <c r="AH4" i="2"/>
  <c r="C4" i="2"/>
  <c r="G4" i="2"/>
  <c r="K4" i="2"/>
  <c r="O4" i="2"/>
  <c r="S4" i="2"/>
  <c r="W4" i="2"/>
  <c r="AA4" i="2"/>
  <c r="AE4" i="2"/>
  <c r="D4" i="2"/>
  <c r="H4" i="2"/>
  <c r="L4" i="2"/>
  <c r="P4" i="2"/>
  <c r="T4" i="2"/>
  <c r="X4" i="2"/>
  <c r="AB4" i="2"/>
  <c r="AF4" i="2"/>
  <c r="F6" i="2"/>
  <c r="J6" i="2"/>
  <c r="N6" i="2"/>
  <c r="R6" i="2"/>
  <c r="V6" i="2"/>
  <c r="Z6" i="2"/>
  <c r="AD6" i="2"/>
  <c r="AH6" i="2"/>
  <c r="C6" i="2"/>
  <c r="G6" i="2"/>
  <c r="K6" i="2"/>
  <c r="O6" i="2"/>
  <c r="S6" i="2"/>
  <c r="W6" i="2"/>
  <c r="AA6" i="2"/>
  <c r="AE6" i="2"/>
  <c r="D6" i="2"/>
  <c r="H6" i="2"/>
  <c r="L6" i="2"/>
  <c r="P6" i="2"/>
  <c r="T6" i="2"/>
  <c r="X6" i="2"/>
  <c r="AB6" i="2"/>
  <c r="M6" i="2"/>
  <c r="U4" i="2"/>
  <c r="E4" i="2"/>
  <c r="W3" i="2"/>
  <c r="G3" i="2"/>
  <c r="AG6" i="4"/>
  <c r="Y6" i="4"/>
  <c r="Q6" i="4"/>
  <c r="I6" i="4"/>
  <c r="AF6" i="4"/>
  <c r="X6" i="4"/>
  <c r="P6" i="4"/>
  <c r="H6" i="4"/>
  <c r="O6" i="4"/>
  <c r="AD6" i="4"/>
  <c r="V6" i="4"/>
  <c r="N6" i="4"/>
  <c r="F6" i="4"/>
  <c r="AE4" i="4"/>
  <c r="W4" i="4"/>
  <c r="O4" i="4"/>
  <c r="G4" i="4"/>
  <c r="AH7" i="2"/>
  <c r="Z7" i="2"/>
  <c r="R7" i="2"/>
  <c r="J7" i="2"/>
  <c r="AE6" i="4"/>
  <c r="AC6" i="4"/>
  <c r="U6" i="4"/>
  <c r="M6" i="4"/>
  <c r="E6" i="4"/>
  <c r="AD4" i="4"/>
  <c r="V4" i="4"/>
  <c r="N4" i="4"/>
  <c r="F4" i="4"/>
  <c r="AG7" i="2"/>
  <c r="Y7" i="2"/>
  <c r="Q7" i="2"/>
  <c r="I7" i="2"/>
  <c r="W6" i="4"/>
  <c r="AB6" i="4"/>
  <c r="T6" i="4"/>
  <c r="L6" i="4"/>
  <c r="D6" i="4"/>
  <c r="U4" i="4"/>
  <c r="M4" i="4"/>
  <c r="E4" i="4"/>
  <c r="AF7" i="2"/>
  <c r="X7" i="2"/>
  <c r="P7" i="2"/>
  <c r="H7" i="2"/>
  <c r="S6" i="4"/>
  <c r="C6" i="4"/>
  <c r="G6" i="4"/>
  <c r="AA6" i="4"/>
  <c r="K6" i="4"/>
  <c r="AH6" i="4"/>
  <c r="Z6" i="4"/>
  <c r="R6" i="4"/>
  <c r="J6" i="4"/>
  <c r="AA4" i="4"/>
  <c r="S4" i="4"/>
  <c r="K4" i="4"/>
  <c r="AD7" i="2"/>
  <c r="V7" i="2"/>
  <c r="N7" i="2"/>
</calcChain>
</file>

<file path=xl/sharedStrings.xml><?xml version="1.0" encoding="utf-8"?>
<sst xmlns="http://schemas.openxmlformats.org/spreadsheetml/2006/main" count="832" uniqueCount="229">
  <si>
    <t>AVLo Average Vehicle Loading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</si>
  <si>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</si>
  <si>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</si>
  <si>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</si>
  <si>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</si>
  <si>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</si>
  <si>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</si>
  <si>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</si>
  <si>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</si>
  <si>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</si>
  <si>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</si>
  <si>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</si>
  <si>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</si>
  <si>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</si>
  <si>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</si>
  <si>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</si>
  <si>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</si>
  <si>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</si>
  <si>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</si>
  <si>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</si>
  <si>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</si>
  <si>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</si>
  <si>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</si>
  <si>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</si>
  <si>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</si>
  <si>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</si>
  <si>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</si>
  <si>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</si>
  <si>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</si>
  <si>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</si>
  <si>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</si>
  <si>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</si>
  <si>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</si>
  <si>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</si>
  <si>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</si>
  <si>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</si>
  <si>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</si>
  <si>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</si>
  <si>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</si>
  <si>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</si>
  <si>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</si>
  <si>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</si>
  <si>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</si>
  <si>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</si>
  <si>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</si>
  <si>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</si>
  <si>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</si>
  <si>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</si>
  <si>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</si>
  <si>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</si>
  <si>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</si>
  <si>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</si>
  <si>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</si>
  <si>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</si>
  <si>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</si>
  <si>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</si>
  <si>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</si>
  <si>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</si>
  <si>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</si>
  <si>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</si>
  <si>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</si>
  <si>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</si>
  <si>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Transit Profile</t>
  </si>
  <si>
    <t>Rail Profile</t>
  </si>
  <si>
    <t>Water Transport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</si>
  <si>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</si>
  <si>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</si>
  <si>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</si>
  <si>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</si>
  <si>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</si>
  <si>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</si>
  <si>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passenger ships</t>
  </si>
  <si>
    <t>Average occupancy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</si>
  <si>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</si>
  <si>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</si>
  <si>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</si>
  <si>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</si>
  <si>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</si>
  <si>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</si>
  <si>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</si>
  <si>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</si>
  <si>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</si>
  <si>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</si>
  <si>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</si>
  <si>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</si>
  <si>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</si>
  <si>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</si>
  <si>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</si>
  <si>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</si>
  <si>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</si>
  <si>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</si>
  <si>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</si>
  <si>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</si>
  <si>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AVLo Passenger</t>
  </si>
  <si>
    <t>Car and Taxi Average</t>
  </si>
  <si>
    <t>Car</t>
  </si>
  <si>
    <t>Tax</t>
  </si>
  <si>
    <t>Passenger HDVs</t>
  </si>
  <si>
    <t>Bus</t>
  </si>
  <si>
    <t>Onmi-Bus</t>
  </si>
  <si>
    <t>HDV Average</t>
  </si>
  <si>
    <t>Passenger Aircraft</t>
  </si>
  <si>
    <t>Passenger Ships</t>
  </si>
  <si>
    <t>Passenger Motorbikes</t>
  </si>
  <si>
    <t>Rail Average</t>
  </si>
  <si>
    <t>Air Average</t>
  </si>
  <si>
    <t>Average tonnage</t>
  </si>
  <si>
    <t>HCV</t>
  </si>
  <si>
    <t>LCV</t>
  </si>
  <si>
    <t>Total utilization of the vehicle through its life in tonne-kms</t>
  </si>
  <si>
    <t>Cost per ton-km for different vehicles</t>
  </si>
  <si>
    <t>Derived assumptions</t>
  </si>
  <si>
    <t>Average kerb weights of vehicles</t>
  </si>
  <si>
    <t>Units</t>
  </si>
  <si>
    <t>kg</t>
  </si>
  <si>
    <t>n.a.</t>
  </si>
  <si>
    <t>Average laden weights of vehicles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</si>
  <si>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</si>
  <si>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</si>
  <si>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</si>
  <si>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</si>
  <si>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</si>
  <si>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</si>
  <si>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</si>
  <si>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</si>
  <si>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</si>
  <si>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</si>
  <si>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</si>
  <si>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</si>
  <si>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</si>
  <si>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</si>
  <si>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</si>
  <si>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</si>
  <si>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</si>
  <si>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</si>
  <si>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</si>
  <si>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</si>
  <si>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</si>
  <si>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</si>
  <si>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</si>
  <si>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</si>
  <si>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</si>
  <si>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</si>
  <si>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</si>
  <si>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</si>
  <si>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</si>
  <si>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</si>
  <si>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</si>
  <si>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</si>
  <si>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</si>
  <si>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</si>
  <si>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</si>
  <si>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</si>
  <si>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</si>
  <si>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</si>
  <si>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</si>
  <si>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</si>
  <si>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</si>
  <si>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</si>
  <si>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BC Ferries</t>
  </si>
  <si>
    <t>Our Fleet</t>
  </si>
  <si>
    <t>https://www.bcferries.com/onboard-experiences/fleet/</t>
  </si>
  <si>
    <t>Numbers taken from each individual ship's webpage</t>
  </si>
  <si>
    <t>model run, though the values are constant in the India data set.</t>
  </si>
  <si>
    <t>Freight LDV cargo loading</t>
  </si>
  <si>
    <t>Freight HDV cargo loading</t>
  </si>
  <si>
    <t>Three-Wheel Motorbikes (frgt mtrbk)</t>
  </si>
  <si>
    <t>We assume a freight LDV holds</t>
  </si>
  <si>
    <t>times as much cargo as a three-wheeled freight vehicle.</t>
  </si>
  <si>
    <t>Frgt Mtrbk cargo loading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</si>
  <si>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</si>
  <si>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</si>
  <si>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</si>
  <si>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</si>
  <si>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Calibration Result</t>
  </si>
  <si>
    <t>too high for India, using alternative value: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</si>
  <si>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</si>
  <si>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</si>
  <si>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</si>
  <si>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</si>
  <si>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</si>
  <si>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</si>
  <si>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</si>
  <si>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</si>
  <si>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</si>
  <si>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</si>
  <si>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</si>
  <si>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</si>
  <si>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</si>
  <si>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</si>
  <si>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</si>
  <si>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</si>
  <si>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Vehicle Loading (passengers)</t>
  </si>
  <si>
    <t>Vehicle Loading (tons)</t>
  </si>
  <si>
    <t>India data from IESS v2 is used for most vehicle types. US values are used for ships.</t>
  </si>
  <si>
    <t>For estimating loading of freight motorbike (3-wheeled), we assume that its cargo capacity is</t>
  </si>
  <si>
    <t>one-fourth of a freight LDV/LCV.</t>
  </si>
  <si>
    <t>Calculation of Passenger KM per scenario</t>
  </si>
  <si>
    <t>Total Billion Passenger KM demand</t>
  </si>
  <si>
    <t>Sum of psgr km</t>
  </si>
  <si>
    <t>frgt aircraft, frgt rail, freight ships</t>
  </si>
  <si>
    <t>Source</t>
  </si>
  <si>
    <t>Scenario</t>
  </si>
  <si>
    <t>Roadmap_Region</t>
  </si>
  <si>
    <t>Year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</si>
  <si>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</si>
  <si>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</si>
  <si>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</si>
  <si>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</si>
  <si>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</si>
  <si>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</si>
  <si>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</si>
  <si>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</si>
  <si>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Freight Loading</t>
  </si>
  <si>
    <t>Passenger Loading</t>
  </si>
  <si>
    <t>Roadmap_2017</t>
  </si>
  <si>
    <t>Baseline</t>
  </si>
  <si>
    <t>India</t>
  </si>
  <si>
    <t>2W_3W</t>
  </si>
  <si>
    <t>Aviation</t>
  </si>
  <si>
    <t>MHDT_HHDT</t>
  </si>
  <si>
    <t>LDV</t>
  </si>
  <si>
    <t>LHDT</t>
  </si>
  <si>
    <t>Passenger LDV loading</t>
  </si>
  <si>
    <t>psgr HDVs, frgt LDVs, frgt HDVs, psgr aircraft, psgr rail, psgr motorbikes, frgt motorbikes</t>
  </si>
  <si>
    <t>Global Transportation Roadmap Model (Aug 2017)</t>
  </si>
  <si>
    <t>https://www.theicct.org/transportation-roadmap</t>
  </si>
  <si>
    <t>Click on "Roadmap model baseline results (August 2017)" link</t>
  </si>
  <si>
    <t>psgr LDVs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</si>
</sst>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"/>
    <numFmt numFmtId="168" formatCode="###0.00_)"/>
    <numFmt numFmtId="169" formatCode="#,##0_)"/>
    <numFmt numFmtId="170" formatCode="_ * #,##0.00_ ;_ * \-#,##0.00_ ;_ * &quot;-&quot;??_ ;_ @_ 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#,##0_);\(#,##0\);&quot;-&quot;_);@"/>
    <numFmt numFmtId="175" formatCode="#,##0.00_);\(#,##0.00\);&quot;-&quot;_);@"/>
    <numFmt numFmtId="176" formatCode="0%;\ \(0%\);\ \-"/>
    <numFmt numFmtId="177" formatCode="0.0000"/>
    <numFmt numFmtId="178" formatCode="&quot;$&quot;#,##0\ ;\(&quot;$&quot;#,##0\)"/>
    <numFmt numFmtId="179" formatCode="0.00_)"/>
    <numFmt numFmtId="180" formatCode="mm/dd/yy"/>
    <numFmt numFmtId="181" formatCode="_(* #,##0_);_(* \(#,##0\);_(* &quot;-&quot;??_);_(@_)"/>
    <numFmt numFmtId="182" formatCode="0.0_ ;\-0.0\ 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2"/>
      <color theme="1"/>
      <name val="Cambria"/>
      <family val="2"/>
      <scheme val="major"/>
    </font>
    <font>
      <sz val="11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mbria"/>
      <family val="2"/>
      <scheme val="major"/>
    </font>
    <font>
      <b/>
      <sz val="10"/>
      <color theme="9" tint="0.79998168889431442"/>
      <name val="Calibri"/>
      <family val="1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theme="3" tint="-0.24994659260841701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93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8" fontId="13" fillId="0" borderId="5" applyNumberFormat="0" applyFill="0">
      <alignment horizontal="right"/>
    </xf>
    <xf numFmtId="168" fontId="14" fillId="0" borderId="5" applyNumberFormat="0" applyFill="0">
      <alignment horizontal="right"/>
    </xf>
    <xf numFmtId="169" fontId="15" fillId="0" borderId="5">
      <alignment horizontal="right" vertical="center"/>
    </xf>
    <xf numFmtId="49" fontId="16" fillId="0" borderId="5">
      <alignment horizontal="left" vertical="center"/>
    </xf>
    <xf numFmtId="168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8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176" fontId="47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9" fillId="34" borderId="22" applyNumberFormat="0" applyAlignment="0" applyProtection="0"/>
    <xf numFmtId="172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58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42" fillId="0" borderId="0"/>
    <xf numFmtId="165" fontId="42" fillId="0" borderId="0" applyFont="0" applyFill="0" applyBorder="0" applyAlignment="0" applyProtection="0"/>
    <xf numFmtId="0" fontId="4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31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0" borderId="0"/>
    <xf numFmtId="0" fontId="42" fillId="58" borderId="0" applyNumberFormat="0" applyBorder="0" applyAlignment="0" applyProtection="0"/>
    <xf numFmtId="0" fontId="57" fillId="57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2" borderId="0" applyNumberFormat="0" applyBorder="0" applyAlignment="0" applyProtection="0"/>
    <xf numFmtId="0" fontId="63" fillId="33" borderId="0" applyNumberFormat="0" applyBorder="0" applyAlignment="0" applyProtection="0"/>
    <xf numFmtId="0" fontId="64" fillId="35" borderId="23" applyNumberFormat="0" applyAlignment="0" applyProtection="0"/>
    <xf numFmtId="0" fontId="65" fillId="35" borderId="22" applyNumberFormat="0" applyAlignment="0" applyProtection="0"/>
    <xf numFmtId="0" fontId="66" fillId="0" borderId="24" applyNumberFormat="0" applyFill="0" applyAlignment="0" applyProtection="0"/>
    <xf numFmtId="0" fontId="67" fillId="36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7" borderId="0" applyNumberFormat="0" applyBorder="0" applyAlignment="0" applyProtection="0"/>
    <xf numFmtId="0" fontId="4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57" fillId="56" borderId="0" applyNumberFormat="0" applyBorder="0" applyAlignment="0" applyProtection="0"/>
    <xf numFmtId="0" fontId="42" fillId="59" borderId="0" applyNumberFormat="0" applyBorder="0" applyAlignment="0" applyProtection="0"/>
    <xf numFmtId="0" fontId="57" fillId="60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173" fontId="41" fillId="0" borderId="0" applyFont="0" applyFill="0" applyBorder="0" applyAlignment="0" applyProtection="0"/>
    <xf numFmtId="0" fontId="42" fillId="58" borderId="0" applyNumberFormat="0" applyBorder="0" applyAlignment="0" applyProtection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1" fillId="13" borderId="0" applyNumberFormat="0" applyBorder="0" applyAlignment="0">
      <protection locked="0"/>
    </xf>
    <xf numFmtId="4" fontId="70" fillId="0" borderId="41" applyFill="0">
      <alignment vertical="center"/>
      <protection locked="0"/>
    </xf>
    <xf numFmtId="4" fontId="70" fillId="0" borderId="41" applyFill="0">
      <alignment vertical="center"/>
      <protection locked="0"/>
    </xf>
    <xf numFmtId="0" fontId="71" fillId="0" borderId="0" applyFill="0" applyBorder="0" applyAlignment="0"/>
    <xf numFmtId="0" fontId="8" fillId="25" borderId="3" applyNumberFormat="0" applyAlignment="0" applyProtection="0"/>
    <xf numFmtId="0" fontId="8" fillId="25" borderId="3" applyNumberFormat="0" applyAlignment="0" applyProtection="0"/>
    <xf numFmtId="0" fontId="8" fillId="25" borderId="3" applyNumberFormat="0" applyAlignment="0" applyProtection="0"/>
    <xf numFmtId="0" fontId="29" fillId="0" borderId="13" applyNumberFormat="0" applyFill="0" applyAlignment="0" applyProtection="0"/>
    <xf numFmtId="0" fontId="9" fillId="26" borderId="4" applyNumberForma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13" fillId="0" borderId="0"/>
    <xf numFmtId="0" fontId="13" fillId="0" borderId="0"/>
    <xf numFmtId="0" fontId="72" fillId="0" borderId="27">
      <alignment horizontal="right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8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5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79" fontId="81" fillId="0" borderId="40" applyNumberFormat="0" applyFill="0" applyBorder="0">
      <alignment horizontal="left" vertical="center"/>
    </xf>
    <xf numFmtId="179" fontId="25" fillId="0" borderId="0"/>
    <xf numFmtId="167" fontId="82" fillId="0" borderId="37">
      <alignment horizontal="right"/>
    </xf>
    <xf numFmtId="0" fontId="30" fillId="28" borderId="0" applyNumberFormat="0" applyBorder="0" applyAlignment="0" applyProtection="0"/>
    <xf numFmtId="37" fontId="83" fillId="0" borderId="0"/>
    <xf numFmtId="41" fontId="11" fillId="0" borderId="0"/>
    <xf numFmtId="0" fontId="11" fillId="0" borderId="0"/>
    <xf numFmtId="0" fontId="11" fillId="0" borderId="0"/>
    <xf numFmtId="0" fontId="11" fillId="0" borderId="0"/>
    <xf numFmtId="0" fontId="79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84" fillId="0" borderId="0"/>
    <xf numFmtId="0" fontId="85" fillId="0" borderId="0"/>
    <xf numFmtId="0" fontId="86" fillId="0" borderId="0"/>
    <xf numFmtId="0" fontId="53" fillId="0" borderId="0" applyNumberFormat="0" applyFill="0" applyBorder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3" fillId="0" borderId="0"/>
    <xf numFmtId="0" fontId="13" fillId="0" borderId="0"/>
    <xf numFmtId="0" fontId="13" fillId="0" borderId="42"/>
    <xf numFmtId="0" fontId="13" fillId="0" borderId="42"/>
    <xf numFmtId="10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0" fontId="33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3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7" borderId="0" applyNumberFormat="0" applyFill="0">
      <alignment horizontal="left" vertical="center"/>
    </xf>
    <xf numFmtId="40" fontId="92" fillId="0" borderId="0" applyBorder="0">
      <alignment horizontal="right"/>
    </xf>
    <xf numFmtId="0" fontId="13" fillId="0" borderId="0"/>
    <xf numFmtId="0" fontId="13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3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6" fillId="8" borderId="0" applyNumberFormat="0" applyBorder="0" applyAlignment="0" applyProtection="0"/>
    <xf numFmtId="0" fontId="1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42" fillId="58" borderId="0" applyNumberFormat="0" applyBorder="0" applyAlignment="0" applyProtection="0"/>
    <xf numFmtId="171" fontId="41" fillId="0" borderId="0" applyFont="0" applyFill="0" applyBorder="0" applyAlignment="0" applyProtection="0"/>
    <xf numFmtId="0" fontId="3" fillId="0" borderId="0"/>
    <xf numFmtId="0" fontId="42" fillId="58" borderId="0" applyNumberFormat="0" applyBorder="0" applyAlignment="0" applyProtection="0"/>
    <xf numFmtId="0" fontId="41" fillId="0" borderId="0"/>
    <xf numFmtId="0" fontId="3" fillId="0" borderId="0"/>
    <xf numFmtId="173" fontId="41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6" fontId="47" fillId="0" borderId="0" applyFont="0" applyFill="0" applyBorder="0" applyAlignment="0" applyProtection="0"/>
    <xf numFmtId="0" fontId="41" fillId="0" borderId="0"/>
    <xf numFmtId="0" fontId="3" fillId="0" borderId="0"/>
    <xf numFmtId="0" fontId="3" fillId="58" borderId="0" applyNumberFormat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96" fillId="69" borderId="0"/>
    <xf numFmtId="167" fontId="97" fillId="61" borderId="0">
      <alignment horizontal="left"/>
    </xf>
    <xf numFmtId="1" fontId="97" fillId="61" borderId="29">
      <alignment horizontal="left"/>
    </xf>
    <xf numFmtId="182" fontId="51" fillId="61" borderId="0" applyBorder="0" applyProtection="0">
      <alignment horizontal="left"/>
    </xf>
    <xf numFmtId="9" fontId="3" fillId="0" borderId="0" applyFont="0" applyFill="0" applyBorder="0" applyAlignment="0" applyProtection="0"/>
    <xf numFmtId="167" fontId="97" fillId="61" borderId="27">
      <alignment horizontal="left"/>
    </xf>
    <xf numFmtId="9" fontId="97" fillId="61" borderId="0">
      <alignment horizontal="left"/>
    </xf>
    <xf numFmtId="0" fontId="3" fillId="0" borderId="0"/>
    <xf numFmtId="170" fontId="3" fillId="0" borderId="0" applyFont="0" applyFill="0" applyBorder="0" applyAlignment="0" applyProtection="0"/>
    <xf numFmtId="0" fontId="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3" applyFill="0">
      <alignment vertical="center"/>
      <protection locked="0"/>
    </xf>
    <xf numFmtId="4" fontId="70" fillId="0" borderId="43" applyFill="0">
      <alignment vertical="center"/>
      <protection locked="0"/>
    </xf>
    <xf numFmtId="0" fontId="8" fillId="25" borderId="44" applyNumberFormat="0" applyAlignment="0" applyProtection="0"/>
    <xf numFmtId="0" fontId="8" fillId="25" borderId="44" applyNumberFormat="0" applyAlignment="0" applyProtection="0"/>
    <xf numFmtId="0" fontId="8" fillId="25" borderId="44" applyNumberFormat="0" applyAlignment="0" applyProtection="0"/>
    <xf numFmtId="0" fontId="72" fillId="0" borderId="12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3" fillId="0" borderId="46"/>
    <xf numFmtId="0" fontId="13" fillId="0" borderId="46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6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167" fontId="97" fillId="61" borderId="12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175" fontId="0" fillId="0" borderId="0" xfId="0" applyNumberFormat="1"/>
    <xf numFmtId="174" fontId="0" fillId="0" borderId="0" xfId="0" applyNumberFormat="1"/>
    <xf numFmtId="0" fontId="3" fillId="0" borderId="0" xfId="733" applyFont="1" applyFill="1" applyBorder="1" applyAlignment="1">
      <alignment vertical="center"/>
    </xf>
    <xf numFmtId="0" fontId="0" fillId="2" borderId="0" xfId="0" applyFill="1"/>
    <xf numFmtId="0" fontId="45" fillId="62" borderId="30" xfId="733" applyFont="1" applyFill="1" applyBorder="1" applyAlignment="1">
      <alignment vertical="center"/>
    </xf>
    <xf numFmtId="0" fontId="41" fillId="62" borderId="31" xfId="733" applyNumberFormat="1" applyFill="1" applyBorder="1" applyAlignment="1">
      <alignment vertical="center"/>
    </xf>
    <xf numFmtId="0" fontId="41" fillId="62" borderId="31" xfId="733" applyFill="1" applyBorder="1" applyAlignment="1">
      <alignment vertical="center"/>
    </xf>
    <xf numFmtId="0" fontId="41" fillId="62" borderId="0" xfId="733" applyNumberFormat="1" applyFill="1" applyBorder="1" applyAlignment="1">
      <alignment vertical="center"/>
    </xf>
    <xf numFmtId="0" fontId="41" fillId="62" borderId="0" xfId="733" applyFill="1" applyBorder="1" applyAlignment="1">
      <alignment vertical="center"/>
    </xf>
    <xf numFmtId="0" fontId="41" fillId="62" borderId="0" xfId="733" applyFill="1" applyBorder="1"/>
    <xf numFmtId="0" fontId="46" fillId="62" borderId="0" xfId="733" applyFont="1" applyFill="1" applyBorder="1"/>
    <xf numFmtId="0" fontId="41" fillId="62" borderId="0" xfId="733" applyFill="1" applyBorder="1" applyAlignment="1">
      <alignment horizontal="right"/>
    </xf>
    <xf numFmtId="0" fontId="45" fillId="62" borderId="32" xfId="733" applyNumberFormat="1" applyFont="1" applyFill="1" applyBorder="1" applyAlignment="1">
      <alignment horizontal="right" vertical="center"/>
    </xf>
    <xf numFmtId="9" fontId="41" fillId="62" borderId="0" xfId="733" applyNumberFormat="1" applyFill="1" applyBorder="1" applyAlignment="1">
      <alignment vertical="center"/>
    </xf>
    <xf numFmtId="0" fontId="50" fillId="62" borderId="0" xfId="158" applyNumberFormat="1" applyFill="1"/>
    <xf numFmtId="0" fontId="50" fillId="64" borderId="0" xfId="158" applyNumberFormat="1" applyFill="1"/>
    <xf numFmtId="174" fontId="48" fillId="62" borderId="34" xfId="729" applyNumberFormat="1" applyFont="1" applyFill="1" applyBorder="1" applyAlignment="1">
      <alignment horizontal="right" vertical="center"/>
    </xf>
    <xf numFmtId="174" fontId="48" fillId="62" borderId="33" xfId="729" applyNumberFormat="1" applyFont="1" applyFill="1" applyBorder="1" applyAlignment="1">
      <alignment vertical="center"/>
    </xf>
    <xf numFmtId="174" fontId="48" fillId="62" borderId="33" xfId="732" applyNumberFormat="1" applyFont="1" applyFill="1" applyBorder="1" applyAlignment="1">
      <alignment vertical="center"/>
    </xf>
    <xf numFmtId="174" fontId="48" fillId="62" borderId="33" xfId="729" applyNumberFormat="1" applyFont="1" applyFill="1" applyBorder="1" applyAlignment="1">
      <alignment horizontal="right" vertical="center"/>
    </xf>
    <xf numFmtId="0" fontId="0" fillId="5" borderId="0" xfId="0" applyFill="1"/>
    <xf numFmtId="167" fontId="0" fillId="0" borderId="0" xfId="0" applyNumberFormat="1" applyFill="1"/>
    <xf numFmtId="0" fontId="44" fillId="0" borderId="0" xfId="883" applyNumberFormat="1" applyFont="1" applyFill="1" applyBorder="1" applyAlignment="1">
      <alignment vertical="center"/>
    </xf>
    <xf numFmtId="181" fontId="0" fillId="0" borderId="0" xfId="0" applyNumberFormat="1"/>
    <xf numFmtId="1" fontId="1" fillId="68" borderId="0" xfId="0" applyNumberFormat="1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45" fillId="62" borderId="30" xfId="883" applyFont="1" applyFill="1" applyBorder="1" applyAlignment="1">
      <alignment vertical="center"/>
    </xf>
    <xf numFmtId="0" fontId="41" fillId="62" borderId="31" xfId="883" applyNumberFormat="1" applyFill="1" applyBorder="1" applyAlignment="1">
      <alignment vertical="center"/>
    </xf>
    <xf numFmtId="0" fontId="41" fillId="62" borderId="31" xfId="883" applyFill="1" applyBorder="1" applyAlignment="1">
      <alignment vertical="center"/>
    </xf>
    <xf numFmtId="0" fontId="41" fillId="62" borderId="0" xfId="883" applyNumberFormat="1" applyFill="1" applyBorder="1" applyAlignment="1">
      <alignment vertical="center"/>
    </xf>
    <xf numFmtId="0" fontId="41" fillId="62" borderId="0" xfId="883" applyFill="1" applyBorder="1" applyAlignment="1">
      <alignment vertical="center"/>
    </xf>
    <xf numFmtId="0" fontId="41" fillId="62" borderId="0" xfId="883" applyFill="1" applyBorder="1"/>
    <xf numFmtId="0" fontId="46" fillId="62" borderId="0" xfId="883" applyFont="1" applyFill="1" applyBorder="1"/>
    <xf numFmtId="0" fontId="41" fillId="62" borderId="0" xfId="883" applyFill="1" applyBorder="1" applyAlignment="1">
      <alignment horizontal="right"/>
    </xf>
    <xf numFmtId="0" fontId="45" fillId="62" borderId="32" xfId="883" applyNumberFormat="1" applyFont="1" applyFill="1" applyBorder="1" applyAlignment="1">
      <alignment horizontal="right" vertical="center"/>
    </xf>
    <xf numFmtId="0" fontId="41" fillId="63" borderId="35" xfId="883" applyFill="1" applyBorder="1" applyAlignment="1">
      <alignment vertical="center"/>
    </xf>
    <xf numFmtId="0" fontId="43" fillId="63" borderId="36" xfId="883" applyFont="1" applyFill="1" applyBorder="1" applyAlignment="1">
      <alignment horizontal="left" vertical="center" indent="1"/>
    </xf>
    <xf numFmtId="9" fontId="41" fillId="62" borderId="0" xfId="883" applyNumberFormat="1" applyFill="1" applyBorder="1" applyAlignment="1">
      <alignment vertical="center"/>
    </xf>
    <xf numFmtId="0" fontId="41" fillId="62" borderId="12" xfId="883" applyFill="1" applyBorder="1"/>
    <xf numFmtId="0" fontId="41" fillId="62" borderId="0" xfId="883" applyFont="1" applyFill="1" applyBorder="1"/>
    <xf numFmtId="0" fontId="41" fillId="0" borderId="0" xfId="883" applyFill="1"/>
    <xf numFmtId="0" fontId="41" fillId="62" borderId="0" xfId="883" applyFill="1"/>
    <xf numFmtId="0" fontId="41" fillId="62" borderId="0" xfId="883" applyFill="1" applyAlignment="1">
      <alignment horizontal="left" indent="1"/>
    </xf>
    <xf numFmtId="0" fontId="41" fillId="62" borderId="29" xfId="883" applyFill="1" applyBorder="1"/>
    <xf numFmtId="0" fontId="41" fillId="0" borderId="0" xfId="883" applyFill="1" applyAlignment="1">
      <alignment horizontal="left" indent="1"/>
    </xf>
    <xf numFmtId="1" fontId="41" fillId="62" borderId="0" xfId="883" applyNumberFormat="1" applyFill="1" applyAlignment="1">
      <alignment horizontal="right"/>
    </xf>
    <xf numFmtId="0" fontId="41" fillId="62" borderId="0" xfId="883" applyFont="1" applyFill="1"/>
    <xf numFmtId="0" fontId="41" fillId="62" borderId="0" xfId="883" applyFill="1" applyBorder="1" applyAlignment="1">
      <alignment horizontal="left" indent="1"/>
    </xf>
    <xf numFmtId="0" fontId="41" fillId="62" borderId="12" xfId="883" applyFill="1" applyBorder="1" applyAlignment="1">
      <alignment horizontal="left" indent="1"/>
    </xf>
    <xf numFmtId="0" fontId="41" fillId="62" borderId="29" xfId="883" applyFill="1" applyBorder="1" applyAlignment="1">
      <alignment horizontal="left" indent="1"/>
    </xf>
    <xf numFmtId="177" fontId="41" fillId="62" borderId="0" xfId="883" applyNumberFormat="1" applyFill="1" applyAlignment="1">
      <alignment horizontal="right"/>
    </xf>
    <xf numFmtId="181" fontId="41" fillId="62" borderId="0" xfId="579" applyNumberFormat="1" applyFont="1" applyFill="1" applyBorder="1" applyAlignment="1">
      <alignment vertical="center"/>
    </xf>
    <xf numFmtId="181" fontId="41" fillId="62" borderId="33" xfId="579" applyNumberFormat="1" applyFont="1" applyFill="1" applyBorder="1" applyAlignment="1">
      <alignment vertical="center"/>
    </xf>
    <xf numFmtId="181" fontId="41" fillId="62" borderId="33" xfId="579" applyNumberFormat="1" applyFont="1" applyFill="1" applyBorder="1" applyAlignment="1">
      <alignment horizontal="right" vertical="center"/>
    </xf>
    <xf numFmtId="174" fontId="41" fillId="62" borderId="34" xfId="729" applyNumberFormat="1" applyFont="1" applyFill="1" applyBorder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applyFont="1"/>
    <xf numFmtId="0" fontId="46" fillId="62" borderId="0" xfId="0" applyFont="1" applyFill="1"/>
    <xf numFmtId="0" fontId="0" fillId="62" borderId="0" xfId="0" applyFill="1"/>
    <xf numFmtId="0" fontId="98" fillId="62" borderId="0" xfId="0" applyFont="1" applyFill="1"/>
    <xf numFmtId="0" fontId="45" fillId="62" borderId="30" xfId="0" applyFont="1" applyFill="1" applyBorder="1" applyAlignment="1">
      <alignment vertical="center"/>
    </xf>
    <xf numFmtId="0" fontId="99" fillId="62" borderId="30" xfId="0" applyNumberFormat="1" applyFont="1" applyFill="1" applyBorder="1" applyAlignment="1">
      <alignment horizontal="right" vertical="center"/>
    </xf>
    <xf numFmtId="0" fontId="45" fillId="62" borderId="32" xfId="0" applyNumberFormat="1" applyFont="1" applyFill="1" applyBorder="1" applyAlignment="1">
      <alignment horizontal="right" vertical="center"/>
    </xf>
    <xf numFmtId="0" fontId="0" fillId="62" borderId="0" xfId="0" applyNumberFormat="1" applyFill="1" applyBorder="1" applyAlignment="1">
      <alignment vertical="center"/>
    </xf>
    <xf numFmtId="0" fontId="0" fillId="62" borderId="0" xfId="0" applyFill="1" applyBorder="1" applyAlignment="1">
      <alignment vertical="center"/>
    </xf>
    <xf numFmtId="9" fontId="0" fillId="62" borderId="0" xfId="0" applyNumberFormat="1" applyFill="1" applyBorder="1" applyAlignment="1">
      <alignment vertical="center"/>
    </xf>
    <xf numFmtId="2" fontId="98" fillId="62" borderId="0" xfId="0" applyNumberFormat="1" applyFont="1" applyFill="1" applyBorder="1"/>
    <xf numFmtId="2" fontId="0" fillId="62" borderId="0" xfId="0" applyNumberFormat="1" applyFill="1" applyBorder="1"/>
    <xf numFmtId="174" fontId="48" fillId="62" borderId="0" xfId="579" applyNumberFormat="1" applyFont="1" applyFill="1" applyBorder="1" applyAlignment="1">
      <alignment vertical="center"/>
    </xf>
    <xf numFmtId="0" fontId="46" fillId="62" borderId="27" xfId="0" applyNumberFormat="1" applyFont="1" applyFill="1" applyBorder="1" applyAlignment="1">
      <alignment vertical="center"/>
    </xf>
    <xf numFmtId="0" fontId="0" fillId="62" borderId="27" xfId="0" applyFill="1" applyBorder="1" applyAlignment="1">
      <alignment vertical="center"/>
    </xf>
    <xf numFmtId="167" fontId="100" fillId="62" borderId="27" xfId="579" applyNumberFormat="1" applyFont="1" applyFill="1" applyBorder="1" applyAlignment="1">
      <alignment vertical="center"/>
    </xf>
    <xf numFmtId="167" fontId="51" fillId="62" borderId="27" xfId="579" applyNumberFormat="1" applyFont="1" applyFill="1" applyBorder="1" applyAlignment="1">
      <alignment vertical="center"/>
    </xf>
    <xf numFmtId="173" fontId="0" fillId="0" borderId="0" xfId="0" applyNumberFormat="1"/>
  </cellXfs>
  <cellStyles count="893">
    <cellStyle name="20% - Accent1 2" xfId="2"/>
    <cellStyle name="20% - Accent1 2 2" xfId="388"/>
    <cellStyle name="20% - Accent1 3" xfId="549"/>
    <cellStyle name="20% - Accent1 4" xfId="553"/>
    <cellStyle name="20% - Accent1 5" xfId="567"/>
    <cellStyle name="20% - Accent2 2" xfId="3"/>
    <cellStyle name="20% - Accent2 2 2" xfId="555"/>
    <cellStyle name="20% - Accent2 3" xfId="569"/>
    <cellStyle name="20% - Accent2 4" xfId="530"/>
    <cellStyle name="20% - Accent3 2" xfId="4"/>
    <cellStyle name="20% - Accent3 2 2" xfId="557"/>
    <cellStyle name="20% - Accent3 3" xfId="571"/>
    <cellStyle name="20% - Accent3 4" xfId="534"/>
    <cellStyle name="20% - Accent4 2" xfId="5"/>
    <cellStyle name="20% - Accent4 2 2" xfId="559"/>
    <cellStyle name="20% - Accent4 3" xfId="573"/>
    <cellStyle name="20% - Accent4 4" xfId="538"/>
    <cellStyle name="20% - Accent5 2" xfId="6"/>
    <cellStyle name="20% - Accent5 2 2" xfId="561"/>
    <cellStyle name="20% - Accent5 3" xfId="575"/>
    <cellStyle name="20% - Accent5 4" xfId="542"/>
    <cellStyle name="20% - Accent6 10" xfId="747"/>
    <cellStyle name="20% - Accent6 2" xfId="7"/>
    <cellStyle name="20% - Accent6 2 2" xfId="256"/>
    <cellStyle name="20% - Accent6 3" xfId="507"/>
    <cellStyle name="20% - Accent6 3 2" xfId="712"/>
    <cellStyle name="20% - Accent6 4" xfId="510"/>
    <cellStyle name="20% - Accent6 4 2" xfId="580"/>
    <cellStyle name="20% - Accent6 5" xfId="550"/>
    <cellStyle name="20% - Accent6 6" xfId="563"/>
    <cellStyle name="20% - Accent6 7" xfId="577"/>
    <cellStyle name="20% - Accent6 8" xfId="715"/>
    <cellStyle name="20% - Accent6 9" xfId="735"/>
    <cellStyle name="20% - Colore 1" xfId="584"/>
    <cellStyle name="20% - Colore 2" xfId="585"/>
    <cellStyle name="20% - Colore 3" xfId="586"/>
    <cellStyle name="20% - Colore 4" xfId="587"/>
    <cellStyle name="20% - Colore 5" xfId="588"/>
    <cellStyle name="20% - Colore 6" xfId="589"/>
    <cellStyle name="40% - Accent1 2" xfId="8"/>
    <cellStyle name="40% - Accent1 2 2" xfId="554"/>
    <cellStyle name="40% - Accent1 3" xfId="568"/>
    <cellStyle name="40% - Accent1 4" xfId="527"/>
    <cellStyle name="40% - Accent2 2" xfId="9"/>
    <cellStyle name="40% - Accent2 2 2" xfId="556"/>
    <cellStyle name="40% - Accent2 3" xfId="570"/>
    <cellStyle name="40% - Accent2 4" xfId="531"/>
    <cellStyle name="40% - Accent3 2" xfId="10"/>
    <cellStyle name="40% - Accent3 2 2" xfId="558"/>
    <cellStyle name="40% - Accent3 3" xfId="572"/>
    <cellStyle name="40% - Accent3 4" xfId="535"/>
    <cellStyle name="40% - Accent4 2" xfId="11"/>
    <cellStyle name="40% - Accent4 2 2" xfId="560"/>
    <cellStyle name="40% - Accent4 3" xfId="574"/>
    <cellStyle name="40% - Accent4 4" xfId="539"/>
    <cellStyle name="40% - Accent5 2" xfId="12"/>
    <cellStyle name="40% - Accent5 2 2" xfId="562"/>
    <cellStyle name="40% - Accent5 3" xfId="576"/>
    <cellStyle name="40% - Accent5 4" xfId="543"/>
    <cellStyle name="40% - Accent6 2" xfId="13"/>
    <cellStyle name="40% - Accent6 2 2" xfId="564"/>
    <cellStyle name="40% - Accent6 3" xfId="578"/>
    <cellStyle name="40% - Accent6 4" xfId="545"/>
    <cellStyle name="40% - Colore 1" xfId="590"/>
    <cellStyle name="40% - Colore 2" xfId="591"/>
    <cellStyle name="40% - Colore 3" xfId="592"/>
    <cellStyle name="40% - Colore 4" xfId="593"/>
    <cellStyle name="40% - Colore 5" xfId="594"/>
    <cellStyle name="40% - Colore 6" xfId="595"/>
    <cellStyle name="60% - Accent1 2" xfId="14"/>
    <cellStyle name="60% - Accent1 3" xfId="528"/>
    <cellStyle name="60% - Accent2 2" xfId="15"/>
    <cellStyle name="60% - Accent2 3" xfId="532"/>
    <cellStyle name="60% - Accent3 2" xfId="16"/>
    <cellStyle name="60% - Accent3 3" xfId="536"/>
    <cellStyle name="60% - Accent4 2" xfId="17"/>
    <cellStyle name="60% - Accent4 3" xfId="540"/>
    <cellStyle name="60% - Accent5 2" xfId="18"/>
    <cellStyle name="60% - Accent5 3" xfId="544"/>
    <cellStyle name="60% - Accent6 2" xfId="19"/>
    <cellStyle name="60% - Accent6 3" xfId="546"/>
    <cellStyle name="60% - Colore 1" xfId="596"/>
    <cellStyle name="60% - Colore 2" xfId="597"/>
    <cellStyle name="60% - Colore 3" xfId="598"/>
    <cellStyle name="60% - Colore 4" xfId="599"/>
    <cellStyle name="60% - Colore 5" xfId="600"/>
    <cellStyle name="60% - Colore 6" xfId="601"/>
    <cellStyle name="A - a heading" xfId="738"/>
    <cellStyle name="A - bold" xfId="741"/>
    <cellStyle name="A - bottom border" xfId="743"/>
    <cellStyle name="A - bottom border 2" xfId="885"/>
    <cellStyle name="A - header" xfId="740"/>
    <cellStyle name="A - header 2" xfId="755"/>
    <cellStyle name="A - header 2 2" xfId="759"/>
    <cellStyle name="A - normal" xfId="739"/>
    <cellStyle name="A - percent" xfId="744"/>
    <cellStyle name="Accent1 2" xfId="20"/>
    <cellStyle name="Accent1 3" xfId="526"/>
    <cellStyle name="Accent2 2" xfId="21"/>
    <cellStyle name="Accent2 3" xfId="529"/>
    <cellStyle name="Accent3 2" xfId="22"/>
    <cellStyle name="Accent3 3" xfId="533"/>
    <cellStyle name="Accent4 2" xfId="23"/>
    <cellStyle name="Accent4 3" xfId="537"/>
    <cellStyle name="Accent5 2" xfId="24"/>
    <cellStyle name="Accent5 3" xfId="541"/>
    <cellStyle name="Accent6 2" xfId="25"/>
    <cellStyle name="Accent6 3" xfId="511"/>
    <cellStyle name="Bad 2" xfId="26"/>
    <cellStyle name="Bad 3" xfId="517"/>
    <cellStyle name="Best" xfId="602"/>
    <cellStyle name="Body: normal cell" xfId="27"/>
    <cellStyle name="Body: normal cell 2" xfId="28"/>
    <cellStyle name="BORDERS" xfId="603"/>
    <cellStyle name="BORDERS 2" xfId="604"/>
    <cellStyle name="BORDERS 2 2" xfId="841"/>
    <cellStyle name="BORDERS 3" xfId="840"/>
    <cellStyle name="Calc Currency (0)" xfId="605"/>
    <cellStyle name="Calcolo" xfId="606"/>
    <cellStyle name="Calcolo 2" xfId="607"/>
    <cellStyle name="Calcolo 2 2" xfId="843"/>
    <cellStyle name="Calcolo 3" xfId="608"/>
    <cellStyle name="Calcolo 3 2" xfId="844"/>
    <cellStyle name="Calcolo 4" xfId="842"/>
    <cellStyle name="Calculation 2" xfId="29"/>
    <cellStyle name="Calculation 3" xfId="520"/>
    <cellStyle name="Cella collegata" xfId="609"/>
    <cellStyle name="Cella da controllare" xfId="610"/>
    <cellStyle name="Check Cell 2" xfId="30"/>
    <cellStyle name="Check Cell 3" xfId="522"/>
    <cellStyle name="Colore 1" xfId="611"/>
    <cellStyle name="Colore 2" xfId="612"/>
    <cellStyle name="Colore 3" xfId="613"/>
    <cellStyle name="Colore 4" xfId="614"/>
    <cellStyle name="Colore 5" xfId="615"/>
    <cellStyle name="Colore 6" xfId="616"/>
    <cellStyle name="Column - Style5" xfId="617"/>
    <cellStyle name="Column - Style6" xfId="618"/>
    <cellStyle name="Column heading" xfId="31"/>
    <cellStyle name="Column headings" xfId="619"/>
    <cellStyle name="Column headings 2" xfId="845"/>
    <cellStyle name="Comma 2" xfId="32"/>
    <cellStyle name="Comma 2 2" xfId="33"/>
    <cellStyle name="Comma 2 2 2" xfId="620"/>
    <cellStyle name="Comma 2 3" xfId="581"/>
    <cellStyle name="Comma 2 4" xfId="729"/>
    <cellStyle name="Comma 2 5" xfId="391"/>
    <cellStyle name="Comma 3" xfId="34"/>
    <cellStyle name="Comma 3 2" xfId="622"/>
    <cellStyle name="Comma 3 3" xfId="621"/>
    <cellStyle name="Comma 3 4" xfId="579"/>
    <cellStyle name="Comma 4" xfId="35"/>
    <cellStyle name="Comma 4 2" xfId="718"/>
    <cellStyle name="Comma 5" xfId="36"/>
    <cellStyle name="Comma 5 2" xfId="623"/>
    <cellStyle name="Comma 6" xfId="37"/>
    <cellStyle name="Comma 7" xfId="38"/>
    <cellStyle name="Comma 7 2" xfId="736"/>
    <cellStyle name="Comma 8" xfId="39"/>
    <cellStyle name="Comma 8 2" xfId="746"/>
    <cellStyle name="Comma 9" xfId="156"/>
    <cellStyle name="Comma0" xfId="624"/>
    <cellStyle name="Copied" xfId="625"/>
    <cellStyle name="Corner heading" xfId="40"/>
    <cellStyle name="Currency 2" xfId="41"/>
    <cellStyle name="Currency 2 2" xfId="713"/>
    <cellStyle name="Currency 3" xfId="42"/>
    <cellStyle name="Currency 3 2" xfId="43"/>
    <cellStyle name="Currency0" xfId="626"/>
    <cellStyle name="Data" xfId="44"/>
    <cellStyle name="Data (Number)" xfId="627"/>
    <cellStyle name="Data (Text)" xfId="628"/>
    <cellStyle name="Data 2" xfId="45"/>
    <cellStyle name="Data no deci" xfId="46"/>
    <cellStyle name="Data Superscript" xfId="47"/>
    <cellStyle name="Data_1-1A-Regular" xfId="48"/>
    <cellStyle name="Date" xfId="629"/>
    <cellStyle name="Entered" xfId="630"/>
    <cellStyle name="Excel Built-in Normal" xfId="252"/>
    <cellStyle name="Explanatory Text 2" xfId="49"/>
    <cellStyle name="Explanatory Text 3" xfId="524"/>
    <cellStyle name="FIGURES" xfId="631"/>
    <cellStyle name="Fixed" xfId="632"/>
    <cellStyle name="Font: Calibri, 9pt regular" xfId="50"/>
    <cellStyle name="Font: Calibri, 9pt regular 2" xfId="51"/>
    <cellStyle name="Footnote Text" xfId="633"/>
    <cellStyle name="Footnotes: top row" xfId="52"/>
    <cellStyle name="Footnotes: top row 2" xfId="53"/>
    <cellStyle name="Good 2" xfId="54"/>
    <cellStyle name="Good 3" xfId="506"/>
    <cellStyle name="Grey" xfId="634"/>
    <cellStyle name="Header: bottom row" xfId="55"/>
    <cellStyle name="Header: bottom row 2" xfId="56"/>
    <cellStyle name="Header1" xfId="635"/>
    <cellStyle name="Header2" xfId="636"/>
    <cellStyle name="Header2 2" xfId="637"/>
    <cellStyle name="Header2 3" xfId="638"/>
    <cellStyle name="Heading 1 2" xfId="57"/>
    <cellStyle name="Heading 1 3" xfId="513"/>
    <cellStyle name="Heading 2 2" xfId="58"/>
    <cellStyle name="Heading 2 3" xfId="514"/>
    <cellStyle name="Heading 3 2" xfId="59"/>
    <cellStyle name="Heading 3 3" xfId="515"/>
    <cellStyle name="Heading 4 2" xfId="60"/>
    <cellStyle name="Heading 4 3" xfId="516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10" xfId="267" hidden="1"/>
    <cellStyle name="Hyperlink 10" xfId="443" hidden="1"/>
    <cellStyle name="Hyperlink 10" xfId="770" hidden="1"/>
    <cellStyle name="Hyperlink 10" xfId="889"/>
    <cellStyle name="Hyperlink 100" xfId="376" hidden="1"/>
    <cellStyle name="Hyperlink 100" xfId="493" hidden="1"/>
    <cellStyle name="Hyperlink 100" xfId="820" hidden="1"/>
    <cellStyle name="Hyperlink 100" xfId="303"/>
    <cellStyle name="Hyperlink 101" xfId="377" hidden="1"/>
    <cellStyle name="Hyperlink 101" xfId="494" hidden="1"/>
    <cellStyle name="Hyperlink 101" xfId="821" hidden="1"/>
    <cellStyle name="Hyperlink 101" xfId="308"/>
    <cellStyle name="Hyperlink 102" xfId="378" hidden="1"/>
    <cellStyle name="Hyperlink 102" xfId="495" hidden="1"/>
    <cellStyle name="Hyperlink 102" xfId="822" hidden="1"/>
    <cellStyle name="Hyperlink 102" xfId="415"/>
    <cellStyle name="Hyperlink 103" xfId="379" hidden="1"/>
    <cellStyle name="Hyperlink 103" xfId="496" hidden="1"/>
    <cellStyle name="Hyperlink 103" xfId="823" hidden="1"/>
    <cellStyle name="Hyperlink 103" xfId="315"/>
    <cellStyle name="Hyperlink 104" xfId="380" hidden="1"/>
    <cellStyle name="Hyperlink 104" xfId="497" hidden="1"/>
    <cellStyle name="Hyperlink 104" xfId="824" hidden="1"/>
    <cellStyle name="Hyperlink 104" xfId="320"/>
    <cellStyle name="Hyperlink 105" xfId="381" hidden="1"/>
    <cellStyle name="Hyperlink 105" xfId="498" hidden="1"/>
    <cellStyle name="Hyperlink 105" xfId="825" hidden="1"/>
    <cellStyle name="Hyperlink 105" xfId="325"/>
    <cellStyle name="Hyperlink 106" xfId="382" hidden="1"/>
    <cellStyle name="Hyperlink 106" xfId="499" hidden="1"/>
    <cellStyle name="Hyperlink 106" xfId="826" hidden="1"/>
    <cellStyle name="Hyperlink 106" xfId="330"/>
    <cellStyle name="Hyperlink 107" xfId="383" hidden="1"/>
    <cellStyle name="Hyperlink 107" xfId="500" hidden="1"/>
    <cellStyle name="Hyperlink 107" xfId="827" hidden="1"/>
    <cellStyle name="Hyperlink 107" xfId="335"/>
    <cellStyle name="Hyperlink 108" xfId="384" hidden="1"/>
    <cellStyle name="Hyperlink 108" xfId="501" hidden="1"/>
    <cellStyle name="Hyperlink 108" xfId="828" hidden="1"/>
    <cellStyle name="Hyperlink 108" xfId="338"/>
    <cellStyle name="Hyperlink 109" xfId="385" hidden="1"/>
    <cellStyle name="Hyperlink 109" xfId="502" hidden="1"/>
    <cellStyle name="Hyperlink 109" xfId="829" hidden="1"/>
    <cellStyle name="Hyperlink 109" xfId="343"/>
    <cellStyle name="Hyperlink 11" xfId="268" hidden="1"/>
    <cellStyle name="Hyperlink 11" xfId="442" hidden="1"/>
    <cellStyle name="Hyperlink 11" xfId="769" hidden="1"/>
    <cellStyle name="Hyperlink 11" xfId="864"/>
    <cellStyle name="Hyperlink 110" xfId="386" hidden="1"/>
    <cellStyle name="Hyperlink 110" xfId="503" hidden="1"/>
    <cellStyle name="Hyperlink 110" xfId="830" hidden="1"/>
    <cellStyle name="Hyperlink 110" xfId="348"/>
    <cellStyle name="Hyperlink 111" xfId="387" hidden="1"/>
    <cellStyle name="Hyperlink 111" xfId="504" hidden="1"/>
    <cellStyle name="Hyperlink 111" xfId="831" hidden="1"/>
    <cellStyle name="Hyperlink 111" xfId="353"/>
    <cellStyle name="Hyperlink 112" xfId="711"/>
    <cellStyle name="Hyperlink 113" xfId="253"/>
    <cellStyle name="Hyperlink 12" xfId="269" hidden="1"/>
    <cellStyle name="Hyperlink 12" xfId="441" hidden="1"/>
    <cellStyle name="Hyperlink 12" xfId="160" hidden="1"/>
    <cellStyle name="Hyperlink 12" xfId="865"/>
    <cellStyle name="Hyperlink 13" xfId="271" hidden="1"/>
    <cellStyle name="Hyperlink 13" xfId="440" hidden="1"/>
    <cellStyle name="Hyperlink 13" xfId="663" hidden="1"/>
    <cellStyle name="Hyperlink 13" xfId="866"/>
    <cellStyle name="Hyperlink 14" xfId="272" hidden="1"/>
    <cellStyle name="Hyperlink 14" xfId="439" hidden="1"/>
    <cellStyle name="Hyperlink 14" xfId="162" hidden="1"/>
    <cellStyle name="Hyperlink 14" xfId="867"/>
    <cellStyle name="Hyperlink 15" xfId="273" hidden="1"/>
    <cellStyle name="Hyperlink 15" xfId="438" hidden="1"/>
    <cellStyle name="Hyperlink 15" xfId="164" hidden="1"/>
    <cellStyle name="Hyperlink 15" xfId="868"/>
    <cellStyle name="Hyperlink 16" xfId="274" hidden="1"/>
    <cellStyle name="Hyperlink 16" xfId="437" hidden="1"/>
    <cellStyle name="Hyperlink 16" xfId="166" hidden="1"/>
    <cellStyle name="Hyperlink 16" xfId="869"/>
    <cellStyle name="Hyperlink 17" xfId="276" hidden="1"/>
    <cellStyle name="Hyperlink 17" xfId="436" hidden="1"/>
    <cellStyle name="Hyperlink 17" xfId="168" hidden="1"/>
    <cellStyle name="Hyperlink 17" xfId="870"/>
    <cellStyle name="Hyperlink 18" xfId="277" hidden="1"/>
    <cellStyle name="Hyperlink 18" xfId="435" hidden="1"/>
    <cellStyle name="Hyperlink 18" xfId="169" hidden="1"/>
    <cellStyle name="Hyperlink 18" xfId="871"/>
    <cellStyle name="Hyperlink 19" xfId="278" hidden="1"/>
    <cellStyle name="Hyperlink 19" xfId="434" hidden="1"/>
    <cellStyle name="Hyperlink 19" xfId="171" hidden="1"/>
    <cellStyle name="Hyperlink 19" xfId="875"/>
    <cellStyle name="Hyperlink 2" xfId="70"/>
    <cellStyle name="Hyperlink 2 2" xfId="639"/>
    <cellStyle name="Hyperlink 2 3" xfId="254" hidden="1"/>
    <cellStyle name="Hyperlink 2 3" xfId="389" hidden="1"/>
    <cellStyle name="Hyperlink 2 3" xfId="451" hidden="1"/>
    <cellStyle name="Hyperlink 2 3" xfId="505" hidden="1"/>
    <cellStyle name="Hyperlink 2 3" xfId="242" hidden="1"/>
    <cellStyle name="Hyperlink 2 3" xfId="778" hidden="1"/>
    <cellStyle name="Hyperlink 2 3" xfId="832" hidden="1"/>
    <cellStyle name="Hyperlink 2 3" xfId="266" hidden="1"/>
    <cellStyle name="Hyperlink 2 3" xfId="858" hidden="1"/>
    <cellStyle name="Hyperlink 2 3" xfId="358"/>
    <cellStyle name="Hyperlink 20" xfId="279" hidden="1"/>
    <cellStyle name="Hyperlink 20" xfId="433" hidden="1"/>
    <cellStyle name="Hyperlink 20" xfId="173" hidden="1"/>
    <cellStyle name="Hyperlink 20" xfId="163"/>
    <cellStyle name="Hyperlink 21" xfId="281" hidden="1"/>
    <cellStyle name="Hyperlink 21" xfId="432" hidden="1"/>
    <cellStyle name="Hyperlink 21" xfId="175" hidden="1"/>
    <cellStyle name="Hyperlink 21" xfId="165"/>
    <cellStyle name="Hyperlink 22" xfId="282" hidden="1"/>
    <cellStyle name="Hyperlink 22" xfId="431" hidden="1"/>
    <cellStyle name="Hyperlink 22" xfId="176" hidden="1"/>
    <cellStyle name="Hyperlink 22" xfId="167"/>
    <cellStyle name="Hyperlink 23" xfId="283" hidden="1"/>
    <cellStyle name="Hyperlink 23" xfId="430" hidden="1"/>
    <cellStyle name="Hyperlink 23" xfId="178" hidden="1"/>
    <cellStyle name="Hyperlink 23" xfId="170"/>
    <cellStyle name="Hyperlink 24" xfId="284" hidden="1"/>
    <cellStyle name="Hyperlink 24" xfId="429" hidden="1"/>
    <cellStyle name="Hyperlink 24" xfId="180" hidden="1"/>
    <cellStyle name="Hyperlink 24" xfId="172"/>
    <cellStyle name="Hyperlink 25" xfId="286" hidden="1"/>
    <cellStyle name="Hyperlink 25" xfId="428" hidden="1"/>
    <cellStyle name="Hyperlink 25" xfId="182" hidden="1"/>
    <cellStyle name="Hyperlink 25" xfId="174"/>
    <cellStyle name="Hyperlink 26" xfId="287" hidden="1"/>
    <cellStyle name="Hyperlink 26" xfId="427" hidden="1"/>
    <cellStyle name="Hyperlink 26" xfId="183" hidden="1"/>
    <cellStyle name="Hyperlink 26" xfId="177"/>
    <cellStyle name="Hyperlink 27" xfId="289" hidden="1"/>
    <cellStyle name="Hyperlink 27" xfId="426" hidden="1"/>
    <cellStyle name="Hyperlink 27" xfId="185" hidden="1"/>
    <cellStyle name="Hyperlink 27" xfId="179"/>
    <cellStyle name="Hyperlink 28" xfId="290" hidden="1"/>
    <cellStyle name="Hyperlink 28" xfId="425" hidden="1"/>
    <cellStyle name="Hyperlink 28" xfId="187" hidden="1"/>
    <cellStyle name="Hyperlink 28" xfId="181"/>
    <cellStyle name="Hyperlink 29" xfId="291" hidden="1"/>
    <cellStyle name="Hyperlink 29" xfId="424" hidden="1"/>
    <cellStyle name="Hyperlink 29" xfId="189" hidden="1"/>
    <cellStyle name="Hyperlink 29" xfId="184"/>
    <cellStyle name="Hyperlink 3" xfId="258" hidden="1"/>
    <cellStyle name="Hyperlink 3" xfId="450" hidden="1"/>
    <cellStyle name="Hyperlink 3" xfId="777" hidden="1"/>
    <cellStyle name="Hyperlink 3" xfId="876"/>
    <cellStyle name="Hyperlink 30" xfId="292" hidden="1"/>
    <cellStyle name="Hyperlink 30" xfId="423" hidden="1"/>
    <cellStyle name="Hyperlink 30" xfId="190" hidden="1"/>
    <cellStyle name="Hyperlink 30" xfId="186"/>
    <cellStyle name="Hyperlink 31" xfId="294" hidden="1"/>
    <cellStyle name="Hyperlink 31" xfId="422" hidden="1"/>
    <cellStyle name="Hyperlink 31" xfId="192" hidden="1"/>
    <cellStyle name="Hyperlink 31" xfId="188"/>
    <cellStyle name="Hyperlink 32" xfId="295" hidden="1"/>
    <cellStyle name="Hyperlink 32" xfId="421" hidden="1"/>
    <cellStyle name="Hyperlink 32" xfId="194" hidden="1"/>
    <cellStyle name="Hyperlink 32" xfId="191"/>
    <cellStyle name="Hyperlink 33" xfId="296" hidden="1"/>
    <cellStyle name="Hyperlink 33" xfId="420" hidden="1"/>
    <cellStyle name="Hyperlink 33" xfId="196" hidden="1"/>
    <cellStyle name="Hyperlink 33" xfId="193"/>
    <cellStyle name="Hyperlink 34" xfId="297" hidden="1"/>
    <cellStyle name="Hyperlink 34" xfId="419" hidden="1"/>
    <cellStyle name="Hyperlink 34" xfId="197" hidden="1"/>
    <cellStyle name="Hyperlink 34" xfId="195"/>
    <cellStyle name="Hyperlink 35" xfId="299" hidden="1"/>
    <cellStyle name="Hyperlink 35" xfId="418" hidden="1"/>
    <cellStyle name="Hyperlink 35" xfId="199" hidden="1"/>
    <cellStyle name="Hyperlink 35" xfId="198"/>
    <cellStyle name="Hyperlink 36" xfId="300" hidden="1"/>
    <cellStyle name="Hyperlink 36" xfId="417" hidden="1"/>
    <cellStyle name="Hyperlink 36" xfId="201" hidden="1"/>
    <cellStyle name="Hyperlink 36" xfId="200"/>
    <cellStyle name="Hyperlink 37" xfId="301" hidden="1"/>
    <cellStyle name="Hyperlink 37" xfId="416" hidden="1"/>
    <cellStyle name="Hyperlink 37" xfId="203" hidden="1"/>
    <cellStyle name="Hyperlink 37" xfId="202"/>
    <cellStyle name="Hyperlink 38" xfId="302" hidden="1"/>
    <cellStyle name="Hyperlink 38" xfId="414" hidden="1"/>
    <cellStyle name="Hyperlink 38" xfId="204" hidden="1"/>
    <cellStyle name="Hyperlink 38" xfId="205"/>
    <cellStyle name="Hyperlink 39" xfId="304" hidden="1"/>
    <cellStyle name="Hyperlink 39" xfId="412" hidden="1"/>
    <cellStyle name="Hyperlink 39" xfId="206" hidden="1"/>
    <cellStyle name="Hyperlink 39" xfId="207"/>
    <cellStyle name="Hyperlink 4" xfId="259" hidden="1"/>
    <cellStyle name="Hyperlink 4" xfId="449" hidden="1"/>
    <cellStyle name="Hyperlink 4" xfId="776" hidden="1"/>
    <cellStyle name="Hyperlink 4" xfId="880"/>
    <cellStyle name="Hyperlink 40" xfId="305" hidden="1"/>
    <cellStyle name="Hyperlink 40" xfId="411" hidden="1"/>
    <cellStyle name="Hyperlink 40" xfId="208" hidden="1"/>
    <cellStyle name="Hyperlink 40" xfId="209"/>
    <cellStyle name="Hyperlink 41" xfId="306" hidden="1"/>
    <cellStyle name="Hyperlink 41" xfId="410" hidden="1"/>
    <cellStyle name="Hyperlink 41" xfId="210" hidden="1"/>
    <cellStyle name="Hyperlink 41" xfId="212"/>
    <cellStyle name="Hyperlink 42" xfId="307" hidden="1"/>
    <cellStyle name="Hyperlink 42" xfId="409" hidden="1"/>
    <cellStyle name="Hyperlink 42" xfId="211" hidden="1"/>
    <cellStyle name="Hyperlink 42" xfId="214"/>
    <cellStyle name="Hyperlink 43" xfId="309" hidden="1"/>
    <cellStyle name="Hyperlink 43" xfId="408" hidden="1"/>
    <cellStyle name="Hyperlink 43" xfId="213" hidden="1"/>
    <cellStyle name="Hyperlink 43" xfId="216"/>
    <cellStyle name="Hyperlink 44" xfId="310" hidden="1"/>
    <cellStyle name="Hyperlink 44" xfId="407" hidden="1"/>
    <cellStyle name="Hyperlink 44" xfId="215" hidden="1"/>
    <cellStyle name="Hyperlink 44" xfId="219"/>
    <cellStyle name="Hyperlink 45" xfId="311" hidden="1"/>
    <cellStyle name="Hyperlink 45" xfId="406" hidden="1"/>
    <cellStyle name="Hyperlink 45" xfId="217" hidden="1"/>
    <cellStyle name="Hyperlink 45" xfId="221"/>
    <cellStyle name="Hyperlink 46" xfId="312" hidden="1"/>
    <cellStyle name="Hyperlink 46" xfId="405" hidden="1"/>
    <cellStyle name="Hyperlink 46" xfId="218" hidden="1"/>
    <cellStyle name="Hyperlink 46" xfId="223"/>
    <cellStyle name="Hyperlink 47" xfId="313" hidden="1"/>
    <cellStyle name="Hyperlink 47" xfId="404" hidden="1"/>
    <cellStyle name="Hyperlink 47" xfId="220" hidden="1"/>
    <cellStyle name="Hyperlink 47" xfId="226"/>
    <cellStyle name="Hyperlink 48" xfId="314" hidden="1"/>
    <cellStyle name="Hyperlink 48" xfId="403" hidden="1"/>
    <cellStyle name="Hyperlink 48" xfId="222" hidden="1"/>
    <cellStyle name="Hyperlink 48" xfId="228"/>
    <cellStyle name="Hyperlink 49" xfId="316" hidden="1"/>
    <cellStyle name="Hyperlink 49" xfId="402" hidden="1"/>
    <cellStyle name="Hyperlink 49" xfId="224" hidden="1"/>
    <cellStyle name="Hyperlink 49" xfId="230"/>
    <cellStyle name="Hyperlink 5" xfId="260" hidden="1"/>
    <cellStyle name="Hyperlink 5" xfId="448" hidden="1"/>
    <cellStyle name="Hyperlink 5" xfId="775" hidden="1"/>
    <cellStyle name="Hyperlink 5" xfId="835"/>
    <cellStyle name="Hyperlink 50" xfId="317" hidden="1"/>
    <cellStyle name="Hyperlink 50" xfId="401" hidden="1"/>
    <cellStyle name="Hyperlink 50" xfId="225" hidden="1"/>
    <cellStyle name="Hyperlink 50" xfId="233"/>
    <cellStyle name="Hyperlink 51" xfId="318" hidden="1"/>
    <cellStyle name="Hyperlink 51" xfId="400" hidden="1"/>
    <cellStyle name="Hyperlink 51" xfId="227" hidden="1"/>
    <cellStyle name="Hyperlink 51" xfId="235"/>
    <cellStyle name="Hyperlink 52" xfId="319" hidden="1"/>
    <cellStyle name="Hyperlink 52" xfId="399" hidden="1"/>
    <cellStyle name="Hyperlink 52" xfId="229" hidden="1"/>
    <cellStyle name="Hyperlink 52" xfId="237"/>
    <cellStyle name="Hyperlink 53" xfId="321" hidden="1"/>
    <cellStyle name="Hyperlink 53" xfId="398" hidden="1"/>
    <cellStyle name="Hyperlink 53" xfId="231" hidden="1"/>
    <cellStyle name="Hyperlink 53" xfId="243"/>
    <cellStyle name="Hyperlink 54" xfId="322" hidden="1"/>
    <cellStyle name="Hyperlink 54" xfId="397" hidden="1"/>
    <cellStyle name="Hyperlink 54" xfId="232" hidden="1"/>
    <cellStyle name="Hyperlink 54" xfId="244"/>
    <cellStyle name="Hyperlink 55" xfId="323" hidden="1"/>
    <cellStyle name="Hyperlink 55" xfId="396" hidden="1"/>
    <cellStyle name="Hyperlink 55" xfId="234" hidden="1"/>
    <cellStyle name="Hyperlink 55" xfId="245"/>
    <cellStyle name="Hyperlink 56" xfId="324" hidden="1"/>
    <cellStyle name="Hyperlink 56" xfId="395" hidden="1"/>
    <cellStyle name="Hyperlink 56" xfId="236" hidden="1"/>
    <cellStyle name="Hyperlink 56" xfId="248"/>
    <cellStyle name="Hyperlink 57" xfId="326" hidden="1"/>
    <cellStyle name="Hyperlink 57" xfId="394" hidden="1"/>
    <cellStyle name="Hyperlink 57" xfId="238" hidden="1"/>
    <cellStyle name="Hyperlink 57" xfId="251"/>
    <cellStyle name="Hyperlink 58" xfId="327" hidden="1"/>
    <cellStyle name="Hyperlink 58" xfId="452" hidden="1"/>
    <cellStyle name="Hyperlink 58" xfId="779" hidden="1"/>
    <cellStyle name="Hyperlink 58" xfId="857"/>
    <cellStyle name="Hyperlink 59" xfId="328" hidden="1"/>
    <cellStyle name="Hyperlink 59" xfId="393" hidden="1"/>
    <cellStyle name="Hyperlink 59" xfId="239" hidden="1"/>
    <cellStyle name="Hyperlink 59" xfId="255"/>
    <cellStyle name="Hyperlink 6" xfId="261" hidden="1"/>
    <cellStyle name="Hyperlink 6" xfId="447" hidden="1"/>
    <cellStyle name="Hyperlink 6" xfId="774" hidden="1"/>
    <cellStyle name="Hyperlink 6" xfId="730"/>
    <cellStyle name="Hyperlink 60" xfId="329" hidden="1"/>
    <cellStyle name="Hyperlink 60" xfId="453" hidden="1"/>
    <cellStyle name="Hyperlink 60" xfId="780" hidden="1"/>
    <cellStyle name="Hyperlink 60" xfId="879"/>
    <cellStyle name="Hyperlink 61" xfId="331" hidden="1"/>
    <cellStyle name="Hyperlink 61" xfId="454" hidden="1"/>
    <cellStyle name="Hyperlink 61" xfId="781" hidden="1"/>
    <cellStyle name="Hyperlink 61" xfId="856"/>
    <cellStyle name="Hyperlink 62" xfId="332" hidden="1"/>
    <cellStyle name="Hyperlink 62" xfId="455" hidden="1"/>
    <cellStyle name="Hyperlink 62" xfId="782" hidden="1"/>
    <cellStyle name="Hyperlink 62" xfId="837"/>
    <cellStyle name="Hyperlink 63" xfId="333" hidden="1"/>
    <cellStyle name="Hyperlink 63" xfId="456" hidden="1"/>
    <cellStyle name="Hyperlink 63" xfId="783" hidden="1"/>
    <cellStyle name="Hyperlink 63" xfId="836"/>
    <cellStyle name="Hyperlink 64" xfId="334" hidden="1"/>
    <cellStyle name="Hyperlink 64" xfId="457" hidden="1"/>
    <cellStyle name="Hyperlink 64" xfId="784" hidden="1"/>
    <cellStyle name="Hyperlink 64" xfId="834"/>
    <cellStyle name="Hyperlink 65" xfId="336" hidden="1"/>
    <cellStyle name="Hyperlink 65" xfId="458" hidden="1"/>
    <cellStyle name="Hyperlink 65" xfId="785" hidden="1"/>
    <cellStyle name="Hyperlink 65" xfId="855"/>
    <cellStyle name="Hyperlink 66" xfId="337" hidden="1"/>
    <cellStyle name="Hyperlink 66" xfId="459" hidden="1"/>
    <cellStyle name="Hyperlink 66" xfId="786" hidden="1"/>
    <cellStyle name="Hyperlink 66" xfId="853"/>
    <cellStyle name="Hyperlink 67" xfId="339" hidden="1"/>
    <cellStyle name="Hyperlink 67" xfId="460" hidden="1"/>
    <cellStyle name="Hyperlink 67" xfId="787" hidden="1"/>
    <cellStyle name="Hyperlink 67" xfId="854"/>
    <cellStyle name="Hyperlink 68" xfId="340" hidden="1"/>
    <cellStyle name="Hyperlink 68" xfId="461" hidden="1"/>
    <cellStyle name="Hyperlink 68" xfId="788" hidden="1"/>
    <cellStyle name="Hyperlink 68" xfId="241"/>
    <cellStyle name="Hyperlink 69" xfId="341" hidden="1"/>
    <cellStyle name="Hyperlink 69" xfId="462" hidden="1"/>
    <cellStyle name="Hyperlink 69" xfId="789" hidden="1"/>
    <cellStyle name="Hyperlink 69" xfId="851"/>
    <cellStyle name="Hyperlink 7" xfId="262" hidden="1"/>
    <cellStyle name="Hyperlink 7" xfId="446" hidden="1"/>
    <cellStyle name="Hyperlink 7" xfId="773" hidden="1"/>
    <cellStyle name="Hyperlink 7" xfId="839"/>
    <cellStyle name="Hyperlink 70" xfId="342" hidden="1"/>
    <cellStyle name="Hyperlink 70" xfId="463" hidden="1"/>
    <cellStyle name="Hyperlink 70" xfId="790" hidden="1"/>
    <cellStyle name="Hyperlink 70" xfId="852"/>
    <cellStyle name="Hyperlink 71" xfId="344" hidden="1"/>
    <cellStyle name="Hyperlink 71" xfId="464" hidden="1"/>
    <cellStyle name="Hyperlink 71" xfId="791" hidden="1"/>
    <cellStyle name="Hyperlink 71" xfId="240"/>
    <cellStyle name="Hyperlink 72" xfId="345" hidden="1"/>
    <cellStyle name="Hyperlink 72" xfId="465" hidden="1"/>
    <cellStyle name="Hyperlink 72" xfId="792" hidden="1"/>
    <cellStyle name="Hyperlink 72" xfId="892"/>
    <cellStyle name="Hyperlink 73" xfId="346" hidden="1"/>
    <cellStyle name="Hyperlink 73" xfId="466" hidden="1"/>
    <cellStyle name="Hyperlink 73" xfId="793" hidden="1"/>
    <cellStyle name="Hyperlink 73" xfId="886"/>
    <cellStyle name="Hyperlink 74" xfId="347" hidden="1"/>
    <cellStyle name="Hyperlink 74" xfId="467" hidden="1"/>
    <cellStyle name="Hyperlink 74" xfId="794" hidden="1"/>
    <cellStyle name="Hyperlink 74" xfId="890"/>
    <cellStyle name="Hyperlink 75" xfId="349" hidden="1"/>
    <cellStyle name="Hyperlink 75" xfId="468" hidden="1"/>
    <cellStyle name="Hyperlink 75" xfId="795" hidden="1"/>
    <cellStyle name="Hyperlink 75" xfId="888"/>
    <cellStyle name="Hyperlink 76" xfId="350" hidden="1"/>
    <cellStyle name="Hyperlink 76" xfId="469" hidden="1"/>
    <cellStyle name="Hyperlink 76" xfId="796" hidden="1"/>
    <cellStyle name="Hyperlink 76" xfId="891"/>
    <cellStyle name="Hyperlink 77" xfId="351" hidden="1"/>
    <cellStyle name="Hyperlink 77" xfId="470" hidden="1"/>
    <cellStyle name="Hyperlink 77" xfId="797" hidden="1"/>
    <cellStyle name="Hyperlink 77" xfId="887"/>
    <cellStyle name="Hyperlink 78" xfId="352" hidden="1"/>
    <cellStyle name="Hyperlink 78" xfId="471" hidden="1"/>
    <cellStyle name="Hyperlink 78" xfId="798" hidden="1"/>
    <cellStyle name="Hyperlink 78" xfId="884"/>
    <cellStyle name="Hyperlink 79" xfId="354" hidden="1"/>
    <cellStyle name="Hyperlink 79" xfId="472" hidden="1"/>
    <cellStyle name="Hyperlink 79" xfId="799" hidden="1"/>
    <cellStyle name="Hyperlink 79" xfId="878"/>
    <cellStyle name="Hyperlink 8" xfId="263" hidden="1"/>
    <cellStyle name="Hyperlink 8" xfId="445" hidden="1"/>
    <cellStyle name="Hyperlink 8" xfId="772" hidden="1"/>
    <cellStyle name="Hyperlink 8" xfId="877"/>
    <cellStyle name="Hyperlink 80" xfId="355" hidden="1"/>
    <cellStyle name="Hyperlink 80" xfId="473" hidden="1"/>
    <cellStyle name="Hyperlink 80" xfId="800" hidden="1"/>
    <cellStyle name="Hyperlink 80" xfId="850"/>
    <cellStyle name="Hyperlink 81" xfId="356" hidden="1"/>
    <cellStyle name="Hyperlink 81" xfId="474" hidden="1"/>
    <cellStyle name="Hyperlink 81" xfId="801" hidden="1"/>
    <cellStyle name="Hyperlink 81" xfId="849"/>
    <cellStyle name="Hyperlink 82" xfId="357" hidden="1"/>
    <cellStyle name="Hyperlink 82" xfId="475" hidden="1"/>
    <cellStyle name="Hyperlink 82" xfId="802" hidden="1"/>
    <cellStyle name="Hyperlink 82" xfId="833"/>
    <cellStyle name="Hyperlink 83" xfId="359" hidden="1"/>
    <cellStyle name="Hyperlink 83" xfId="476" hidden="1"/>
    <cellStyle name="Hyperlink 83" xfId="803" hidden="1"/>
    <cellStyle name="Hyperlink 83" xfId="848"/>
    <cellStyle name="Hyperlink 84" xfId="360" hidden="1"/>
    <cellStyle name="Hyperlink 84" xfId="477" hidden="1"/>
    <cellStyle name="Hyperlink 84" xfId="804" hidden="1"/>
    <cellStyle name="Hyperlink 84" xfId="847"/>
    <cellStyle name="Hyperlink 85" xfId="361" hidden="1"/>
    <cellStyle name="Hyperlink 85" xfId="478" hidden="1"/>
    <cellStyle name="Hyperlink 85" xfId="805" hidden="1"/>
    <cellStyle name="Hyperlink 85" xfId="846"/>
    <cellStyle name="Hyperlink 86" xfId="362" hidden="1"/>
    <cellStyle name="Hyperlink 86" xfId="479" hidden="1"/>
    <cellStyle name="Hyperlink 86" xfId="806" hidden="1"/>
    <cellStyle name="Hyperlink 86" xfId="246"/>
    <cellStyle name="Hyperlink 87" xfId="363" hidden="1"/>
    <cellStyle name="Hyperlink 87" xfId="480" hidden="1"/>
    <cellStyle name="Hyperlink 87" xfId="807" hidden="1"/>
    <cellStyle name="Hyperlink 87" xfId="247"/>
    <cellStyle name="Hyperlink 88" xfId="364" hidden="1"/>
    <cellStyle name="Hyperlink 88" xfId="481" hidden="1"/>
    <cellStyle name="Hyperlink 88" xfId="808" hidden="1"/>
    <cellStyle name="Hyperlink 88" xfId="249"/>
    <cellStyle name="Hyperlink 89" xfId="365" hidden="1"/>
    <cellStyle name="Hyperlink 89" xfId="482" hidden="1"/>
    <cellStyle name="Hyperlink 89" xfId="809" hidden="1"/>
    <cellStyle name="Hyperlink 89" xfId="250"/>
    <cellStyle name="Hyperlink 9" xfId="265" hidden="1"/>
    <cellStyle name="Hyperlink 9" xfId="444" hidden="1"/>
    <cellStyle name="Hyperlink 9" xfId="771" hidden="1"/>
    <cellStyle name="Hyperlink 9" xfId="838"/>
    <cellStyle name="Hyperlink 90" xfId="366" hidden="1"/>
    <cellStyle name="Hyperlink 90" xfId="483" hidden="1"/>
    <cellStyle name="Hyperlink 90" xfId="810" hidden="1"/>
    <cellStyle name="Hyperlink 90" xfId="257"/>
    <cellStyle name="Hyperlink 91" xfId="367" hidden="1"/>
    <cellStyle name="Hyperlink 91" xfId="484" hidden="1"/>
    <cellStyle name="Hyperlink 91" xfId="811" hidden="1"/>
    <cellStyle name="Hyperlink 91" xfId="413"/>
    <cellStyle name="Hyperlink 92" xfId="368" hidden="1"/>
    <cellStyle name="Hyperlink 92" xfId="485" hidden="1"/>
    <cellStyle name="Hyperlink 92" xfId="812" hidden="1"/>
    <cellStyle name="Hyperlink 92" xfId="264"/>
    <cellStyle name="Hyperlink 93" xfId="369" hidden="1"/>
    <cellStyle name="Hyperlink 93" xfId="486" hidden="1"/>
    <cellStyle name="Hyperlink 93" xfId="813" hidden="1"/>
    <cellStyle name="Hyperlink 93" xfId="270"/>
    <cellStyle name="Hyperlink 94" xfId="370" hidden="1"/>
    <cellStyle name="Hyperlink 94" xfId="487" hidden="1"/>
    <cellStyle name="Hyperlink 94" xfId="814" hidden="1"/>
    <cellStyle name="Hyperlink 94" xfId="275"/>
    <cellStyle name="Hyperlink 95" xfId="371" hidden="1"/>
    <cellStyle name="Hyperlink 95" xfId="488" hidden="1"/>
    <cellStyle name="Hyperlink 95" xfId="815" hidden="1"/>
    <cellStyle name="Hyperlink 95" xfId="280"/>
    <cellStyle name="Hyperlink 96" xfId="372" hidden="1"/>
    <cellStyle name="Hyperlink 96" xfId="489" hidden="1"/>
    <cellStyle name="Hyperlink 96" xfId="816" hidden="1"/>
    <cellStyle name="Hyperlink 96" xfId="285"/>
    <cellStyle name="Hyperlink 97" xfId="373" hidden="1"/>
    <cellStyle name="Hyperlink 97" xfId="490" hidden="1"/>
    <cellStyle name="Hyperlink 97" xfId="817" hidden="1"/>
    <cellStyle name="Hyperlink 97" xfId="288"/>
    <cellStyle name="Hyperlink 98" xfId="374" hidden="1"/>
    <cellStyle name="Hyperlink 98" xfId="491" hidden="1"/>
    <cellStyle name="Hyperlink 98" xfId="818" hidden="1"/>
    <cellStyle name="Hyperlink 98" xfId="293"/>
    <cellStyle name="Hyperlink 99" xfId="375" hidden="1"/>
    <cellStyle name="Hyperlink 99" xfId="492" hidden="1"/>
    <cellStyle name="Hyperlink 99" xfId="819" hidden="1"/>
    <cellStyle name="Hyperlink 99" xfId="298"/>
    <cellStyle name="Input [yellow]" xfId="640"/>
    <cellStyle name="Input [yellow] 2" xfId="641"/>
    <cellStyle name="Input [yellow] 3" xfId="642"/>
    <cellStyle name="Input 2" xfId="71"/>
    <cellStyle name="Input 3" xfId="157"/>
    <cellStyle name="Input 4" xfId="731"/>
    <cellStyle name="Input 5" xfId="881"/>
    <cellStyle name="ITEMS" xfId="643"/>
    <cellStyle name="Linked Cell 2" xfId="72"/>
    <cellStyle name="Linked Cell 3" xfId="521"/>
    <cellStyle name="m1 - Style1" xfId="644"/>
    <cellStyle name="MANKAD" xfId="645"/>
    <cellStyle name="Neutral 2" xfId="73"/>
    <cellStyle name="Neutral 3" xfId="518"/>
    <cellStyle name="Neutrale" xfId="646"/>
    <cellStyle name="no dec" xfId="647"/>
    <cellStyle name="Normal" xfId="0" builtinId="0"/>
    <cellStyle name="Normal - Style1" xfId="648"/>
    <cellStyle name="Normal 10" xfId="74"/>
    <cellStyle name="Normal 10 2" xfId="649"/>
    <cellStyle name="Normal 11" xfId="75"/>
    <cellStyle name="Normal 12" xfId="722"/>
    <cellStyle name="Normal 13" xfId="728"/>
    <cellStyle name="Normal 14" xfId="734"/>
    <cellStyle name="Normal 14 2" xfId="737"/>
    <cellStyle name="Normal 14 3" xfId="750"/>
    <cellStyle name="Normal 14 3 2" xfId="757"/>
    <cellStyle name="Normal 14 3 2 2" xfId="761"/>
    <cellStyle name="Normal 14 3 2 2 2" xfId="764"/>
    <cellStyle name="Normal 14 4" xfId="752"/>
    <cellStyle name="Normal 14 4 2" xfId="754"/>
    <cellStyle name="Normal 14 4 2 2" xfId="758"/>
    <cellStyle name="Normal 14 4 2 2 2" xfId="762"/>
    <cellStyle name="Normal 15" xfId="745"/>
    <cellStyle name="Normal 16" xfId="766"/>
    <cellStyle name="Normal 17" xfId="767"/>
    <cellStyle name="Normal 18" xfId="154"/>
    <cellStyle name="Normal 19" xfId="733"/>
    <cellStyle name="Normal 2" xfId="76"/>
    <cellStyle name="Normal 2 2" xfId="77"/>
    <cellStyle name="Normal 2 2 2" xfId="509"/>
    <cellStyle name="Normal 2 2 2 2" xfId="651"/>
    <cellStyle name="Normal 2 2 3" xfId="652"/>
    <cellStyle name="Normal 2 2 4" xfId="650"/>
    <cellStyle name="Normal 2 2 5" xfId="392"/>
    <cellStyle name="Normal 2 3" xfId="78"/>
    <cellStyle name="Normal 2 3 2" xfId="653"/>
    <cellStyle name="Normal 20" xfId="883"/>
    <cellStyle name="Normal 3" xfId="79"/>
    <cellStyle name="Normal 3 2" xfId="80"/>
    <cellStyle name="Normal 3 2 2" xfId="81"/>
    <cellStyle name="Normal 3 2 2 2" xfId="82"/>
    <cellStyle name="Normal 3 2 2 3" xfId="655"/>
    <cellStyle name="Normal 3 2 3" xfId="83"/>
    <cellStyle name="Normal 3 2 4" xfId="508"/>
    <cellStyle name="Normal 3 3" xfId="84"/>
    <cellStyle name="Normal 3 3 2" xfId="85"/>
    <cellStyle name="Normal 3 3 2 2" xfId="86"/>
    <cellStyle name="Normal 3 3 3" xfId="87"/>
    <cellStyle name="Normal 3 3 4" xfId="656"/>
    <cellStyle name="Normal 3 4" xfId="88"/>
    <cellStyle name="Normal 3 4 2" xfId="89"/>
    <cellStyle name="Normal 3 4 3" xfId="654"/>
    <cellStyle name="Normal 3 5" xfId="90"/>
    <cellStyle name="Normal 3 6" xfId="91"/>
    <cellStyle name="Normal 3 7" xfId="92"/>
    <cellStyle name="Normal 3 8" xfId="390"/>
    <cellStyle name="Normal 4" xfId="93"/>
    <cellStyle name="Normal 4 2" xfId="94"/>
    <cellStyle name="Normal 4 2 2" xfId="95"/>
    <cellStyle name="Normal 4 2 2 2" xfId="96"/>
    <cellStyle name="Normal 4 2 3" xfId="97"/>
    <cellStyle name="Normal 4 2 4" xfId="658"/>
    <cellStyle name="Normal 4 3" xfId="98"/>
    <cellStyle name="Normal 4 3 2" xfId="99"/>
    <cellStyle name="Normal 4 3 2 2" xfId="100"/>
    <cellStyle name="Normal 4 3 3" xfId="101"/>
    <cellStyle name="Normal 4 3 4" xfId="657"/>
    <cellStyle name="Normal 4 4" xfId="102"/>
    <cellStyle name="Normal 4 4 2" xfId="103"/>
    <cellStyle name="Normal 4 5" xfId="104"/>
    <cellStyle name="Normal 4 6" xfId="105"/>
    <cellStyle name="Normal 4 7" xfId="106"/>
    <cellStyle name="Normal 4 8" xfId="547"/>
    <cellStyle name="Normal 5" xfId="107"/>
    <cellStyle name="Normal 5 2" xfId="108"/>
    <cellStyle name="Normal 5 2 2" xfId="659"/>
    <cellStyle name="Normal 5 3" xfId="109"/>
    <cellStyle name="Normal 5 4" xfId="551"/>
    <cellStyle name="Normal 6" xfId="110"/>
    <cellStyle name="Normal 6 2" xfId="111"/>
    <cellStyle name="Normal 6 3" xfId="565"/>
    <cellStyle name="Normal 7" xfId="112"/>
    <cellStyle name="Normal 7 2" xfId="113"/>
    <cellStyle name="Normal 7 3" xfId="660"/>
    <cellStyle name="Normal 7 3 2" xfId="720"/>
    <cellStyle name="Normal 7 3 2 2" xfId="726"/>
    <cellStyle name="Normal 8" xfId="114"/>
    <cellStyle name="Normal 8 2" xfId="662"/>
    <cellStyle name="Normal 8 2 2" xfId="716"/>
    <cellStyle name="Normal 8 3" xfId="717"/>
    <cellStyle name="Normal 8 3 2" xfId="748"/>
    <cellStyle name="Normal 8 3 2 2" xfId="765"/>
    <cellStyle name="Normal 8 4" xfId="661"/>
    <cellStyle name="Normal 9" xfId="115"/>
    <cellStyle name="Normal 9 2" xfId="714"/>
    <cellStyle name="Normal 9 3" xfId="721"/>
    <cellStyle name="Normal 9 4" xfId="724"/>
    <cellStyle name="Normal 9 5" xfId="725"/>
    <cellStyle name="Normal 9 6" xfId="727"/>
    <cellStyle name="Normal 9 6 2" xfId="749"/>
    <cellStyle name="Normal 9 6 2 2" xfId="768"/>
    <cellStyle name="Nota" xfId="664"/>
    <cellStyle name="Nota 2" xfId="665"/>
    <cellStyle name="Nota 2 2" xfId="860"/>
    <cellStyle name="Nota 3" xfId="666"/>
    <cellStyle name="Nota 3 2" xfId="861"/>
    <cellStyle name="Nota 4" xfId="859"/>
    <cellStyle name="Note 2" xfId="116"/>
    <cellStyle name="Note 2 2" xfId="117"/>
    <cellStyle name="Note 2 3" xfId="548"/>
    <cellStyle name="Note 3" xfId="552"/>
    <cellStyle name="Note 4" xfId="566"/>
    <cellStyle name="Num0 - Style7" xfId="667"/>
    <cellStyle name="Num2 - Style8" xfId="668"/>
    <cellStyle name="Numeri - Style1" xfId="669"/>
    <cellStyle name="Numeri - Style1 2" xfId="670"/>
    <cellStyle name="Numeri - Style1 2 2" xfId="863"/>
    <cellStyle name="Numeri - Style1 3" xfId="862"/>
    <cellStyle name="ofwhich" xfId="158"/>
    <cellStyle name="Output 2" xfId="118"/>
    <cellStyle name="Output 3" xfId="519"/>
    <cellStyle name="Parent row" xfId="119"/>
    <cellStyle name="Parent row 2" xfId="120"/>
    <cellStyle name="Percent [2]" xfId="671"/>
    <cellStyle name="Percent 10" xfId="732"/>
    <cellStyle name="Percent 11" xfId="882"/>
    <cellStyle name="Percent 2" xfId="121"/>
    <cellStyle name="Percent 2 2" xfId="122"/>
    <cellStyle name="Percent 2 2 2" xfId="583"/>
    <cellStyle name="Percent 2 3" xfId="161"/>
    <cellStyle name="Percent 3" xfId="123"/>
    <cellStyle name="Percent 3 2" xfId="124"/>
    <cellStyle name="Percent 3 3" xfId="672"/>
    <cellStyle name="Percent 3 4" xfId="719"/>
    <cellStyle name="Percent 4" xfId="125"/>
    <cellStyle name="Percent 4 2" xfId="674"/>
    <cellStyle name="Percent 4 3" xfId="673"/>
    <cellStyle name="Percent 5" xfId="675"/>
    <cellStyle name="Percent 6" xfId="582"/>
    <cellStyle name="Percent 7" xfId="723"/>
    <cellStyle name="Percent 8" xfId="742"/>
    <cellStyle name="Percent 8 2" xfId="751"/>
    <cellStyle name="Percent 8 3" xfId="753"/>
    <cellStyle name="Percent 8 3 2" xfId="756"/>
    <cellStyle name="Percent 8 3 2 2" xfId="760"/>
    <cellStyle name="Percent 8 3 2 2 2" xfId="763"/>
    <cellStyle name="Percent 9" xfId="155"/>
    <cellStyle name="Reference" xfId="126"/>
    <cellStyle name="RevList" xfId="676"/>
    <cellStyle name="Row heading" xfId="127"/>
    <cellStyle name="Row headings" xfId="677"/>
    <cellStyle name="Row headings Level 1" xfId="678"/>
    <cellStyle name="Row headings Level 2" xfId="679"/>
    <cellStyle name="Source - Style2" xfId="680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ources list" xfId="681"/>
    <cellStyle name="Sources list 2" xfId="682"/>
    <cellStyle name="Sources Title" xfId="683"/>
    <cellStyle name="Sources Title 2" xfId="684"/>
    <cellStyle name="State" xfId="134"/>
    <cellStyle name="style" xfId="685"/>
    <cellStyle name="style 2" xfId="686"/>
    <cellStyle name="style 3" xfId="687"/>
    <cellStyle name="style1" xfId="688"/>
    <cellStyle name="style2" xfId="689"/>
    <cellStyle name="Subtotal" xfId="690"/>
    <cellStyle name="Superscript" xfId="135"/>
    <cellStyle name="Table  - Style3" xfId="691"/>
    <cellStyle name="Table  - Style4" xfId="692"/>
    <cellStyle name="Table  - Style4 2" xfId="693"/>
    <cellStyle name="Table  - Style6" xfId="694"/>
    <cellStyle name="Table  - Style6 2" xfId="695"/>
    <cellStyle name="Table Data" xfId="136"/>
    <cellStyle name="Table Head Top" xfId="137"/>
    <cellStyle name="Table Hed Side" xfId="138"/>
    <cellStyle name="Table no" xfId="696"/>
    <cellStyle name="Table title" xfId="139"/>
    <cellStyle name="Table title 2" xfId="140"/>
    <cellStyle name="Table_HeaderRow" xfId="159"/>
    <cellStyle name="Testo avviso" xfId="697"/>
    <cellStyle name="Testo descrittivo" xfId="698"/>
    <cellStyle name="þ_x001d_ð &amp;ý&amp;†ýG_x0008_ X_x000a__x0007__x0001__x0001_" xfId="699"/>
    <cellStyle name="þ_x001d_ð&quot;_x000c_Býò_x000c_5ýU_x0001_e_x0005_¹,_x0007__x0001__x0001_" xfId="700"/>
    <cellStyle name="Title 2" xfId="141"/>
    <cellStyle name="Title 3" xfId="512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itolo" xfId="701"/>
    <cellStyle name="Titolo 1" xfId="702"/>
    <cellStyle name="Titolo 2" xfId="703"/>
    <cellStyle name="Titolo 3" xfId="704"/>
    <cellStyle name="Titolo 4" xfId="705"/>
    <cellStyle name="Total 2" xfId="148"/>
    <cellStyle name="Total 3" xfId="525"/>
    <cellStyle name="Totale" xfId="706"/>
    <cellStyle name="Totale 2" xfId="707"/>
    <cellStyle name="Totale 2 2" xfId="873"/>
    <cellStyle name="Totale 3" xfId="708"/>
    <cellStyle name="Totale 3 2" xfId="874"/>
    <cellStyle name="Totale 4" xfId="872"/>
    <cellStyle name="Valore non valido" xfId="709"/>
    <cellStyle name="Valore valido" xfId="710"/>
    <cellStyle name="Warning Text 2" xfId="149"/>
    <cellStyle name="Warning Text 3" xfId="523"/>
    <cellStyle name="Wrap" xfId="150"/>
    <cellStyle name="Wrap Bold" xfId="151"/>
    <cellStyle name="Wrap Title" xfId="152"/>
    <cellStyle name="Wrap_NTS99-~11" xfId="153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national_transportation_statistics/index.html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12" sqref="B12"/>
    </sheetView>
  </sheetViews>
  <sheetFormatPr defaultRowHeight="14.25"/>
  <cols>
    <col min="1" max="1" width="11.59765625" customWidth="1"/>
    <col min="2" max="2" width="85.1328125" customWidth="1"/>
  </cols>
  <sheetData>
    <row r="1" spans="1:2">
      <c r="A1" s="1" t="s">
        <v>0</v>
      </c>
    </row>
    <row r="3" spans="1:2">
      <c r="A3" s="1" t="s">
        <v>1</v>
      </c>
      <c r="B3" s="4" t="s">
        <v>224</v>
      </c>
    </row>
    <row r="4" spans="1:2">
      <c r="B4" t="s">
        <v>170</v>
      </c>
    </row>
    <row r="5" spans="1:2">
      <c r="B5" s="2">
        <v>2015</v>
      </c>
    </row>
    <row r="6" spans="1:2">
      <c r="B6" t="s">
        <v>171</v>
      </c>
    </row>
    <row r="7" spans="1:2">
      <c r="B7" t="s">
        <v>172</v>
      </c>
    </row>
    <row r="8" spans="1:2">
      <c r="B8" t="s">
        <v>173</v>
      </c>
    </row>
    <row r="10" spans="1:2">
      <c r="B10" s="4" t="s">
        <v>228</v>
      </c>
    </row>
    <row r="11" spans="1:2">
      <c r="B11" s="2">
        <v>2017</v>
      </c>
    </row>
    <row r="12" spans="1:2">
      <c r="B12" t="s">
        <v>225</v>
      </c>
    </row>
    <row r="13" spans="1:2">
      <c r="B13" s="3" t="s">
        <v>226</v>
      </c>
    </row>
    <row r="14" spans="1:2">
      <c r="B14" t="s">
        <v>227</v>
      </c>
    </row>
    <row r="16" spans="1:2">
      <c r="B16" s="4" t="s">
        <v>2</v>
      </c>
    </row>
    <row r="17" spans="2:2">
      <c r="B17" t="s">
        <v>3</v>
      </c>
    </row>
    <row r="18" spans="2:2">
      <c r="B18" s="2">
        <v>2008</v>
      </c>
    </row>
    <row r="19" spans="2:2">
      <c r="B19" t="s">
        <v>4</v>
      </c>
    </row>
    <row r="20" spans="2:2">
      <c r="B20" s="3" t="s">
        <v>5</v>
      </c>
    </row>
    <row r="21" spans="2:2">
      <c r="B21" t="s">
        <v>6</v>
      </c>
    </row>
    <row r="23" spans="2:2">
      <c r="B23" s="4" t="s">
        <v>200</v>
      </c>
    </row>
    <row r="24" spans="2:2">
      <c r="B24" t="s">
        <v>58</v>
      </c>
    </row>
    <row r="25" spans="2:2">
      <c r="B25" s="2">
        <v>2016</v>
      </c>
    </row>
    <row r="26" spans="2:2">
      <c r="B26" t="s">
        <v>65</v>
      </c>
    </row>
    <row r="27" spans="2:2">
      <c r="B27" s="3" t="s">
        <v>60</v>
      </c>
    </row>
    <row r="28" spans="2:2">
      <c r="B28" t="s">
        <v>59</v>
      </c>
    </row>
    <row r="29" spans="2:2">
      <c r="B29" s="14" t="s">
        <v>61</v>
      </c>
    </row>
    <row r="30" spans="2:2">
      <c r="B30" s="14" t="s">
        <v>62</v>
      </c>
    </row>
    <row r="31" spans="2:2">
      <c r="B31" s="14" t="s">
        <v>63</v>
      </c>
    </row>
    <row r="32" spans="2:2">
      <c r="B32" s="14" t="s">
        <v>64</v>
      </c>
    </row>
    <row r="33" spans="1:2">
      <c r="B33" s="14"/>
    </row>
    <row r="34" spans="1:2">
      <c r="B34" s="18" t="s">
        <v>71</v>
      </c>
    </row>
    <row r="35" spans="1:2">
      <c r="B35" s="2" t="s">
        <v>159</v>
      </c>
    </row>
    <row r="36" spans="1:2">
      <c r="B36" s="2">
        <v>2018</v>
      </c>
    </row>
    <row r="37" spans="1:2">
      <c r="B37" s="2" t="s">
        <v>160</v>
      </c>
    </row>
    <row r="38" spans="1:2">
      <c r="B38" s="2" t="s">
        <v>161</v>
      </c>
    </row>
    <row r="39" spans="1:2">
      <c r="B39" s="2" t="s">
        <v>162</v>
      </c>
    </row>
    <row r="40" spans="1:2">
      <c r="B40" s="2"/>
    </row>
    <row r="41" spans="1:2">
      <c r="A41" s="1" t="s">
        <v>13</v>
      </c>
    </row>
    <row r="42" spans="1:2">
      <c r="A42" s="76" t="s">
        <v>194</v>
      </c>
    </row>
    <row r="43" spans="1:2">
      <c r="A43" s="76" t="s">
        <v>195</v>
      </c>
    </row>
    <row r="44" spans="1:2">
      <c r="A44" s="76" t="s">
        <v>196</v>
      </c>
    </row>
    <row r="46" spans="1:2">
      <c r="A46" t="s">
        <v>66</v>
      </c>
    </row>
    <row r="47" spans="1:2">
      <c r="A47" t="s">
        <v>67</v>
      </c>
    </row>
    <row r="48" spans="1:2">
      <c r="A48" t="s">
        <v>68</v>
      </c>
    </row>
    <row r="49" spans="1:1">
      <c r="A49" t="s">
        <v>69</v>
      </c>
    </row>
    <row r="51" spans="1:1">
      <c r="A51" t="s">
        <v>70</v>
      </c>
    </row>
    <row r="52" spans="1:1">
      <c r="A52" t="s">
        <v>163</v>
      </c>
    </row>
  </sheetData>
  <hyperlinks>
    <hyperlink ref="B7" r:id="rId1" display="http://nhts.ornl.gov/2009/pub/stt.pdf"/>
    <hyperlink ref="B20" r:id="rId2"/>
    <hyperlink ref="B27" r:id="rId3" location="appendix_d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43" workbookViewId="0">
      <selection activeCell="R71" sqref="R71"/>
    </sheetView>
  </sheetViews>
  <sheetFormatPr defaultRowHeight="14.25"/>
  <sheetData>
    <row r="1" spans="1:16">
      <c r="A1" t="s">
        <v>201</v>
      </c>
      <c r="B1" t="s">
        <v>202</v>
      </c>
      <c r="C1" t="s">
        <v>203</v>
      </c>
      <c r="D1" t="s">
        <v>204</v>
      </c>
      <c r="E1" t="s">
        <v>73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O1" t="s">
        <v>213</v>
      </c>
      <c r="P1" t="s">
        <v>214</v>
      </c>
    </row>
    <row r="2" spans="1:16">
      <c r="A2" t="s">
        <v>215</v>
      </c>
      <c r="B2" t="s">
        <v>216</v>
      </c>
      <c r="C2" t="s">
        <v>217</v>
      </c>
      <c r="D2">
        <v>2000</v>
      </c>
      <c r="E2" t="s">
        <v>218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  <c r="O2">
        <v>0</v>
      </c>
      <c r="P2">
        <v>1.1999999995907453</v>
      </c>
    </row>
    <row r="3" spans="1:16">
      <c r="A3" t="s">
        <v>215</v>
      </c>
      <c r="B3" t="s">
        <v>216</v>
      </c>
      <c r="C3" t="s">
        <v>217</v>
      </c>
      <c r="D3">
        <v>2005</v>
      </c>
      <c r="E3" t="s">
        <v>218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  <c r="O3">
        <v>0</v>
      </c>
      <c r="P3">
        <v>1.2000000002641527</v>
      </c>
    </row>
    <row r="4" spans="1:16">
      <c r="A4" t="s">
        <v>215</v>
      </c>
      <c r="B4" t="s">
        <v>216</v>
      </c>
      <c r="C4" t="s">
        <v>217</v>
      </c>
      <c r="D4">
        <v>2010</v>
      </c>
      <c r="E4" t="s">
        <v>218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  <c r="O4">
        <v>0</v>
      </c>
      <c r="P4">
        <v>1.2000000000524622</v>
      </c>
    </row>
    <row r="5" spans="1:16">
      <c r="A5" t="s">
        <v>215</v>
      </c>
      <c r="B5" t="s">
        <v>216</v>
      </c>
      <c r="C5" t="s">
        <v>217</v>
      </c>
      <c r="D5">
        <v>2015</v>
      </c>
      <c r="E5" t="s">
        <v>218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  <c r="O5">
        <v>0</v>
      </c>
      <c r="P5">
        <v>1.2000000000954985</v>
      </c>
    </row>
    <row r="6" spans="1:16">
      <c r="A6" t="s">
        <v>215</v>
      </c>
      <c r="B6" t="s">
        <v>216</v>
      </c>
      <c r="C6" t="s">
        <v>217</v>
      </c>
      <c r="D6">
        <v>2020</v>
      </c>
      <c r="E6" t="s">
        <v>218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  <c r="O6">
        <v>0</v>
      </c>
      <c r="P6">
        <v>1.2000000000241093</v>
      </c>
    </row>
    <row r="7" spans="1:16">
      <c r="A7" t="s">
        <v>215</v>
      </c>
      <c r="B7" t="s">
        <v>216</v>
      </c>
      <c r="C7" t="s">
        <v>217</v>
      </c>
      <c r="D7">
        <v>2025</v>
      </c>
      <c r="E7" t="s">
        <v>218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  <c r="O7">
        <v>0</v>
      </c>
      <c r="P7">
        <v>1.2000000001606128</v>
      </c>
    </row>
    <row r="8" spans="1:16">
      <c r="A8" t="s">
        <v>215</v>
      </c>
      <c r="B8" t="s">
        <v>216</v>
      </c>
      <c r="C8" t="s">
        <v>217</v>
      </c>
      <c r="D8">
        <v>2030</v>
      </c>
      <c r="E8" t="s">
        <v>218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  <c r="O8">
        <v>0</v>
      </c>
      <c r="P8">
        <v>1.2000000003369746</v>
      </c>
    </row>
    <row r="9" spans="1:16">
      <c r="A9" t="s">
        <v>215</v>
      </c>
      <c r="B9" t="s">
        <v>216</v>
      </c>
      <c r="C9" t="s">
        <v>217</v>
      </c>
      <c r="D9">
        <v>2035</v>
      </c>
      <c r="E9" t="s">
        <v>218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  <c r="O9">
        <v>0</v>
      </c>
      <c r="P9">
        <v>1.1999999995758439</v>
      </c>
    </row>
    <row r="10" spans="1:16">
      <c r="A10" t="s">
        <v>215</v>
      </c>
      <c r="B10" t="s">
        <v>216</v>
      </c>
      <c r="C10" t="s">
        <v>217</v>
      </c>
      <c r="D10">
        <v>2040</v>
      </c>
      <c r="E10" t="s">
        <v>218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  <c r="O10">
        <v>0</v>
      </c>
      <c r="P10">
        <v>1.1999999998813726</v>
      </c>
    </row>
    <row r="11" spans="1:16">
      <c r="A11" t="s">
        <v>215</v>
      </c>
      <c r="B11" t="s">
        <v>216</v>
      </c>
      <c r="C11" t="s">
        <v>217</v>
      </c>
      <c r="D11">
        <v>2045</v>
      </c>
      <c r="E11" t="s">
        <v>218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  <c r="O11">
        <v>0</v>
      </c>
      <c r="P11">
        <v>1.2000000001990394</v>
      </c>
    </row>
    <row r="12" spans="1:16">
      <c r="A12" t="s">
        <v>215</v>
      </c>
      <c r="B12" t="s">
        <v>216</v>
      </c>
      <c r="C12" t="s">
        <v>217</v>
      </c>
      <c r="D12">
        <v>2050</v>
      </c>
      <c r="E12" t="s">
        <v>218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  <c r="O12">
        <v>0</v>
      </c>
      <c r="P12">
        <v>1.2000000001669551</v>
      </c>
    </row>
    <row r="13" spans="1:16">
      <c r="A13" t="s">
        <v>215</v>
      </c>
      <c r="B13" t="s">
        <v>216</v>
      </c>
      <c r="C13" t="s">
        <v>217</v>
      </c>
      <c r="D13">
        <v>2000</v>
      </c>
      <c r="E13" t="s">
        <v>218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  <c r="O13">
        <v>0</v>
      </c>
      <c r="P13">
        <v>2</v>
      </c>
    </row>
    <row r="14" spans="1:16">
      <c r="A14" t="s">
        <v>215</v>
      </c>
      <c r="B14" t="s">
        <v>216</v>
      </c>
      <c r="C14" t="s">
        <v>217</v>
      </c>
      <c r="D14">
        <v>2005</v>
      </c>
      <c r="E14" t="s">
        <v>218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  <c r="O14">
        <v>0</v>
      </c>
      <c r="P14">
        <v>1.9999999995994928</v>
      </c>
    </row>
    <row r="15" spans="1:16">
      <c r="A15" t="s">
        <v>215</v>
      </c>
      <c r="B15" t="s">
        <v>216</v>
      </c>
      <c r="C15" t="s">
        <v>217</v>
      </c>
      <c r="D15">
        <v>2010</v>
      </c>
      <c r="E15" t="s">
        <v>218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  <c r="O15">
        <v>0</v>
      </c>
      <c r="P15">
        <v>1.9999999992419715</v>
      </c>
    </row>
    <row r="16" spans="1:16">
      <c r="A16" t="s">
        <v>215</v>
      </c>
      <c r="B16" t="s">
        <v>216</v>
      </c>
      <c r="C16" t="s">
        <v>217</v>
      </c>
      <c r="D16">
        <v>2015</v>
      </c>
      <c r="E16" t="s">
        <v>218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  <c r="O16">
        <v>0</v>
      </c>
      <c r="P16">
        <v>2.0000000000000058</v>
      </c>
    </row>
    <row r="17" spans="1:16">
      <c r="A17" t="s">
        <v>215</v>
      </c>
      <c r="B17" t="s">
        <v>216</v>
      </c>
      <c r="C17" t="s">
        <v>217</v>
      </c>
      <c r="D17">
        <v>2020</v>
      </c>
      <c r="E17" t="s">
        <v>218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  <c r="O17">
        <v>0</v>
      </c>
      <c r="P17">
        <v>2</v>
      </c>
    </row>
    <row r="18" spans="1:16">
      <c r="A18" t="s">
        <v>215</v>
      </c>
      <c r="B18" t="s">
        <v>216</v>
      </c>
      <c r="C18" t="s">
        <v>217</v>
      </c>
      <c r="D18">
        <v>2025</v>
      </c>
      <c r="E18" t="s">
        <v>218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  <c r="O18">
        <v>0</v>
      </c>
      <c r="P18">
        <v>2</v>
      </c>
    </row>
    <row r="19" spans="1:16">
      <c r="A19" t="s">
        <v>215</v>
      </c>
      <c r="B19" t="s">
        <v>216</v>
      </c>
      <c r="C19" t="s">
        <v>217</v>
      </c>
      <c r="D19">
        <v>2030</v>
      </c>
      <c r="E19" t="s">
        <v>218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  <c r="O19">
        <v>0</v>
      </c>
      <c r="P19">
        <v>2.0000000003899556</v>
      </c>
    </row>
    <row r="20" spans="1:16">
      <c r="A20" t="s">
        <v>215</v>
      </c>
      <c r="B20" t="s">
        <v>216</v>
      </c>
      <c r="C20" t="s">
        <v>217</v>
      </c>
      <c r="D20">
        <v>2035</v>
      </c>
      <c r="E20" t="s">
        <v>218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  <c r="O20">
        <v>0</v>
      </c>
      <c r="P20">
        <v>2.0000000000000036</v>
      </c>
    </row>
    <row r="21" spans="1:16">
      <c r="A21" t="s">
        <v>215</v>
      </c>
      <c r="B21" t="s">
        <v>216</v>
      </c>
      <c r="C21" t="s">
        <v>217</v>
      </c>
      <c r="D21">
        <v>2040</v>
      </c>
      <c r="E21" t="s">
        <v>218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  <c r="O21">
        <v>0</v>
      </c>
      <c r="P21">
        <v>2.0000000002852518</v>
      </c>
    </row>
    <row r="22" spans="1:16">
      <c r="A22" t="s">
        <v>215</v>
      </c>
      <c r="B22" t="s">
        <v>216</v>
      </c>
      <c r="C22" t="s">
        <v>217</v>
      </c>
      <c r="D22">
        <v>2045</v>
      </c>
      <c r="E22" t="s">
        <v>218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  <c r="O22">
        <v>0</v>
      </c>
      <c r="P22">
        <v>2</v>
      </c>
    </row>
    <row r="23" spans="1:16">
      <c r="A23" t="s">
        <v>215</v>
      </c>
      <c r="B23" t="s">
        <v>216</v>
      </c>
      <c r="C23" t="s">
        <v>217</v>
      </c>
      <c r="D23">
        <v>2050</v>
      </c>
      <c r="E23" t="s">
        <v>218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  <c r="O23">
        <v>0</v>
      </c>
      <c r="P23">
        <v>2</v>
      </c>
    </row>
    <row r="24" spans="1:16">
      <c r="A24" t="s">
        <v>215</v>
      </c>
      <c r="B24" t="s">
        <v>216</v>
      </c>
      <c r="C24" t="s">
        <v>217</v>
      </c>
      <c r="D24">
        <v>2000</v>
      </c>
      <c r="E24" t="s">
        <v>219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  <c r="O24" t="e">
        <v>#DIV/0!</v>
      </c>
      <c r="P24" t="e">
        <v>#DIV/0!</v>
      </c>
    </row>
    <row r="25" spans="1:16">
      <c r="A25" t="s">
        <v>215</v>
      </c>
      <c r="B25" t="s">
        <v>216</v>
      </c>
      <c r="C25" t="s">
        <v>217</v>
      </c>
      <c r="D25">
        <v>2005</v>
      </c>
      <c r="E25" t="s">
        <v>219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  <c r="O25" t="e">
        <v>#DIV/0!</v>
      </c>
      <c r="P25" t="e">
        <v>#DIV/0!</v>
      </c>
    </row>
    <row r="26" spans="1:16">
      <c r="A26" t="s">
        <v>215</v>
      </c>
      <c r="B26" t="s">
        <v>216</v>
      </c>
      <c r="C26" t="s">
        <v>217</v>
      </c>
      <c r="D26">
        <v>2010</v>
      </c>
      <c r="E26" t="s">
        <v>219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  <c r="O26" t="e">
        <v>#DIV/0!</v>
      </c>
      <c r="P26" t="e">
        <v>#DIV/0!</v>
      </c>
    </row>
    <row r="27" spans="1:16">
      <c r="A27" t="s">
        <v>215</v>
      </c>
      <c r="B27" t="s">
        <v>216</v>
      </c>
      <c r="C27" t="s">
        <v>217</v>
      </c>
      <c r="D27">
        <v>2015</v>
      </c>
      <c r="E27" t="s">
        <v>219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  <c r="O27" t="e">
        <v>#DIV/0!</v>
      </c>
      <c r="P27" t="e">
        <v>#DIV/0!</v>
      </c>
    </row>
    <row r="28" spans="1:16">
      <c r="A28" t="s">
        <v>215</v>
      </c>
      <c r="B28" t="s">
        <v>216</v>
      </c>
      <c r="C28" t="s">
        <v>217</v>
      </c>
      <c r="D28">
        <v>2020</v>
      </c>
      <c r="E28" t="s">
        <v>219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  <c r="O28" t="e">
        <v>#DIV/0!</v>
      </c>
      <c r="P28" t="e">
        <v>#DIV/0!</v>
      </c>
    </row>
    <row r="29" spans="1:16">
      <c r="A29" t="s">
        <v>215</v>
      </c>
      <c r="B29" t="s">
        <v>216</v>
      </c>
      <c r="C29" t="s">
        <v>217</v>
      </c>
      <c r="D29">
        <v>2025</v>
      </c>
      <c r="E29" t="s">
        <v>219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  <c r="O29" t="e">
        <v>#DIV/0!</v>
      </c>
      <c r="P29" t="e">
        <v>#DIV/0!</v>
      </c>
    </row>
    <row r="30" spans="1:16">
      <c r="A30" t="s">
        <v>215</v>
      </c>
      <c r="B30" t="s">
        <v>216</v>
      </c>
      <c r="C30" t="s">
        <v>217</v>
      </c>
      <c r="D30">
        <v>2030</v>
      </c>
      <c r="E30" t="s">
        <v>219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  <c r="O30" t="e">
        <v>#DIV/0!</v>
      </c>
      <c r="P30" t="e">
        <v>#DIV/0!</v>
      </c>
    </row>
    <row r="31" spans="1:16">
      <c r="A31" t="s">
        <v>215</v>
      </c>
      <c r="B31" t="s">
        <v>216</v>
      </c>
      <c r="C31" t="s">
        <v>217</v>
      </c>
      <c r="D31">
        <v>2035</v>
      </c>
      <c r="E31" t="s">
        <v>219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  <c r="O31" t="e">
        <v>#DIV/0!</v>
      </c>
      <c r="P31" t="e">
        <v>#DIV/0!</v>
      </c>
    </row>
    <row r="32" spans="1:16">
      <c r="A32" t="s">
        <v>215</v>
      </c>
      <c r="B32" t="s">
        <v>216</v>
      </c>
      <c r="C32" t="s">
        <v>217</v>
      </c>
      <c r="D32">
        <v>2040</v>
      </c>
      <c r="E32" t="s">
        <v>219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  <c r="O32" t="e">
        <v>#DIV/0!</v>
      </c>
      <c r="P32" t="e">
        <v>#DIV/0!</v>
      </c>
    </row>
    <row r="33" spans="1:16">
      <c r="A33" t="s">
        <v>215</v>
      </c>
      <c r="B33" t="s">
        <v>216</v>
      </c>
      <c r="C33" t="s">
        <v>217</v>
      </c>
      <c r="D33">
        <v>2045</v>
      </c>
      <c r="E33" t="s">
        <v>219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  <c r="O33" t="e">
        <v>#DIV/0!</v>
      </c>
      <c r="P33" t="e">
        <v>#DIV/0!</v>
      </c>
    </row>
    <row r="34" spans="1:16">
      <c r="A34" t="s">
        <v>215</v>
      </c>
      <c r="B34" t="s">
        <v>216</v>
      </c>
      <c r="C34" t="s">
        <v>217</v>
      </c>
      <c r="D34">
        <v>2050</v>
      </c>
      <c r="E34" t="s">
        <v>219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  <c r="O34" t="e">
        <v>#DIV/0!</v>
      </c>
      <c r="P34" t="e">
        <v>#DIV/0!</v>
      </c>
    </row>
    <row r="35" spans="1:16">
      <c r="A35" t="s">
        <v>215</v>
      </c>
      <c r="B35" t="s">
        <v>216</v>
      </c>
      <c r="C35" t="s">
        <v>217</v>
      </c>
      <c r="D35">
        <v>2000</v>
      </c>
      <c r="E35" t="s">
        <v>98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  <c r="O35">
        <v>0</v>
      </c>
      <c r="P35">
        <v>33.750000010387758</v>
      </c>
    </row>
    <row r="36" spans="1:16">
      <c r="A36" t="s">
        <v>215</v>
      </c>
      <c r="B36" t="s">
        <v>216</v>
      </c>
      <c r="C36" t="s">
        <v>217</v>
      </c>
      <c r="D36">
        <v>2005</v>
      </c>
      <c r="E36" t="s">
        <v>98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  <c r="O36">
        <v>0</v>
      </c>
      <c r="P36">
        <v>33.750000001068848</v>
      </c>
    </row>
    <row r="37" spans="1:16">
      <c r="A37" t="s">
        <v>215</v>
      </c>
      <c r="B37" t="s">
        <v>216</v>
      </c>
      <c r="C37" t="s">
        <v>217</v>
      </c>
      <c r="D37">
        <v>2010</v>
      </c>
      <c r="E37" t="s">
        <v>98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  <c r="O37">
        <v>0</v>
      </c>
      <c r="P37">
        <v>33.750000000193779</v>
      </c>
    </row>
    <row r="38" spans="1:16">
      <c r="A38" t="s">
        <v>215</v>
      </c>
      <c r="B38" t="s">
        <v>216</v>
      </c>
      <c r="C38" t="s">
        <v>217</v>
      </c>
      <c r="D38">
        <v>2015</v>
      </c>
      <c r="E38" t="s">
        <v>98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  <c r="O38">
        <v>0</v>
      </c>
      <c r="P38">
        <v>33.750000004093252</v>
      </c>
    </row>
    <row r="39" spans="1:16">
      <c r="A39" t="s">
        <v>215</v>
      </c>
      <c r="B39" t="s">
        <v>216</v>
      </c>
      <c r="C39" t="s">
        <v>217</v>
      </c>
      <c r="D39">
        <v>2020</v>
      </c>
      <c r="E39" t="s">
        <v>98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  <c r="O39">
        <v>0</v>
      </c>
      <c r="P39">
        <v>33.750000000000277</v>
      </c>
    </row>
    <row r="40" spans="1:16">
      <c r="A40" t="s">
        <v>215</v>
      </c>
      <c r="B40" t="s">
        <v>216</v>
      </c>
      <c r="C40" t="s">
        <v>217</v>
      </c>
      <c r="D40">
        <v>2025</v>
      </c>
      <c r="E40" t="s">
        <v>98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  <c r="O40">
        <v>0</v>
      </c>
      <c r="P40">
        <v>33.749999988102466</v>
      </c>
    </row>
    <row r="41" spans="1:16">
      <c r="A41" t="s">
        <v>215</v>
      </c>
      <c r="B41" t="s">
        <v>216</v>
      </c>
      <c r="C41" t="s">
        <v>217</v>
      </c>
      <c r="D41">
        <v>2030</v>
      </c>
      <c r="E41" t="s">
        <v>98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  <c r="O41">
        <v>0</v>
      </c>
      <c r="P41">
        <v>33.750000004974659</v>
      </c>
    </row>
    <row r="42" spans="1:16">
      <c r="A42" t="s">
        <v>215</v>
      </c>
      <c r="B42" t="s">
        <v>216</v>
      </c>
      <c r="C42" t="s">
        <v>217</v>
      </c>
      <c r="D42">
        <v>2035</v>
      </c>
      <c r="E42" t="s">
        <v>98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  <c r="O42">
        <v>0</v>
      </c>
      <c r="P42">
        <v>33.749999991932349</v>
      </c>
    </row>
    <row r="43" spans="1:16">
      <c r="A43" t="s">
        <v>215</v>
      </c>
      <c r="B43" t="s">
        <v>216</v>
      </c>
      <c r="C43" t="s">
        <v>217</v>
      </c>
      <c r="D43">
        <v>2040</v>
      </c>
      <c r="E43" t="s">
        <v>98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  <c r="O43">
        <v>0</v>
      </c>
      <c r="P43">
        <v>33.749999992475374</v>
      </c>
    </row>
    <row r="44" spans="1:16">
      <c r="A44" t="s">
        <v>215</v>
      </c>
      <c r="B44" t="s">
        <v>216</v>
      </c>
      <c r="C44" t="s">
        <v>217</v>
      </c>
      <c r="D44">
        <v>2045</v>
      </c>
      <c r="E44" t="s">
        <v>98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  <c r="O44">
        <v>0</v>
      </c>
      <c r="P44">
        <v>33.750000004205589</v>
      </c>
    </row>
    <row r="45" spans="1:16">
      <c r="A45" t="s">
        <v>215</v>
      </c>
      <c r="B45" t="s">
        <v>216</v>
      </c>
      <c r="C45" t="s">
        <v>217</v>
      </c>
      <c r="D45">
        <v>2050</v>
      </c>
      <c r="E45" t="s">
        <v>98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  <c r="O45">
        <v>0</v>
      </c>
      <c r="P45">
        <v>33.74999999733582</v>
      </c>
    </row>
    <row r="46" spans="1:16">
      <c r="A46" t="s">
        <v>215</v>
      </c>
      <c r="B46" t="s">
        <v>216</v>
      </c>
      <c r="C46" t="s">
        <v>217</v>
      </c>
      <c r="D46">
        <v>2000</v>
      </c>
      <c r="E46" t="s">
        <v>21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  <c r="O46" t="e">
        <v>#DIV/0!</v>
      </c>
      <c r="P46" t="e">
        <v>#DIV/0!</v>
      </c>
    </row>
    <row r="47" spans="1:16">
      <c r="A47" t="s">
        <v>215</v>
      </c>
      <c r="B47" t="s">
        <v>216</v>
      </c>
      <c r="C47" t="s">
        <v>217</v>
      </c>
      <c r="D47">
        <v>2005</v>
      </c>
      <c r="E47" t="s">
        <v>21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  <c r="O47" t="e">
        <v>#DIV/0!</v>
      </c>
      <c r="P47" t="e">
        <v>#DIV/0!</v>
      </c>
    </row>
    <row r="48" spans="1:16">
      <c r="A48" t="s">
        <v>215</v>
      </c>
      <c r="B48" t="s">
        <v>216</v>
      </c>
      <c r="C48" t="s">
        <v>217</v>
      </c>
      <c r="D48">
        <v>2010</v>
      </c>
      <c r="E48" t="s">
        <v>21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  <c r="O48" t="e">
        <v>#DIV/0!</v>
      </c>
      <c r="P48" t="e">
        <v>#DIV/0!</v>
      </c>
    </row>
    <row r="49" spans="1:16">
      <c r="A49" t="s">
        <v>215</v>
      </c>
      <c r="B49" t="s">
        <v>216</v>
      </c>
      <c r="C49" t="s">
        <v>217</v>
      </c>
      <c r="D49">
        <v>2015</v>
      </c>
      <c r="E49" t="s">
        <v>21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  <c r="O49" t="e">
        <v>#DIV/0!</v>
      </c>
      <c r="P49" t="e">
        <v>#DIV/0!</v>
      </c>
    </row>
    <row r="50" spans="1:16">
      <c r="A50" t="s">
        <v>215</v>
      </c>
      <c r="B50" t="s">
        <v>216</v>
      </c>
      <c r="C50" t="s">
        <v>217</v>
      </c>
      <c r="D50">
        <v>2020</v>
      </c>
      <c r="E50" t="s">
        <v>21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  <c r="O50" t="e">
        <v>#DIV/0!</v>
      </c>
      <c r="P50" t="e">
        <v>#DIV/0!</v>
      </c>
    </row>
    <row r="51" spans="1:16">
      <c r="A51" t="s">
        <v>215</v>
      </c>
      <c r="B51" t="s">
        <v>216</v>
      </c>
      <c r="C51" t="s">
        <v>217</v>
      </c>
      <c r="D51">
        <v>2025</v>
      </c>
      <c r="E51" t="s">
        <v>21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  <c r="O51" t="e">
        <v>#DIV/0!</v>
      </c>
      <c r="P51" t="e">
        <v>#DIV/0!</v>
      </c>
    </row>
    <row r="52" spans="1:16">
      <c r="A52" t="s">
        <v>215</v>
      </c>
      <c r="B52" t="s">
        <v>216</v>
      </c>
      <c r="C52" t="s">
        <v>217</v>
      </c>
      <c r="D52">
        <v>2030</v>
      </c>
      <c r="E52" t="s">
        <v>21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  <c r="O52" t="e">
        <v>#DIV/0!</v>
      </c>
      <c r="P52" t="e">
        <v>#DIV/0!</v>
      </c>
    </row>
    <row r="53" spans="1:16">
      <c r="A53" t="s">
        <v>215</v>
      </c>
      <c r="B53" t="s">
        <v>216</v>
      </c>
      <c r="C53" t="s">
        <v>217</v>
      </c>
      <c r="D53">
        <v>2035</v>
      </c>
      <c r="E53" t="s">
        <v>21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  <c r="O53" t="e">
        <v>#DIV/0!</v>
      </c>
      <c r="P53" t="e">
        <v>#DIV/0!</v>
      </c>
    </row>
    <row r="54" spans="1:16">
      <c r="A54" t="s">
        <v>215</v>
      </c>
      <c r="B54" t="s">
        <v>216</v>
      </c>
      <c r="C54" t="s">
        <v>217</v>
      </c>
      <c r="D54">
        <v>2040</v>
      </c>
      <c r="E54" t="s">
        <v>21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  <c r="O54" t="e">
        <v>#DIV/0!</v>
      </c>
      <c r="P54" t="e">
        <v>#DIV/0!</v>
      </c>
    </row>
    <row r="55" spans="1:16">
      <c r="A55" t="s">
        <v>215</v>
      </c>
      <c r="B55" t="s">
        <v>216</v>
      </c>
      <c r="C55" t="s">
        <v>217</v>
      </c>
      <c r="D55">
        <v>2045</v>
      </c>
      <c r="E55" t="s">
        <v>21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  <c r="O55" t="e">
        <v>#DIV/0!</v>
      </c>
      <c r="P55" t="e">
        <v>#DIV/0!</v>
      </c>
    </row>
    <row r="56" spans="1:16">
      <c r="A56" t="s">
        <v>215</v>
      </c>
      <c r="B56" t="s">
        <v>216</v>
      </c>
      <c r="C56" t="s">
        <v>217</v>
      </c>
      <c r="D56">
        <v>2050</v>
      </c>
      <c r="E56" t="s">
        <v>21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  <c r="O56" t="e">
        <v>#DIV/0!</v>
      </c>
      <c r="P56" t="e">
        <v>#DIV/0!</v>
      </c>
    </row>
    <row r="57" spans="1:16">
      <c r="A57" t="s">
        <v>215</v>
      </c>
      <c r="B57" t="s">
        <v>216</v>
      </c>
      <c r="C57" t="s">
        <v>217</v>
      </c>
      <c r="D57">
        <v>2000</v>
      </c>
      <c r="E57" t="s">
        <v>220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  <c r="O57">
        <v>7.0000000002930802</v>
      </c>
      <c r="P57">
        <v>0</v>
      </c>
    </row>
    <row r="58" spans="1:16">
      <c r="A58" t="s">
        <v>215</v>
      </c>
      <c r="B58" t="s">
        <v>216</v>
      </c>
      <c r="C58" t="s">
        <v>217</v>
      </c>
      <c r="D58">
        <v>2005</v>
      </c>
      <c r="E58" t="s">
        <v>220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  <c r="O58">
        <v>7.7</v>
      </c>
      <c r="P58">
        <v>0</v>
      </c>
    </row>
    <row r="59" spans="1:16">
      <c r="A59" t="s">
        <v>215</v>
      </c>
      <c r="B59" t="s">
        <v>216</v>
      </c>
      <c r="C59" t="s">
        <v>217</v>
      </c>
      <c r="D59">
        <v>2010</v>
      </c>
      <c r="E59" t="s">
        <v>220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  <c r="O59">
        <v>8.4000000003120565</v>
      </c>
      <c r="P59">
        <v>0</v>
      </c>
    </row>
    <row r="60" spans="1:16">
      <c r="A60" t="s">
        <v>215</v>
      </c>
      <c r="B60" t="s">
        <v>216</v>
      </c>
      <c r="C60" t="s">
        <v>217</v>
      </c>
      <c r="D60">
        <v>2015</v>
      </c>
      <c r="E60" t="s">
        <v>220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  <c r="O60">
        <v>9.0999999998054957</v>
      </c>
      <c r="P60">
        <v>0</v>
      </c>
    </row>
    <row r="61" spans="1:16">
      <c r="A61" t="s">
        <v>215</v>
      </c>
      <c r="B61" t="s">
        <v>216</v>
      </c>
      <c r="C61" t="s">
        <v>217</v>
      </c>
      <c r="D61">
        <v>2020</v>
      </c>
      <c r="E61" t="s">
        <v>220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  <c r="O61">
        <v>9.8000000034220065</v>
      </c>
      <c r="P61">
        <v>0</v>
      </c>
    </row>
    <row r="62" spans="1:16">
      <c r="A62" t="s">
        <v>215</v>
      </c>
      <c r="B62" t="s">
        <v>216</v>
      </c>
      <c r="C62" t="s">
        <v>217</v>
      </c>
      <c r="D62">
        <v>2025</v>
      </c>
      <c r="E62" t="s">
        <v>220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  <c r="O62">
        <v>10.499999996648349</v>
      </c>
      <c r="P62">
        <v>0</v>
      </c>
    </row>
    <row r="63" spans="1:16">
      <c r="A63" t="s">
        <v>215</v>
      </c>
      <c r="B63" t="s">
        <v>216</v>
      </c>
      <c r="C63" t="s">
        <v>217</v>
      </c>
      <c r="D63">
        <v>2030</v>
      </c>
      <c r="E63" t="s">
        <v>220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  <c r="O63">
        <v>11.199999999166227</v>
      </c>
      <c r="P63">
        <v>0</v>
      </c>
    </row>
    <row r="64" spans="1:16">
      <c r="A64" t="s">
        <v>215</v>
      </c>
      <c r="B64" t="s">
        <v>216</v>
      </c>
      <c r="C64" t="s">
        <v>217</v>
      </c>
      <c r="D64">
        <v>2035</v>
      </c>
      <c r="E64" t="s">
        <v>220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  <c r="O64">
        <v>11.900000000573566</v>
      </c>
      <c r="P64">
        <v>0</v>
      </c>
    </row>
    <row r="65" spans="1:16">
      <c r="A65" t="s">
        <v>215</v>
      </c>
      <c r="B65" t="s">
        <v>216</v>
      </c>
      <c r="C65" t="s">
        <v>217</v>
      </c>
      <c r="D65">
        <v>2040</v>
      </c>
      <c r="E65" t="s">
        <v>220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  <c r="O65">
        <v>12.600000002040138</v>
      </c>
      <c r="P65">
        <v>0</v>
      </c>
    </row>
    <row r="66" spans="1:16">
      <c r="A66" t="s">
        <v>215</v>
      </c>
      <c r="B66" t="s">
        <v>216</v>
      </c>
      <c r="C66" t="s">
        <v>217</v>
      </c>
      <c r="D66">
        <v>2045</v>
      </c>
      <c r="E66" t="s">
        <v>220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  <c r="O66">
        <v>13.300000000026902</v>
      </c>
      <c r="P66">
        <v>0</v>
      </c>
    </row>
    <row r="67" spans="1:16">
      <c r="A67" t="s">
        <v>215</v>
      </c>
      <c r="B67" t="s">
        <v>216</v>
      </c>
      <c r="C67" t="s">
        <v>217</v>
      </c>
      <c r="D67">
        <v>2050</v>
      </c>
      <c r="E67" t="s">
        <v>220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  <c r="O67">
        <v>14.000000000892483</v>
      </c>
      <c r="P67">
        <v>0</v>
      </c>
    </row>
    <row r="68" spans="1:16">
      <c r="A68" t="s">
        <v>215</v>
      </c>
      <c r="B68" t="s">
        <v>216</v>
      </c>
      <c r="C68" t="s">
        <v>217</v>
      </c>
      <c r="D68">
        <v>2000</v>
      </c>
      <c r="E68" t="s">
        <v>221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  <c r="O68">
        <v>0</v>
      </c>
      <c r="P68" s="39">
        <v>2.4642857134598195</v>
      </c>
    </row>
    <row r="69" spans="1:16">
      <c r="A69" t="s">
        <v>215</v>
      </c>
      <c r="B69" t="s">
        <v>216</v>
      </c>
      <c r="C69" t="s">
        <v>217</v>
      </c>
      <c r="D69">
        <v>2005</v>
      </c>
      <c r="E69" t="s">
        <v>221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  <c r="O69">
        <v>0</v>
      </c>
      <c r="P69" s="39">
        <v>2.4361090709378139</v>
      </c>
    </row>
    <row r="70" spans="1:16">
      <c r="A70" t="s">
        <v>215</v>
      </c>
      <c r="B70" t="s">
        <v>216</v>
      </c>
      <c r="C70" t="s">
        <v>217</v>
      </c>
      <c r="D70">
        <v>2010</v>
      </c>
      <c r="E70" t="s">
        <v>221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  <c r="O70">
        <v>0</v>
      </c>
      <c r="P70" s="39">
        <v>2.3126414432472342</v>
      </c>
    </row>
    <row r="71" spans="1:16">
      <c r="A71" t="s">
        <v>215</v>
      </c>
      <c r="B71" t="s">
        <v>216</v>
      </c>
      <c r="C71" t="s">
        <v>217</v>
      </c>
      <c r="D71">
        <v>2015</v>
      </c>
      <c r="E71" t="s">
        <v>221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  <c r="O71">
        <v>0</v>
      </c>
      <c r="P71" s="39">
        <v>2.22370597660028</v>
      </c>
    </row>
    <row r="72" spans="1:16">
      <c r="A72" t="s">
        <v>215</v>
      </c>
      <c r="B72" t="s">
        <v>216</v>
      </c>
      <c r="C72" t="s">
        <v>217</v>
      </c>
      <c r="D72">
        <v>2020</v>
      </c>
      <c r="E72" t="s">
        <v>221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  <c r="O72">
        <v>0</v>
      </c>
      <c r="P72" s="39">
        <v>2.1231807039126043</v>
      </c>
    </row>
    <row r="73" spans="1:16">
      <c r="A73" t="s">
        <v>215</v>
      </c>
      <c r="B73" t="s">
        <v>216</v>
      </c>
      <c r="C73" t="s">
        <v>217</v>
      </c>
      <c r="D73">
        <v>2025</v>
      </c>
      <c r="E73" t="s">
        <v>221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  <c r="O73">
        <v>0</v>
      </c>
      <c r="P73" s="39">
        <v>2.0336299526151635</v>
      </c>
    </row>
    <row r="74" spans="1:16">
      <c r="A74" t="s">
        <v>215</v>
      </c>
      <c r="B74" t="s">
        <v>216</v>
      </c>
      <c r="C74" t="s">
        <v>217</v>
      </c>
      <c r="D74">
        <v>2030</v>
      </c>
      <c r="E74" t="s">
        <v>221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  <c r="O74">
        <v>0</v>
      </c>
      <c r="P74" s="39">
        <v>1.9660508091617042</v>
      </c>
    </row>
    <row r="75" spans="1:16">
      <c r="A75" t="s">
        <v>215</v>
      </c>
      <c r="B75" t="s">
        <v>216</v>
      </c>
      <c r="C75" t="s">
        <v>217</v>
      </c>
      <c r="D75">
        <v>2035</v>
      </c>
      <c r="E75" t="s">
        <v>221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  <c r="O75">
        <v>0</v>
      </c>
      <c r="P75" s="39">
        <v>1.9097746652393928</v>
      </c>
    </row>
    <row r="76" spans="1:16">
      <c r="A76" t="s">
        <v>215</v>
      </c>
      <c r="B76" t="s">
        <v>216</v>
      </c>
      <c r="C76" t="s">
        <v>217</v>
      </c>
      <c r="D76">
        <v>2040</v>
      </c>
      <c r="E76" t="s">
        <v>221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  <c r="O76">
        <v>0</v>
      </c>
      <c r="P76" s="39">
        <v>1.9266408599119382</v>
      </c>
    </row>
    <row r="77" spans="1:16">
      <c r="A77" t="s">
        <v>215</v>
      </c>
      <c r="B77" t="s">
        <v>216</v>
      </c>
      <c r="C77" t="s">
        <v>217</v>
      </c>
      <c r="D77">
        <v>2045</v>
      </c>
      <c r="E77" t="s">
        <v>221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  <c r="O77">
        <v>0</v>
      </c>
      <c r="P77" s="39">
        <v>1.9887831323721297</v>
      </c>
    </row>
    <row r="78" spans="1:16">
      <c r="A78" t="s">
        <v>215</v>
      </c>
      <c r="B78" t="s">
        <v>216</v>
      </c>
      <c r="C78" t="s">
        <v>217</v>
      </c>
      <c r="D78">
        <v>2050</v>
      </c>
      <c r="E78" t="s">
        <v>221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  <c r="O78">
        <v>0</v>
      </c>
      <c r="P78" s="39">
        <v>2.1171279460636354</v>
      </c>
    </row>
    <row r="79" spans="1:16">
      <c r="A79" t="s">
        <v>215</v>
      </c>
      <c r="B79" t="s">
        <v>216</v>
      </c>
      <c r="C79" t="s">
        <v>217</v>
      </c>
      <c r="D79">
        <v>2000</v>
      </c>
      <c r="E79" t="s">
        <v>222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  <c r="O79">
        <v>1.860000000349596</v>
      </c>
      <c r="P79">
        <v>0</v>
      </c>
    </row>
    <row r="80" spans="1:16">
      <c r="A80" t="s">
        <v>215</v>
      </c>
      <c r="B80" t="s">
        <v>216</v>
      </c>
      <c r="C80" t="s">
        <v>217</v>
      </c>
      <c r="D80">
        <v>2005</v>
      </c>
      <c r="E80" t="s">
        <v>222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  <c r="O80">
        <v>1.940000000058488</v>
      </c>
      <c r="P80">
        <v>0</v>
      </c>
    </row>
    <row r="81" spans="1:16">
      <c r="A81" t="s">
        <v>215</v>
      </c>
      <c r="B81" t="s">
        <v>216</v>
      </c>
      <c r="C81" t="s">
        <v>217</v>
      </c>
      <c r="D81">
        <v>2010</v>
      </c>
      <c r="E81" t="s">
        <v>222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  <c r="O81">
        <v>1.9100000002582851</v>
      </c>
      <c r="P81">
        <v>0</v>
      </c>
    </row>
    <row r="82" spans="1:16">
      <c r="A82" t="s">
        <v>215</v>
      </c>
      <c r="B82" t="s">
        <v>216</v>
      </c>
      <c r="C82" t="s">
        <v>217</v>
      </c>
      <c r="D82">
        <v>2015</v>
      </c>
      <c r="E82" t="s">
        <v>222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  <c r="O82">
        <v>1.9099999991433232</v>
      </c>
      <c r="P82">
        <v>0</v>
      </c>
    </row>
    <row r="83" spans="1:16">
      <c r="A83" t="s">
        <v>215</v>
      </c>
      <c r="B83" t="s">
        <v>216</v>
      </c>
      <c r="C83" t="s">
        <v>217</v>
      </c>
      <c r="D83">
        <v>2020</v>
      </c>
      <c r="E83" t="s">
        <v>222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  <c r="O83">
        <v>1.9100000003250031</v>
      </c>
      <c r="P83">
        <v>0</v>
      </c>
    </row>
    <row r="84" spans="1:16">
      <c r="A84" t="s">
        <v>215</v>
      </c>
      <c r="B84" t="s">
        <v>216</v>
      </c>
      <c r="C84" t="s">
        <v>217</v>
      </c>
      <c r="D84">
        <v>2025</v>
      </c>
      <c r="E84" t="s">
        <v>222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  <c r="O84">
        <v>1.9100000002182431</v>
      </c>
      <c r="P84">
        <v>0</v>
      </c>
    </row>
    <row r="85" spans="1:16">
      <c r="A85" t="s">
        <v>215</v>
      </c>
      <c r="B85" t="s">
        <v>216</v>
      </c>
      <c r="C85" t="s">
        <v>217</v>
      </c>
      <c r="D85">
        <v>2030</v>
      </c>
      <c r="E85" t="s">
        <v>222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  <c r="O85">
        <v>1.9099999999322088</v>
      </c>
      <c r="P85">
        <v>0</v>
      </c>
    </row>
    <row r="86" spans="1:16">
      <c r="A86" t="s">
        <v>215</v>
      </c>
      <c r="B86" t="s">
        <v>216</v>
      </c>
      <c r="C86" t="s">
        <v>217</v>
      </c>
      <c r="D86">
        <v>2035</v>
      </c>
      <c r="E86" t="s">
        <v>222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  <c r="O86">
        <v>1.9100000007133926</v>
      </c>
      <c r="P86">
        <v>0</v>
      </c>
    </row>
    <row r="87" spans="1:16">
      <c r="A87" t="s">
        <v>215</v>
      </c>
      <c r="B87" t="s">
        <v>216</v>
      </c>
      <c r="C87" t="s">
        <v>217</v>
      </c>
      <c r="D87">
        <v>2040</v>
      </c>
      <c r="E87" t="s">
        <v>222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  <c r="O87">
        <v>1.9100000006059159</v>
      </c>
      <c r="P87">
        <v>0</v>
      </c>
    </row>
    <row r="88" spans="1:16">
      <c r="A88" t="s">
        <v>215</v>
      </c>
      <c r="B88" t="s">
        <v>216</v>
      </c>
      <c r="C88" t="s">
        <v>217</v>
      </c>
      <c r="D88">
        <v>2045</v>
      </c>
      <c r="E88" t="s">
        <v>222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  <c r="O88">
        <v>1.9100000002643611</v>
      </c>
      <c r="P88">
        <v>0</v>
      </c>
    </row>
    <row r="89" spans="1:16">
      <c r="A89" t="s">
        <v>215</v>
      </c>
      <c r="B89" t="s">
        <v>216</v>
      </c>
      <c r="C89" t="s">
        <v>217</v>
      </c>
      <c r="D89">
        <v>2050</v>
      </c>
      <c r="E89" t="s">
        <v>222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  <c r="O89">
        <v>1.9099999996562675</v>
      </c>
      <c r="P89">
        <v>0</v>
      </c>
    </row>
    <row r="90" spans="1:16">
      <c r="A90" t="s">
        <v>215</v>
      </c>
      <c r="B90" t="s">
        <v>216</v>
      </c>
      <c r="C90" t="s">
        <v>217</v>
      </c>
      <c r="D90">
        <v>2000</v>
      </c>
      <c r="E90" t="s">
        <v>220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  <c r="O90">
        <v>6.9999999995445741</v>
      </c>
      <c r="P90">
        <v>0</v>
      </c>
    </row>
    <row r="91" spans="1:16">
      <c r="A91" t="s">
        <v>215</v>
      </c>
      <c r="B91" t="s">
        <v>216</v>
      </c>
      <c r="C91" t="s">
        <v>217</v>
      </c>
      <c r="D91">
        <v>2005</v>
      </c>
      <c r="E91" t="s">
        <v>220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  <c r="O91">
        <v>7.7000000011143097</v>
      </c>
      <c r="P91">
        <v>0</v>
      </c>
    </row>
    <row r="92" spans="1:16">
      <c r="A92" t="s">
        <v>215</v>
      </c>
      <c r="B92" t="s">
        <v>216</v>
      </c>
      <c r="C92" t="s">
        <v>217</v>
      </c>
      <c r="D92">
        <v>2010</v>
      </c>
      <c r="E92" t="s">
        <v>220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  <c r="O92">
        <v>8.3999999999999986</v>
      </c>
      <c r="P92">
        <v>0</v>
      </c>
    </row>
    <row r="93" spans="1:16">
      <c r="A93" t="s">
        <v>215</v>
      </c>
      <c r="B93" t="s">
        <v>216</v>
      </c>
      <c r="C93" t="s">
        <v>217</v>
      </c>
      <c r="D93">
        <v>2015</v>
      </c>
      <c r="E93" t="s">
        <v>220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  <c r="O93">
        <v>9.1000000009752089</v>
      </c>
      <c r="P93">
        <v>0</v>
      </c>
    </row>
    <row r="94" spans="1:16">
      <c r="A94" t="s">
        <v>215</v>
      </c>
      <c r="B94" t="s">
        <v>216</v>
      </c>
      <c r="C94" t="s">
        <v>217</v>
      </c>
      <c r="D94">
        <v>2020</v>
      </c>
      <c r="E94" t="s">
        <v>220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  <c r="O94">
        <v>9.7999999989402902</v>
      </c>
      <c r="P94">
        <v>0</v>
      </c>
    </row>
    <row r="95" spans="1:16">
      <c r="A95" t="s">
        <v>215</v>
      </c>
      <c r="B95" t="s">
        <v>216</v>
      </c>
      <c r="C95" t="s">
        <v>217</v>
      </c>
      <c r="D95">
        <v>2025</v>
      </c>
      <c r="E95" t="s">
        <v>220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  <c r="O95">
        <v>10.499999999121455</v>
      </c>
      <c r="P95">
        <v>0</v>
      </c>
    </row>
    <row r="96" spans="1:16">
      <c r="A96" t="s">
        <v>215</v>
      </c>
      <c r="B96" t="s">
        <v>216</v>
      </c>
      <c r="C96" t="s">
        <v>217</v>
      </c>
      <c r="D96">
        <v>2030</v>
      </c>
      <c r="E96" t="s">
        <v>220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  <c r="O96">
        <v>11.200000000231288</v>
      </c>
      <c r="P96">
        <v>0</v>
      </c>
    </row>
    <row r="97" spans="1:16">
      <c r="A97" t="s">
        <v>215</v>
      </c>
      <c r="B97" t="s">
        <v>216</v>
      </c>
      <c r="C97" t="s">
        <v>217</v>
      </c>
      <c r="D97">
        <v>2035</v>
      </c>
      <c r="E97" t="s">
        <v>220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  <c r="O97">
        <v>11.899999999465313</v>
      </c>
      <c r="P97">
        <v>0</v>
      </c>
    </row>
    <row r="98" spans="1:16">
      <c r="A98" t="s">
        <v>215</v>
      </c>
      <c r="B98" t="s">
        <v>216</v>
      </c>
      <c r="C98" t="s">
        <v>217</v>
      </c>
      <c r="D98">
        <v>2040</v>
      </c>
      <c r="E98" t="s">
        <v>220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  <c r="O98">
        <v>12.600000000794045</v>
      </c>
      <c r="P98">
        <v>0</v>
      </c>
    </row>
    <row r="99" spans="1:16">
      <c r="A99" t="s">
        <v>215</v>
      </c>
      <c r="B99" t="s">
        <v>216</v>
      </c>
      <c r="C99" t="s">
        <v>217</v>
      </c>
      <c r="D99">
        <v>2045</v>
      </c>
      <c r="E99" t="s">
        <v>220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  <c r="O99">
        <v>13.299999994977112</v>
      </c>
      <c r="P99">
        <v>0</v>
      </c>
    </row>
    <row r="100" spans="1:16">
      <c r="A100" t="s">
        <v>215</v>
      </c>
      <c r="B100" t="s">
        <v>216</v>
      </c>
      <c r="C100" t="s">
        <v>217</v>
      </c>
      <c r="D100">
        <v>2050</v>
      </c>
      <c r="E100" t="s">
        <v>220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  <c r="O100">
        <v>13.999999998042767</v>
      </c>
      <c r="P100">
        <v>0</v>
      </c>
    </row>
    <row r="101" spans="1:16">
      <c r="A101" t="s">
        <v>215</v>
      </c>
      <c r="B101" t="s">
        <v>216</v>
      </c>
      <c r="C101" t="s">
        <v>217</v>
      </c>
      <c r="D101">
        <v>2000</v>
      </c>
      <c r="E101" t="s">
        <v>25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  <c r="O101" t="e">
        <v>#DIV/0!</v>
      </c>
      <c r="P101" t="e">
        <v>#DIV/0!</v>
      </c>
    </row>
    <row r="102" spans="1:16">
      <c r="A102" t="s">
        <v>215</v>
      </c>
      <c r="B102" t="s">
        <v>216</v>
      </c>
      <c r="C102" t="s">
        <v>217</v>
      </c>
      <c r="D102">
        <v>2005</v>
      </c>
      <c r="E102" t="s">
        <v>25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  <c r="O102" t="e">
        <v>#DIV/0!</v>
      </c>
      <c r="P102" t="e">
        <v>#DIV/0!</v>
      </c>
    </row>
    <row r="103" spans="1:16">
      <c r="A103" t="s">
        <v>215</v>
      </c>
      <c r="B103" t="s">
        <v>216</v>
      </c>
      <c r="C103" t="s">
        <v>217</v>
      </c>
      <c r="D103">
        <v>2010</v>
      </c>
      <c r="E103" t="s">
        <v>25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  <c r="O103" t="e">
        <v>#DIV/0!</v>
      </c>
      <c r="P103" t="e">
        <v>#DIV/0!</v>
      </c>
    </row>
    <row r="104" spans="1:16">
      <c r="A104" t="s">
        <v>215</v>
      </c>
      <c r="B104" t="s">
        <v>216</v>
      </c>
      <c r="C104" t="s">
        <v>217</v>
      </c>
      <c r="D104">
        <v>2015</v>
      </c>
      <c r="E104" t="s">
        <v>25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  <c r="O104" t="e">
        <v>#DIV/0!</v>
      </c>
      <c r="P104" t="e">
        <v>#DIV/0!</v>
      </c>
    </row>
    <row r="105" spans="1:16">
      <c r="A105" t="s">
        <v>215</v>
      </c>
      <c r="B105" t="s">
        <v>216</v>
      </c>
      <c r="C105" t="s">
        <v>217</v>
      </c>
      <c r="D105">
        <v>2020</v>
      </c>
      <c r="E105" t="s">
        <v>25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  <c r="O105" t="e">
        <v>#DIV/0!</v>
      </c>
      <c r="P105" t="e">
        <v>#DIV/0!</v>
      </c>
    </row>
    <row r="106" spans="1:16">
      <c r="A106" t="s">
        <v>215</v>
      </c>
      <c r="B106" t="s">
        <v>216</v>
      </c>
      <c r="C106" t="s">
        <v>217</v>
      </c>
      <c r="D106">
        <v>2025</v>
      </c>
      <c r="E106" t="s">
        <v>25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  <c r="O106" t="e">
        <v>#DIV/0!</v>
      </c>
      <c r="P106" t="e">
        <v>#DIV/0!</v>
      </c>
    </row>
    <row r="107" spans="1:16">
      <c r="A107" t="s">
        <v>215</v>
      </c>
      <c r="B107" t="s">
        <v>216</v>
      </c>
      <c r="C107" t="s">
        <v>217</v>
      </c>
      <c r="D107">
        <v>2030</v>
      </c>
      <c r="E107" t="s">
        <v>25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  <c r="O107" t="e">
        <v>#DIV/0!</v>
      </c>
      <c r="P107" t="e">
        <v>#DIV/0!</v>
      </c>
    </row>
    <row r="108" spans="1:16">
      <c r="A108" t="s">
        <v>215</v>
      </c>
      <c r="B108" t="s">
        <v>216</v>
      </c>
      <c r="C108" t="s">
        <v>217</v>
      </c>
      <c r="D108">
        <v>2035</v>
      </c>
      <c r="E108" t="s">
        <v>25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  <c r="O108" t="e">
        <v>#DIV/0!</v>
      </c>
      <c r="P108" t="e">
        <v>#DIV/0!</v>
      </c>
    </row>
    <row r="109" spans="1:16">
      <c r="A109" t="s">
        <v>215</v>
      </c>
      <c r="B109" t="s">
        <v>216</v>
      </c>
      <c r="C109" t="s">
        <v>217</v>
      </c>
      <c r="D109">
        <v>2040</v>
      </c>
      <c r="E109" t="s">
        <v>25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  <c r="O109" t="e">
        <v>#DIV/0!</v>
      </c>
      <c r="P109" t="e">
        <v>#DIV/0!</v>
      </c>
    </row>
    <row r="110" spans="1:16">
      <c r="A110" t="s">
        <v>215</v>
      </c>
      <c r="B110" t="s">
        <v>216</v>
      </c>
      <c r="C110" t="s">
        <v>217</v>
      </c>
      <c r="D110">
        <v>2045</v>
      </c>
      <c r="E110" t="s">
        <v>25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  <c r="O110" t="e">
        <v>#DIV/0!</v>
      </c>
      <c r="P110" t="e">
        <v>#DIV/0!</v>
      </c>
    </row>
    <row r="111" spans="1:16">
      <c r="A111" t="s">
        <v>215</v>
      </c>
      <c r="B111" t="s">
        <v>216</v>
      </c>
      <c r="C111" t="s">
        <v>217</v>
      </c>
      <c r="D111">
        <v>2050</v>
      </c>
      <c r="E111" t="s">
        <v>25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  <c r="O111" t="e">
        <v>#DIV/0!</v>
      </c>
      <c r="P111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I25" sqref="I25"/>
    </sheetView>
  </sheetViews>
  <sheetFormatPr defaultRowHeight="14.25"/>
  <cols>
    <col min="1" max="1" width="19.46484375" customWidth="1"/>
  </cols>
  <sheetData>
    <row r="1" spans="1:34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223</v>
      </c>
      <c r="B2">
        <f>TREND(ICCT!$P$71:$P$72,ICCT!$D$71:$D$72,'Psgr LDV'!B1)</f>
        <v>2.1633908129876787</v>
      </c>
      <c r="C2">
        <f>TREND(ICCT!$P$71:$P$72,ICCT!$D$71:$D$72,'Psgr LDV'!C1)</f>
        <v>2.1432857584501406</v>
      </c>
      <c r="D2">
        <f>TREND(ICCT!$P$71:$P$72,ICCT!$D$71:$D$72,'Psgr LDV'!D1)</f>
        <v>2.1231807039126025</v>
      </c>
      <c r="E2">
        <f>TREND(ICCT!$P$72:$P$73,ICCT!$D$72:$D$73,'Psgr LDV'!E1)</f>
        <v>2.1052705536531136</v>
      </c>
      <c r="F2">
        <f>TREND(ICCT!$P$72:$P$73,ICCT!$D$72:$D$73,'Psgr LDV'!F1)</f>
        <v>2.0873604033936246</v>
      </c>
      <c r="G2">
        <f>TREND(ICCT!$P$72:$P$73,ICCT!$D$72:$D$73,'Psgr LDV'!G1)</f>
        <v>2.0694502531341357</v>
      </c>
      <c r="H2">
        <f>TREND(ICCT!$P$72:$P$73,ICCT!$D$72:$D$73,'Psgr LDV'!H1)</f>
        <v>2.0515401028746467</v>
      </c>
      <c r="I2">
        <f>TREND(ICCT!$P$72:$P$73,ICCT!$D$72:$D$73,'Psgr LDV'!I1)</f>
        <v>2.0336299526151578</v>
      </c>
      <c r="J2">
        <f>TREND(ICCT!$P$73:$P$74,ICCT!$D$73:$D$74,'Psgr LDV'!J1)</f>
        <v>2.020114123924472</v>
      </c>
      <c r="K2">
        <f>TREND(ICCT!$P$73:$P$74,ICCT!$D$73:$D$74,'Psgr LDV'!K1)</f>
        <v>2.0065982952337791</v>
      </c>
      <c r="L2">
        <f>TREND(ICCT!$P$73:$P$74,ICCT!$D$73:$D$74,'Psgr LDV'!L1)</f>
        <v>1.9930824665430862</v>
      </c>
      <c r="M2">
        <f>TREND(ICCT!$P$73:$P$74,ICCT!$D$73:$D$74,'Psgr LDV'!M1)</f>
        <v>1.9795666378523968</v>
      </c>
      <c r="N2">
        <f>TREND(ICCT!$P$73:$P$74,ICCT!$D$73:$D$74,'Psgr LDV'!N1)</f>
        <v>1.9660508091617039</v>
      </c>
      <c r="O2">
        <f>TREND(ICCT!$P$74:$P$75,ICCT!$D$74:$D$75,'Psgr LDV'!O1)</f>
        <v>1.9547955803772439</v>
      </c>
      <c r="P2">
        <f>TREND(ICCT!$P$74:$P$75,ICCT!$D$74:$D$75,'Psgr LDV'!P1)</f>
        <v>1.9435403515927803</v>
      </c>
      <c r="Q2">
        <f>TREND(ICCT!$P$74:$P$75,ICCT!$D$74:$D$75,'Psgr LDV'!Q1)</f>
        <v>1.9322851228083167</v>
      </c>
      <c r="R2">
        <f>TREND(ICCT!$P$74:$P$75,ICCT!$D$74:$D$75,'Psgr LDV'!R1)</f>
        <v>1.9210298940238566</v>
      </c>
      <c r="S2">
        <f>TREND(ICCT!$P$74:$P$75,ICCT!$D$74:$D$75,'Psgr LDV'!S1)</f>
        <v>1.909774665239393</v>
      </c>
      <c r="T2">
        <f>TREND(ICCT!$P$75:$P$76,ICCT!$D$75:$D$76,'Psgr LDV'!T1)</f>
        <v>1.9131479041739023</v>
      </c>
      <c r="U2">
        <f>TREND(ICCT!$P$75:$P$76,ICCT!$D$75:$D$76,'Psgr LDV'!U1)</f>
        <v>1.9165211431084108</v>
      </c>
      <c r="V2">
        <f>TREND(ICCT!$P$75:$P$76,ICCT!$D$75:$D$76,'Psgr LDV'!V1)</f>
        <v>1.9198943820429202</v>
      </c>
      <c r="W2">
        <f>TREND(ICCT!$P$75:$P$76,ICCT!$D$75:$D$76,'Psgr LDV'!W1)</f>
        <v>1.9232676209774295</v>
      </c>
      <c r="X2">
        <f>TREND(ICCT!$P$75:$P$76,ICCT!$D$75:$D$76,'Psgr LDV'!X1)</f>
        <v>1.926640859911938</v>
      </c>
      <c r="Y2">
        <f>TREND(ICCT!$P$76:$P$77,ICCT!$D$76:$D$77,'Psgr LDV'!Y1)</f>
        <v>1.9390693144039801</v>
      </c>
      <c r="Z2">
        <f>TREND(ICCT!$P$76:$P$77,ICCT!$D$76:$D$77,'Psgr LDV'!Z1)</f>
        <v>1.9514977688960151</v>
      </c>
      <c r="AA2">
        <f>TREND(ICCT!$P$76:$P$77,ICCT!$D$76:$D$77,'Psgr LDV'!AA1)</f>
        <v>1.9639262233880537</v>
      </c>
      <c r="AB2">
        <f>TREND(ICCT!$P$76:$P$77,ICCT!$D$76:$D$77,'Psgr LDV'!AB1)</f>
        <v>1.9763546778800922</v>
      </c>
      <c r="AC2">
        <f>TREND(ICCT!$P$76:$P$77,ICCT!$D$76:$D$77,'Psgr LDV'!AC1)</f>
        <v>1.9887831323721308</v>
      </c>
      <c r="AD2">
        <f>TREND(ICCT!$P$77:$P$78,ICCT!$D$77:$D$78,'Psgr LDV'!AD1)</f>
        <v>2.0144520951104354</v>
      </c>
      <c r="AE2">
        <f>TREND(ICCT!$P$77:$P$78,ICCT!$D$77:$D$78,'Psgr LDV'!AE1)</f>
        <v>2.0401210578487365</v>
      </c>
      <c r="AF2">
        <f>TREND(ICCT!$P$77:$P$78,ICCT!$D$77:$D$78,'Psgr LDV'!AF1)</f>
        <v>2.0657900205870376</v>
      </c>
      <c r="AG2">
        <f>TREND(ICCT!$P$77:$P$78,ICCT!$D$77:$D$78,'Psgr LDV'!AG1)</f>
        <v>2.0914589833253387</v>
      </c>
      <c r="AH2">
        <f>TREND(ICCT!$P$77:$P$78,ICCT!$D$77:$D$78,'Psgr LDV'!AH1)</f>
        <v>2.1171279460636399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10" workbookViewId="0">
      <selection activeCell="J22" sqref="J22"/>
    </sheetView>
  </sheetViews>
  <sheetFormatPr defaultRowHeight="14.25"/>
  <cols>
    <col min="9" max="9" width="23.265625" customWidth="1"/>
    <col min="11" max="11" width="17.59765625" customWidth="1"/>
  </cols>
  <sheetData>
    <row r="1" spans="1:12">
      <c r="B1" s="4" t="s">
        <v>93</v>
      </c>
      <c r="C1" s="4"/>
      <c r="D1" s="4"/>
      <c r="E1" s="4"/>
      <c r="F1" s="4"/>
      <c r="G1" s="4"/>
    </row>
    <row r="2" spans="1:12">
      <c r="A2" s="34">
        <v>8.1999999999999993</v>
      </c>
      <c r="B2" s="33"/>
      <c r="C2" s="29" t="s">
        <v>72</v>
      </c>
      <c r="D2" s="28"/>
      <c r="E2" s="30"/>
      <c r="F2" s="30"/>
      <c r="G2" s="28"/>
      <c r="I2" s="1"/>
    </row>
    <row r="3" spans="1:12">
      <c r="A3" s="34"/>
      <c r="B3" s="33"/>
      <c r="C3" s="29"/>
      <c r="D3" s="28"/>
      <c r="E3" s="30"/>
      <c r="F3" s="30"/>
      <c r="G3" s="28"/>
      <c r="I3" s="4" t="s">
        <v>52</v>
      </c>
      <c r="J3" s="22"/>
      <c r="K3" s="22"/>
    </row>
    <row r="4" spans="1:12">
      <c r="A4" s="34"/>
      <c r="B4" s="33"/>
      <c r="C4" s="23" t="s">
        <v>73</v>
      </c>
      <c r="D4" s="23" t="s">
        <v>74</v>
      </c>
      <c r="E4" s="23" t="s">
        <v>75</v>
      </c>
      <c r="F4" s="23" t="s">
        <v>76</v>
      </c>
      <c r="G4" s="31" t="s">
        <v>77</v>
      </c>
      <c r="I4" s="45"/>
      <c r="J4" s="11"/>
      <c r="K4" s="11" t="s">
        <v>199</v>
      </c>
    </row>
    <row r="5" spans="1:12">
      <c r="A5" s="34"/>
      <c r="B5" s="33"/>
      <c r="C5" s="26" t="s">
        <v>78</v>
      </c>
      <c r="D5" s="27" t="s">
        <v>79</v>
      </c>
      <c r="E5" s="32" t="s">
        <v>80</v>
      </c>
      <c r="F5" s="32"/>
      <c r="G5" s="36">
        <v>45</v>
      </c>
      <c r="I5" s="20" t="s">
        <v>95</v>
      </c>
      <c r="J5" s="20">
        <v>4</v>
      </c>
      <c r="K5" s="7">
        <f>SUM(G42:G47)</f>
        <v>713.79756917667203</v>
      </c>
    </row>
    <row r="6" spans="1:12">
      <c r="A6" s="34"/>
      <c r="B6" s="33"/>
      <c r="C6" s="26"/>
      <c r="D6" s="27"/>
      <c r="E6" s="32" t="s">
        <v>81</v>
      </c>
      <c r="F6" s="32"/>
      <c r="G6" s="36">
        <v>45</v>
      </c>
      <c r="I6" t="s">
        <v>96</v>
      </c>
      <c r="J6" s="20">
        <v>3</v>
      </c>
      <c r="K6" s="7">
        <f>SUM(G57:G60)</f>
        <v>190.56257049113415</v>
      </c>
      <c r="L6" s="1"/>
    </row>
    <row r="7" spans="1:12">
      <c r="A7" s="34"/>
      <c r="B7" s="33"/>
      <c r="C7" s="26"/>
      <c r="D7" s="27"/>
      <c r="E7" s="32" t="s">
        <v>82</v>
      </c>
      <c r="F7" s="32"/>
      <c r="G7" s="36">
        <v>45</v>
      </c>
      <c r="I7" s="21" t="s">
        <v>94</v>
      </c>
      <c r="J7" s="19">
        <f>SUMPRODUCT(J5:J6,K5:K6)/SUM(K5:K6)</f>
        <v>3.7892846421104625</v>
      </c>
      <c r="L7" s="1"/>
    </row>
    <row r="8" spans="1:12">
      <c r="A8" s="34"/>
      <c r="B8" s="33"/>
      <c r="C8" s="26"/>
      <c r="D8" s="27"/>
      <c r="E8" s="32" t="s">
        <v>83</v>
      </c>
      <c r="F8" s="32"/>
      <c r="G8" s="36">
        <v>45</v>
      </c>
      <c r="L8" s="1"/>
    </row>
    <row r="9" spans="1:12">
      <c r="A9" s="34"/>
      <c r="B9" s="33"/>
      <c r="C9" s="26"/>
      <c r="D9" s="27" t="s">
        <v>84</v>
      </c>
      <c r="E9" s="32" t="s">
        <v>80</v>
      </c>
      <c r="F9" s="32"/>
      <c r="G9" s="36">
        <v>10</v>
      </c>
      <c r="I9" s="4" t="s">
        <v>97</v>
      </c>
      <c r="J9" s="22"/>
      <c r="K9" s="22"/>
      <c r="L9" s="17"/>
    </row>
    <row r="10" spans="1:12">
      <c r="A10" s="34"/>
      <c r="B10" s="33"/>
      <c r="C10" s="26"/>
      <c r="D10" s="27"/>
      <c r="E10" s="32" t="s">
        <v>81</v>
      </c>
      <c r="F10" s="32"/>
      <c r="G10" s="36">
        <v>10</v>
      </c>
      <c r="I10" s="45"/>
      <c r="J10" s="11"/>
      <c r="K10" t="s">
        <v>199</v>
      </c>
      <c r="L10" s="1"/>
    </row>
    <row r="11" spans="1:12">
      <c r="A11" s="34"/>
      <c r="B11" s="33"/>
      <c r="C11" s="26"/>
      <c r="D11" s="27" t="s">
        <v>85</v>
      </c>
      <c r="E11" s="32" t="s">
        <v>86</v>
      </c>
      <c r="F11" s="32"/>
      <c r="G11" s="36">
        <v>3.6</v>
      </c>
      <c r="I11" t="s">
        <v>98</v>
      </c>
      <c r="J11">
        <v>45</v>
      </c>
      <c r="K11" s="7">
        <f>SUM(G36:G39)</f>
        <v>5774.9275235796813</v>
      </c>
    </row>
    <row r="12" spans="1:12">
      <c r="A12" s="34"/>
      <c r="B12" s="33"/>
      <c r="C12" s="26"/>
      <c r="D12" s="27"/>
      <c r="E12" s="32" t="s">
        <v>80</v>
      </c>
      <c r="F12" s="32"/>
      <c r="G12" s="36">
        <v>3.6</v>
      </c>
      <c r="I12" t="s">
        <v>99</v>
      </c>
      <c r="J12">
        <v>10</v>
      </c>
      <c r="K12" s="7">
        <f>SUM(G40:G41)</f>
        <v>123.9335766423107</v>
      </c>
    </row>
    <row r="13" spans="1:12">
      <c r="A13" s="34"/>
      <c r="B13" s="33"/>
      <c r="C13" s="26"/>
      <c r="D13" s="27"/>
      <c r="E13" s="32" t="s">
        <v>81</v>
      </c>
      <c r="F13" s="32"/>
      <c r="G13" s="36">
        <v>3.6</v>
      </c>
      <c r="I13" t="s">
        <v>100</v>
      </c>
      <c r="J13">
        <f>SUMPRODUCT(J11:J12,K11:K12)/SUM(K11:K12)</f>
        <v>44.264658870791578</v>
      </c>
    </row>
    <row r="14" spans="1:12">
      <c r="A14" s="34"/>
      <c r="B14" s="33"/>
      <c r="C14" s="26"/>
      <c r="D14" s="27"/>
      <c r="E14" s="32" t="s">
        <v>87</v>
      </c>
      <c r="F14" s="32"/>
      <c r="G14" s="36">
        <v>3.6</v>
      </c>
    </row>
    <row r="15" spans="1:12">
      <c r="A15" s="34"/>
      <c r="B15" s="33"/>
      <c r="C15" s="26"/>
      <c r="D15" s="27"/>
      <c r="E15" s="32" t="s">
        <v>82</v>
      </c>
      <c r="F15" s="32"/>
      <c r="G15" s="36">
        <v>3.6</v>
      </c>
      <c r="I15" s="4" t="s">
        <v>101</v>
      </c>
      <c r="J15" s="22"/>
    </row>
    <row r="16" spans="1:12">
      <c r="A16" s="34"/>
      <c r="B16" s="33"/>
      <c r="C16" s="26"/>
      <c r="D16" s="27"/>
      <c r="E16" s="32" t="s">
        <v>83</v>
      </c>
      <c r="F16" s="32"/>
      <c r="G16" s="36">
        <v>3.6</v>
      </c>
      <c r="I16" t="s">
        <v>105</v>
      </c>
      <c r="J16">
        <v>180</v>
      </c>
      <c r="L16" s="45"/>
    </row>
    <row r="17" spans="1:12">
      <c r="A17" s="34"/>
      <c r="B17" s="33"/>
      <c r="C17" s="26"/>
      <c r="D17" s="27" t="s">
        <v>88</v>
      </c>
      <c r="E17" s="32" t="s">
        <v>86</v>
      </c>
      <c r="F17" s="32"/>
      <c r="G17" s="36">
        <v>1.6</v>
      </c>
      <c r="L17" s="11"/>
    </row>
    <row r="18" spans="1:12">
      <c r="A18" s="34"/>
      <c r="B18" s="33"/>
      <c r="C18" s="26"/>
      <c r="D18" s="27"/>
      <c r="E18" s="32" t="s">
        <v>86</v>
      </c>
      <c r="F18" s="32"/>
      <c r="G18" s="36">
        <v>1.6</v>
      </c>
      <c r="I18" s="4" t="s">
        <v>25</v>
      </c>
      <c r="J18" s="22"/>
      <c r="K18" s="45"/>
    </row>
    <row r="19" spans="1:12">
      <c r="A19" s="34"/>
      <c r="B19" s="33"/>
      <c r="C19" s="26"/>
      <c r="D19" s="27"/>
      <c r="E19" s="32" t="s">
        <v>86</v>
      </c>
      <c r="F19" s="32"/>
      <c r="G19" s="36">
        <v>1.6</v>
      </c>
      <c r="I19" t="s">
        <v>104</v>
      </c>
      <c r="J19">
        <v>1000</v>
      </c>
      <c r="K19" s="11"/>
    </row>
    <row r="20" spans="1:12">
      <c r="A20" s="34"/>
      <c r="B20" s="33"/>
      <c r="C20" s="26"/>
      <c r="D20" s="27"/>
      <c r="E20" s="32" t="s">
        <v>82</v>
      </c>
      <c r="F20" s="32"/>
      <c r="G20" s="36">
        <v>1.6</v>
      </c>
    </row>
    <row r="21" spans="1:12">
      <c r="A21" s="34"/>
      <c r="B21" s="33"/>
      <c r="C21" s="26"/>
      <c r="D21" s="27" t="s">
        <v>89</v>
      </c>
      <c r="E21" s="32" t="s">
        <v>81</v>
      </c>
      <c r="F21" s="32"/>
      <c r="G21" s="36">
        <v>1.76</v>
      </c>
      <c r="I21" s="4" t="s">
        <v>103</v>
      </c>
      <c r="J21" s="22"/>
    </row>
    <row r="22" spans="1:12">
      <c r="A22" s="34"/>
      <c r="B22" s="33"/>
      <c r="C22" s="26"/>
      <c r="D22" s="27"/>
      <c r="E22" s="32" t="s">
        <v>87</v>
      </c>
      <c r="F22" s="32"/>
      <c r="G22" s="36">
        <v>1.76</v>
      </c>
      <c r="I22" t="s">
        <v>88</v>
      </c>
      <c r="J22" s="93">
        <f>G17</f>
        <v>1.6</v>
      </c>
    </row>
    <row r="23" spans="1:12">
      <c r="A23" s="34"/>
      <c r="B23" s="33"/>
      <c r="C23" s="26"/>
      <c r="D23" s="27"/>
      <c r="E23" s="32" t="s">
        <v>86</v>
      </c>
      <c r="F23" s="32"/>
      <c r="G23" s="36">
        <v>1.76</v>
      </c>
      <c r="I23" t="s">
        <v>89</v>
      </c>
      <c r="J23" s="93">
        <f>G21</f>
        <v>1.76</v>
      </c>
    </row>
    <row r="24" spans="1:12">
      <c r="A24" s="34"/>
      <c r="B24" s="33"/>
      <c r="C24" s="26"/>
      <c r="D24" s="27"/>
      <c r="E24" s="32" t="s">
        <v>80</v>
      </c>
      <c r="F24" s="32"/>
      <c r="G24" s="36">
        <v>1.76</v>
      </c>
      <c r="J24" s="93"/>
    </row>
    <row r="25" spans="1:12">
      <c r="A25" s="34"/>
      <c r="B25" s="33"/>
      <c r="C25" s="26"/>
      <c r="D25" s="27"/>
      <c r="E25" s="32" t="s">
        <v>82</v>
      </c>
      <c r="F25" s="32"/>
      <c r="G25" s="36">
        <v>1.76</v>
      </c>
    </row>
    <row r="26" spans="1:12">
      <c r="A26" s="34"/>
      <c r="B26" s="33"/>
      <c r="C26" s="26"/>
      <c r="D26" s="27" t="s">
        <v>90</v>
      </c>
      <c r="E26" s="32" t="s">
        <v>81</v>
      </c>
      <c r="F26" s="32"/>
      <c r="G26" s="36">
        <v>2.6</v>
      </c>
    </row>
    <row r="27" spans="1:12">
      <c r="A27" s="34"/>
      <c r="B27" s="33"/>
      <c r="C27" s="26"/>
      <c r="D27" s="27"/>
      <c r="E27" s="32" t="s">
        <v>87</v>
      </c>
      <c r="F27" s="32"/>
      <c r="G27" s="37">
        <v>2.6</v>
      </c>
    </row>
    <row r="28" spans="1:12">
      <c r="A28" s="34"/>
      <c r="B28" s="33"/>
      <c r="C28" s="26"/>
      <c r="D28" s="27"/>
      <c r="E28" s="32" t="s">
        <v>80</v>
      </c>
      <c r="F28" s="32"/>
      <c r="G28" s="37">
        <v>2.6</v>
      </c>
    </row>
    <row r="29" spans="1:12">
      <c r="A29" s="34"/>
      <c r="B29" s="33"/>
      <c r="C29" s="26"/>
      <c r="D29" s="27"/>
      <c r="E29" s="32" t="s">
        <v>82</v>
      </c>
      <c r="F29" s="32"/>
      <c r="G29" s="37">
        <v>2.6</v>
      </c>
    </row>
    <row r="30" spans="1:12">
      <c r="A30" s="34"/>
      <c r="B30" s="33"/>
      <c r="C30" s="26" t="s">
        <v>91</v>
      </c>
      <c r="D30" s="27" t="s">
        <v>91</v>
      </c>
      <c r="E30" s="32" t="s">
        <v>80</v>
      </c>
      <c r="F30" s="32"/>
      <c r="G30" s="38">
        <v>1000</v>
      </c>
    </row>
    <row r="31" spans="1:12">
      <c r="A31" s="34"/>
      <c r="B31" s="33"/>
      <c r="C31" s="26"/>
      <c r="D31" s="27"/>
      <c r="E31" s="32" t="s">
        <v>82</v>
      </c>
      <c r="F31" s="32"/>
      <c r="G31" s="38">
        <v>1000</v>
      </c>
    </row>
    <row r="32" spans="1:12">
      <c r="A32" s="34"/>
      <c r="B32" s="33"/>
      <c r="C32" s="24" t="s">
        <v>92</v>
      </c>
      <c r="D32" s="25" t="s">
        <v>92</v>
      </c>
      <c r="E32" s="25" t="s">
        <v>92</v>
      </c>
      <c r="F32" s="25"/>
      <c r="G32" s="35">
        <v>180</v>
      </c>
    </row>
    <row r="34" spans="2:7">
      <c r="B34" s="77" t="s">
        <v>197</v>
      </c>
      <c r="C34" s="78"/>
      <c r="D34" s="78"/>
      <c r="E34" s="79"/>
      <c r="F34" s="78"/>
      <c r="G34" s="78"/>
    </row>
    <row r="35" spans="2:7">
      <c r="B35" s="80" t="s">
        <v>73</v>
      </c>
      <c r="C35" s="80" t="s">
        <v>74</v>
      </c>
      <c r="D35" s="80" t="s">
        <v>75</v>
      </c>
      <c r="E35" s="81">
        <v>2007</v>
      </c>
      <c r="F35" s="82">
        <v>2012</v>
      </c>
      <c r="G35" s="82">
        <v>2017</v>
      </c>
    </row>
    <row r="36" spans="2:7">
      <c r="B36" s="83" t="s">
        <v>78</v>
      </c>
      <c r="C36" s="84" t="s">
        <v>79</v>
      </c>
      <c r="D36" s="85" t="s">
        <v>80</v>
      </c>
      <c r="E36" s="86">
        <v>4448.8315036486874</v>
      </c>
      <c r="F36" s="87">
        <v>4448.8315036486874</v>
      </c>
      <c r="G36" s="87">
        <v>5660.5170594163974</v>
      </c>
    </row>
    <row r="37" spans="2:7">
      <c r="B37" s="83"/>
      <c r="C37" s="84"/>
      <c r="D37" s="85" t="s">
        <v>81</v>
      </c>
      <c r="E37" s="86">
        <v>52.957082419292782</v>
      </c>
      <c r="F37" s="87">
        <v>52.957082419292782</v>
      </c>
      <c r="G37" s="87">
        <v>78.317167140910641</v>
      </c>
    </row>
    <row r="38" spans="2:7">
      <c r="B38" s="83"/>
      <c r="C38" s="84"/>
      <c r="D38" s="85" t="s">
        <v>82</v>
      </c>
      <c r="E38" s="86">
        <v>0</v>
      </c>
      <c r="F38" s="87">
        <v>0</v>
      </c>
      <c r="G38" s="87">
        <v>27.06997276677976</v>
      </c>
    </row>
    <row r="39" spans="2:7">
      <c r="B39" s="83"/>
      <c r="C39" s="84"/>
      <c r="D39" s="85" t="s">
        <v>83</v>
      </c>
      <c r="E39" s="86">
        <v>0</v>
      </c>
      <c r="F39" s="87">
        <v>0</v>
      </c>
      <c r="G39" s="87">
        <v>9.023324255593252</v>
      </c>
    </row>
    <row r="40" spans="2:7">
      <c r="B40" s="83"/>
      <c r="C40" s="84" t="s">
        <v>84</v>
      </c>
      <c r="D40" s="85" t="s">
        <v>80</v>
      </c>
      <c r="E40" s="86">
        <v>95.155562716930262</v>
      </c>
      <c r="F40" s="87">
        <v>95.155562716930262</v>
      </c>
      <c r="G40" s="87">
        <v>122.25284097997806</v>
      </c>
    </row>
    <row r="41" spans="2:7">
      <c r="B41" s="83"/>
      <c r="C41" s="84"/>
      <c r="D41" s="85" t="s">
        <v>81</v>
      </c>
      <c r="E41" s="86">
        <v>1.1326931517459848</v>
      </c>
      <c r="F41" s="87">
        <v>1.1326931517459848</v>
      </c>
      <c r="G41" s="87">
        <v>1.6807356623326435</v>
      </c>
    </row>
    <row r="42" spans="2:7">
      <c r="B42" s="83"/>
      <c r="C42" s="84" t="s">
        <v>85</v>
      </c>
      <c r="D42" s="85" t="s">
        <v>86</v>
      </c>
      <c r="E42" s="86">
        <v>324.23474935157031</v>
      </c>
      <c r="F42" s="87">
        <v>324.23474935157031</v>
      </c>
      <c r="G42" s="87">
        <v>501.16278902743045</v>
      </c>
    </row>
    <row r="43" spans="2:7">
      <c r="B43" s="83"/>
      <c r="C43" s="84"/>
      <c r="D43" s="85" t="s">
        <v>80</v>
      </c>
      <c r="E43" s="86">
        <v>77.245198607731865</v>
      </c>
      <c r="F43" s="87">
        <v>77.245198607731865</v>
      </c>
      <c r="G43" s="87">
        <v>157.60650327420919</v>
      </c>
    </row>
    <row r="44" spans="2:7">
      <c r="B44" s="83"/>
      <c r="C44" s="84"/>
      <c r="D44" s="85" t="s">
        <v>81</v>
      </c>
      <c r="E44" s="86">
        <v>8.8016775407616343</v>
      </c>
      <c r="F44" s="87">
        <v>8.8016775407616343</v>
      </c>
      <c r="G44" s="87">
        <v>18.558736798593479</v>
      </c>
    </row>
    <row r="45" spans="2:7">
      <c r="B45" s="83"/>
      <c r="C45" s="84"/>
      <c r="D45" s="85" t="s">
        <v>87</v>
      </c>
      <c r="E45" s="86">
        <v>8.8016775407616343</v>
      </c>
      <c r="F45" s="87">
        <v>8.8016775407616343</v>
      </c>
      <c r="G45" s="87">
        <v>18.558736798593479</v>
      </c>
    </row>
    <row r="46" spans="2:7">
      <c r="B46" s="83"/>
      <c r="C46" s="84"/>
      <c r="D46" s="85" t="s">
        <v>82</v>
      </c>
      <c r="E46" s="86">
        <v>4.4198900204690444E-2</v>
      </c>
      <c r="F46" s="87">
        <v>4.4198900204690444E-2</v>
      </c>
      <c r="G46" s="87">
        <v>13.449568470491176</v>
      </c>
    </row>
    <row r="47" spans="2:7">
      <c r="B47" s="83"/>
      <c r="C47" s="84"/>
      <c r="D47" s="85" t="s">
        <v>83</v>
      </c>
      <c r="E47" s="86">
        <v>0</v>
      </c>
      <c r="F47" s="87">
        <v>0</v>
      </c>
      <c r="G47" s="87">
        <v>4.4612348073542005</v>
      </c>
    </row>
    <row r="48" spans="2:7">
      <c r="B48" s="83"/>
      <c r="C48" s="84" t="s">
        <v>88</v>
      </c>
      <c r="D48" s="85" t="s">
        <v>86</v>
      </c>
      <c r="E48" s="86">
        <v>122.98526731996715</v>
      </c>
      <c r="F48" s="87">
        <v>122.98526731996715</v>
      </c>
      <c r="G48" s="87">
        <v>115.10299607270407</v>
      </c>
    </row>
    <row r="49" spans="2:7">
      <c r="B49" s="83"/>
      <c r="C49" s="84"/>
      <c r="D49" s="85" t="s">
        <v>86</v>
      </c>
      <c r="E49" s="86">
        <v>700.45747232916074</v>
      </c>
      <c r="F49" s="87">
        <v>700.45747232916074</v>
      </c>
      <c r="G49" s="87">
        <v>910.92859254159237</v>
      </c>
    </row>
    <row r="50" spans="2:7">
      <c r="B50" s="83"/>
      <c r="C50" s="84"/>
      <c r="D50" s="85" t="s">
        <v>86</v>
      </c>
      <c r="E50" s="86">
        <v>8.3144769787705464</v>
      </c>
      <c r="F50" s="87">
        <v>8.3144769787705464</v>
      </c>
      <c r="G50" s="87">
        <v>4.8455287967729639</v>
      </c>
    </row>
    <row r="51" spans="2:7">
      <c r="B51" s="83"/>
      <c r="C51" s="84"/>
      <c r="D51" s="85" t="s">
        <v>82</v>
      </c>
      <c r="E51" s="86">
        <v>1.9433524623582756</v>
      </c>
      <c r="F51" s="87">
        <v>1.9433524623582756</v>
      </c>
      <c r="G51" s="87">
        <v>42.438492716065404</v>
      </c>
    </row>
    <row r="52" spans="2:7">
      <c r="B52" s="83"/>
      <c r="C52" s="84" t="s">
        <v>89</v>
      </c>
      <c r="D52" s="85" t="s">
        <v>81</v>
      </c>
      <c r="E52" s="86">
        <v>19.884091168746259</v>
      </c>
      <c r="F52" s="87">
        <v>19.884091168746259</v>
      </c>
      <c r="G52" s="87">
        <v>35.988426410900523</v>
      </c>
    </row>
    <row r="53" spans="2:7">
      <c r="B53" s="83"/>
      <c r="C53" s="84"/>
      <c r="D53" s="85" t="s">
        <v>87</v>
      </c>
      <c r="E53" s="86">
        <v>14.172085280950855</v>
      </c>
      <c r="F53" s="87">
        <v>14.172085280950855</v>
      </c>
      <c r="G53" s="87">
        <v>27.579049586488527</v>
      </c>
    </row>
    <row r="54" spans="2:7">
      <c r="B54" s="83"/>
      <c r="C54" s="84"/>
      <c r="D54" s="85" t="s">
        <v>86</v>
      </c>
      <c r="E54" s="86">
        <v>81.030868105111878</v>
      </c>
      <c r="F54" s="87">
        <v>81.030868105111878</v>
      </c>
      <c r="G54" s="87">
        <v>127.31472527243614</v>
      </c>
    </row>
    <row r="55" spans="2:7">
      <c r="B55" s="83"/>
      <c r="C55" s="84"/>
      <c r="D55" s="85" t="s">
        <v>80</v>
      </c>
      <c r="E55" s="86">
        <v>87.490125707970677</v>
      </c>
      <c r="F55" s="87">
        <v>85.464354005342884</v>
      </c>
      <c r="G55" s="87">
        <v>116.66243196640339</v>
      </c>
    </row>
    <row r="56" spans="2:7">
      <c r="B56" s="83"/>
      <c r="C56" s="84"/>
      <c r="D56" s="85" t="s">
        <v>82</v>
      </c>
      <c r="E56" s="86">
        <v>0</v>
      </c>
      <c r="F56" s="87">
        <v>2.0257717026277966</v>
      </c>
      <c r="G56" s="87">
        <v>10.7421799448618</v>
      </c>
    </row>
    <row r="57" spans="2:7">
      <c r="B57" s="83"/>
      <c r="C57" s="84" t="s">
        <v>90</v>
      </c>
      <c r="D57" s="85" t="s">
        <v>81</v>
      </c>
      <c r="E57" s="86">
        <v>3.1614189474693242</v>
      </c>
      <c r="F57" s="87">
        <v>3.1614189474693242</v>
      </c>
      <c r="G57" s="87">
        <v>5.3012297419432333</v>
      </c>
    </row>
    <row r="58" spans="2:7">
      <c r="B58" s="83"/>
      <c r="C58" s="84"/>
      <c r="D58" s="85" t="s">
        <v>87</v>
      </c>
      <c r="E58" s="86">
        <v>2.1499976931909153</v>
      </c>
      <c r="F58" s="87">
        <v>2.1499976931909153</v>
      </c>
      <c r="G58" s="87">
        <v>3.1391731078868603</v>
      </c>
    </row>
    <row r="59" spans="2:7">
      <c r="B59" s="83"/>
      <c r="C59" s="84"/>
      <c r="D59" s="88" t="s">
        <v>80</v>
      </c>
      <c r="E59" s="86">
        <v>120.67972343456292</v>
      </c>
      <c r="F59" s="87">
        <v>120.67972343456292</v>
      </c>
      <c r="G59" s="87">
        <v>176.16708731345611</v>
      </c>
    </row>
    <row r="60" spans="2:7">
      <c r="B60" s="83"/>
      <c r="C60" s="84"/>
      <c r="D60" s="88" t="s">
        <v>82</v>
      </c>
      <c r="E60" s="86">
        <v>0</v>
      </c>
      <c r="F60" s="87">
        <v>0</v>
      </c>
      <c r="G60" s="87">
        <v>5.9550803278479423</v>
      </c>
    </row>
    <row r="61" spans="2:7">
      <c r="B61" s="83" t="s">
        <v>91</v>
      </c>
      <c r="C61" s="84"/>
      <c r="D61" s="88" t="s">
        <v>80</v>
      </c>
      <c r="E61" s="86">
        <v>521.23907488652435</v>
      </c>
      <c r="F61" s="87">
        <v>517.73612411443764</v>
      </c>
      <c r="G61" s="87">
        <v>687.22698095888586</v>
      </c>
    </row>
    <row r="62" spans="2:7">
      <c r="B62" s="83"/>
      <c r="C62" s="84"/>
      <c r="D62" s="85" t="s">
        <v>82</v>
      </c>
      <c r="E62" s="86">
        <v>529.6461567395329</v>
      </c>
      <c r="F62" s="87">
        <v>533.14910751161995</v>
      </c>
      <c r="G62" s="87">
        <v>718.14516824128964</v>
      </c>
    </row>
    <row r="63" spans="2:7">
      <c r="B63" s="83" t="s">
        <v>92</v>
      </c>
      <c r="C63" s="84"/>
      <c r="D63" s="85" t="s">
        <v>92</v>
      </c>
      <c r="E63" s="86">
        <v>55.380023644905904</v>
      </c>
      <c r="F63" s="87">
        <v>55.380023644905904</v>
      </c>
      <c r="G63" s="87">
        <v>94.778164155840898</v>
      </c>
    </row>
    <row r="64" spans="2:7">
      <c r="B64" s="89" t="s">
        <v>198</v>
      </c>
      <c r="C64" s="90"/>
      <c r="D64" s="90"/>
      <c r="E64" s="91">
        <v>7285.73847857691</v>
      </c>
      <c r="F64" s="92">
        <v>7285.7384785769109</v>
      </c>
      <c r="G64" s="92">
        <v>9694.9739765540398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D57" sqref="D57"/>
    </sheetView>
  </sheetViews>
  <sheetFormatPr defaultRowHeight="14.25"/>
  <cols>
    <col min="6" max="6" width="13.1328125" bestFit="1" customWidth="1"/>
  </cols>
  <sheetData>
    <row r="1" spans="1:6">
      <c r="A1" s="62" t="s">
        <v>106</v>
      </c>
      <c r="B1" s="61"/>
      <c r="C1" s="61"/>
      <c r="D1" s="61"/>
      <c r="E1" s="61"/>
      <c r="F1" s="61"/>
    </row>
    <row r="2" spans="1:6">
      <c r="A2" s="62"/>
      <c r="B2" s="61"/>
      <c r="C2" s="61"/>
      <c r="D2" s="61"/>
      <c r="E2" s="61"/>
      <c r="F2" s="61"/>
    </row>
    <row r="3" spans="1:6">
      <c r="A3" s="69" t="s">
        <v>73</v>
      </c>
      <c r="B3" s="63" t="s">
        <v>74</v>
      </c>
      <c r="C3" s="63" t="s">
        <v>75</v>
      </c>
      <c r="D3" s="63"/>
      <c r="E3" s="61"/>
      <c r="F3" s="54">
        <v>2017</v>
      </c>
    </row>
    <row r="4" spans="1:6">
      <c r="A4" s="62" t="s">
        <v>78</v>
      </c>
      <c r="B4" s="61" t="s">
        <v>107</v>
      </c>
      <c r="C4" s="61" t="s">
        <v>80</v>
      </c>
      <c r="D4" s="61"/>
      <c r="E4" s="61"/>
      <c r="F4" s="61">
        <v>6.0999999999999979</v>
      </c>
    </row>
    <row r="5" spans="1:6">
      <c r="A5" s="62"/>
      <c r="B5" s="61" t="s">
        <v>108</v>
      </c>
      <c r="C5" s="61" t="s">
        <v>80</v>
      </c>
      <c r="D5" s="61"/>
      <c r="E5" s="61"/>
      <c r="F5" s="61">
        <v>1.7</v>
      </c>
    </row>
    <row r="6" spans="1:6">
      <c r="A6" s="62" t="s">
        <v>91</v>
      </c>
      <c r="B6" s="61"/>
      <c r="C6" s="61" t="s">
        <v>80</v>
      </c>
      <c r="D6" s="61"/>
      <c r="E6" s="61"/>
      <c r="F6" s="61">
        <v>2830</v>
      </c>
    </row>
    <row r="7" spans="1:6">
      <c r="A7" s="62"/>
      <c r="B7" s="61"/>
      <c r="C7" s="61" t="s">
        <v>82</v>
      </c>
      <c r="D7" s="61"/>
      <c r="E7" s="61"/>
      <c r="F7" s="61">
        <v>2830</v>
      </c>
    </row>
    <row r="8" spans="1:6">
      <c r="A8" s="68" t="s">
        <v>92</v>
      </c>
      <c r="B8" s="58"/>
      <c r="C8" s="58" t="s">
        <v>92</v>
      </c>
      <c r="D8" s="58"/>
      <c r="E8" s="61"/>
      <c r="F8" s="58">
        <v>17.34</v>
      </c>
    </row>
    <row r="9" spans="1:6">
      <c r="A9" s="62"/>
      <c r="B9" s="61"/>
      <c r="C9" s="61"/>
      <c r="D9" s="61"/>
      <c r="E9" s="61"/>
      <c r="F9" s="61"/>
    </row>
    <row r="10" spans="1:6">
      <c r="A10" s="62" t="s">
        <v>109</v>
      </c>
      <c r="B10" s="61"/>
      <c r="C10" s="61"/>
      <c r="D10" s="61"/>
      <c r="E10" s="61"/>
      <c r="F10" s="61"/>
    </row>
    <row r="11" spans="1:6">
      <c r="A11" s="62"/>
      <c r="B11" s="61"/>
      <c r="C11" s="61"/>
      <c r="D11" s="61"/>
      <c r="E11" s="61"/>
      <c r="F11" s="61"/>
    </row>
    <row r="12" spans="1:6">
      <c r="A12" s="69" t="s">
        <v>73</v>
      </c>
      <c r="B12" s="63" t="s">
        <v>74</v>
      </c>
      <c r="C12" s="63" t="s">
        <v>75</v>
      </c>
      <c r="D12" s="63"/>
      <c r="E12" s="61"/>
      <c r="F12" s="54">
        <v>2017</v>
      </c>
    </row>
    <row r="13" spans="1:6">
      <c r="A13" s="62" t="s">
        <v>78</v>
      </c>
      <c r="B13" s="61" t="s">
        <v>107</v>
      </c>
      <c r="C13" s="61" t="s">
        <v>80</v>
      </c>
      <c r="D13" s="61"/>
      <c r="E13" s="61"/>
      <c r="F13" s="65">
        <v>10847959.323269371</v>
      </c>
    </row>
    <row r="14" spans="1:6">
      <c r="A14" s="62"/>
      <c r="B14" s="61" t="s">
        <v>108</v>
      </c>
      <c r="C14" s="61" t="s">
        <v>80</v>
      </c>
      <c r="D14" s="61"/>
      <c r="E14" s="61"/>
      <c r="F14" s="65">
        <v>1027472.1962789191</v>
      </c>
    </row>
    <row r="15" spans="1:6">
      <c r="A15" s="62" t="s">
        <v>91</v>
      </c>
      <c r="B15" s="61"/>
      <c r="C15" s="61" t="s">
        <v>80</v>
      </c>
      <c r="D15" s="61"/>
      <c r="E15" s="61"/>
      <c r="F15" s="65">
        <v>276308695643.09003</v>
      </c>
    </row>
    <row r="16" spans="1:6">
      <c r="A16" s="62"/>
      <c r="B16" s="61"/>
      <c r="C16" s="61" t="s">
        <v>82</v>
      </c>
      <c r="D16" s="61"/>
      <c r="E16" s="61"/>
      <c r="F16" s="65">
        <v>276308695643.09021</v>
      </c>
    </row>
    <row r="17" spans="1:6">
      <c r="A17" s="68" t="s">
        <v>92</v>
      </c>
      <c r="B17" s="58"/>
      <c r="C17" s="58" t="s">
        <v>92</v>
      </c>
      <c r="D17" s="58"/>
      <c r="E17" s="61"/>
      <c r="F17" s="65">
        <v>8499909472.5085201</v>
      </c>
    </row>
    <row r="18" spans="1:6">
      <c r="A18" s="62"/>
      <c r="B18" s="61"/>
      <c r="C18" s="61"/>
      <c r="D18" s="61"/>
      <c r="E18" s="61"/>
      <c r="F18" s="61"/>
    </row>
    <row r="19" spans="1:6">
      <c r="A19" s="62" t="s">
        <v>110</v>
      </c>
      <c r="B19" s="61"/>
      <c r="C19" s="61"/>
      <c r="D19" s="61"/>
      <c r="E19" s="61"/>
      <c r="F19" s="61"/>
    </row>
    <row r="20" spans="1:6">
      <c r="A20" s="62"/>
      <c r="B20" s="61"/>
      <c r="C20" s="61"/>
      <c r="D20" s="61"/>
      <c r="E20" s="61"/>
      <c r="F20" s="61"/>
    </row>
    <row r="21" spans="1:6">
      <c r="A21" s="69" t="s">
        <v>73</v>
      </c>
      <c r="B21" s="63" t="s">
        <v>74</v>
      </c>
      <c r="C21" s="63" t="s">
        <v>75</v>
      </c>
      <c r="D21" s="63"/>
      <c r="E21" s="61"/>
      <c r="F21" s="54">
        <v>2017</v>
      </c>
    </row>
    <row r="22" spans="1:6">
      <c r="A22" s="62" t="s">
        <v>78</v>
      </c>
      <c r="B22" s="61" t="s">
        <v>107</v>
      </c>
      <c r="C22" s="61" t="s">
        <v>80</v>
      </c>
      <c r="D22" s="61"/>
      <c r="E22" s="61"/>
      <c r="F22" s="70">
        <v>3.0194460183811937E-13</v>
      </c>
    </row>
    <row r="23" spans="1:6">
      <c r="A23" s="62"/>
      <c r="B23" s="61" t="s">
        <v>108</v>
      </c>
      <c r="C23" s="61" t="s">
        <v>80</v>
      </c>
      <c r="D23" s="61"/>
      <c r="E23" s="61"/>
      <c r="F23" s="70">
        <v>1.3379924098956429E-12</v>
      </c>
    </row>
    <row r="24" spans="1:6">
      <c r="A24" s="62" t="s">
        <v>91</v>
      </c>
      <c r="B24" s="61"/>
      <c r="C24" s="61" t="s">
        <v>80</v>
      </c>
      <c r="D24" s="61"/>
      <c r="E24" s="61"/>
      <c r="F24" s="70">
        <v>2.8365013926755862E-15</v>
      </c>
    </row>
    <row r="25" spans="1:6">
      <c r="A25" s="62"/>
      <c r="B25" s="61"/>
      <c r="C25" s="61" t="s">
        <v>82</v>
      </c>
      <c r="D25" s="61"/>
      <c r="E25" s="61"/>
      <c r="F25" s="70">
        <v>3.1052225772448523E-15</v>
      </c>
    </row>
    <row r="26" spans="1:6">
      <c r="A26" s="68" t="s">
        <v>92</v>
      </c>
      <c r="B26" s="58"/>
      <c r="C26" s="58" t="s">
        <v>92</v>
      </c>
      <c r="D26" s="58"/>
      <c r="E26" s="61"/>
      <c r="F26" s="70">
        <v>1.459443860279582E-12</v>
      </c>
    </row>
    <row r="27" spans="1:6">
      <c r="A27" s="64"/>
      <c r="B27" s="60"/>
      <c r="C27" s="60"/>
      <c r="D27" s="60"/>
      <c r="E27" s="60"/>
      <c r="F27" s="60"/>
    </row>
    <row r="28" spans="1:6" ht="15">
      <c r="A28" s="56" t="s">
        <v>111</v>
      </c>
      <c r="B28" s="55"/>
      <c r="C28" s="55"/>
      <c r="D28" s="55"/>
      <c r="E28" s="55"/>
      <c r="F28" s="55"/>
    </row>
    <row r="29" spans="1:6">
      <c r="A29" s="62"/>
      <c r="B29" s="61"/>
      <c r="C29" s="61"/>
      <c r="D29" s="61"/>
      <c r="E29" s="61"/>
      <c r="F29" s="61"/>
    </row>
    <row r="30" spans="1:6">
      <c r="A30" s="52" t="s">
        <v>112</v>
      </c>
      <c r="B30" s="51"/>
      <c r="C30" s="53"/>
      <c r="D30" s="53"/>
      <c r="E30" s="61"/>
      <c r="F30" s="51"/>
    </row>
    <row r="31" spans="1:6">
      <c r="A31" s="52"/>
      <c r="B31" s="51"/>
      <c r="C31" s="53"/>
      <c r="D31" s="53"/>
      <c r="E31" s="61"/>
      <c r="F31" s="51"/>
    </row>
    <row r="32" spans="1:6">
      <c r="A32" s="46" t="s">
        <v>73</v>
      </c>
      <c r="B32" s="46" t="s">
        <v>74</v>
      </c>
      <c r="C32" s="46" t="s">
        <v>75</v>
      </c>
      <c r="D32" s="46" t="s">
        <v>113</v>
      </c>
      <c r="E32" s="46"/>
      <c r="F32" s="54">
        <v>2017</v>
      </c>
    </row>
    <row r="33" spans="1:6">
      <c r="A33" s="49" t="s">
        <v>78</v>
      </c>
      <c r="B33" s="50" t="s">
        <v>107</v>
      </c>
      <c r="C33" s="57" t="s">
        <v>80</v>
      </c>
      <c r="D33" s="57" t="s">
        <v>114</v>
      </c>
      <c r="E33" s="57"/>
      <c r="F33" s="72">
        <v>6000</v>
      </c>
    </row>
    <row r="34" spans="1:6">
      <c r="A34" s="49"/>
      <c r="B34" s="50" t="s">
        <v>108</v>
      </c>
      <c r="C34" s="57" t="s">
        <v>80</v>
      </c>
      <c r="D34" s="57" t="s">
        <v>114</v>
      </c>
      <c r="E34" s="57"/>
      <c r="F34" s="72">
        <v>1180</v>
      </c>
    </row>
    <row r="35" spans="1:6">
      <c r="A35" s="49" t="s">
        <v>91</v>
      </c>
      <c r="B35" s="50"/>
      <c r="C35" s="57" t="s">
        <v>80</v>
      </c>
      <c r="D35" s="57" t="s">
        <v>114</v>
      </c>
      <c r="E35" s="57"/>
      <c r="F35" s="73" t="s">
        <v>115</v>
      </c>
    </row>
    <row r="36" spans="1:6">
      <c r="A36" s="49"/>
      <c r="B36" s="50"/>
      <c r="C36" s="57" t="s">
        <v>82</v>
      </c>
      <c r="D36" s="57" t="s">
        <v>114</v>
      </c>
      <c r="E36" s="57"/>
      <c r="F36" s="73" t="s">
        <v>115</v>
      </c>
    </row>
    <row r="37" spans="1:6">
      <c r="A37" s="49" t="s">
        <v>92</v>
      </c>
      <c r="B37" s="50"/>
      <c r="C37" s="57" t="s">
        <v>92</v>
      </c>
      <c r="D37" s="57" t="s">
        <v>114</v>
      </c>
      <c r="E37" s="57"/>
      <c r="F37" s="73" t="s">
        <v>115</v>
      </c>
    </row>
    <row r="38" spans="1:6">
      <c r="A38" s="47"/>
      <c r="B38" s="48"/>
      <c r="C38" s="48"/>
      <c r="D38" s="48"/>
      <c r="E38" s="48"/>
      <c r="F38" s="74"/>
    </row>
    <row r="39" spans="1:6">
      <c r="A39" s="67"/>
      <c r="B39" s="51"/>
      <c r="C39" s="51"/>
      <c r="D39" s="51"/>
      <c r="E39" s="61"/>
      <c r="F39" s="66"/>
    </row>
    <row r="40" spans="1:6">
      <c r="A40" s="52" t="s">
        <v>116</v>
      </c>
      <c r="B40" s="51"/>
      <c r="C40" s="53"/>
      <c r="D40" s="61"/>
      <c r="E40" s="53"/>
      <c r="F40" s="59"/>
    </row>
    <row r="41" spans="1:6">
      <c r="A41" s="52"/>
      <c r="B41" s="51"/>
      <c r="C41" s="53"/>
      <c r="D41" s="61"/>
      <c r="E41" s="53"/>
      <c r="F41" s="59"/>
    </row>
    <row r="42" spans="1:6">
      <c r="A42" s="46" t="s">
        <v>73</v>
      </c>
      <c r="B42" s="46" t="s">
        <v>74</v>
      </c>
      <c r="C42" s="46" t="s">
        <v>75</v>
      </c>
      <c r="D42" s="46" t="s">
        <v>113</v>
      </c>
      <c r="E42" s="46"/>
      <c r="F42" s="54">
        <v>2017</v>
      </c>
    </row>
    <row r="43" spans="1:6">
      <c r="A43" s="49" t="s">
        <v>78</v>
      </c>
      <c r="B43" s="50" t="s">
        <v>107</v>
      </c>
      <c r="C43" s="57" t="s">
        <v>80</v>
      </c>
      <c r="D43" s="57" t="s">
        <v>114</v>
      </c>
      <c r="E43" s="57"/>
      <c r="F43" s="71">
        <v>12099.999999999998</v>
      </c>
    </row>
    <row r="44" spans="1:6">
      <c r="A44" s="49"/>
      <c r="B44" s="50" t="s">
        <v>108</v>
      </c>
      <c r="C44" s="57" t="s">
        <v>80</v>
      </c>
      <c r="D44" s="57" t="s">
        <v>114</v>
      </c>
      <c r="E44" s="57"/>
      <c r="F44" s="71">
        <v>2880</v>
      </c>
    </row>
    <row r="45" spans="1:6">
      <c r="A45" s="49" t="s">
        <v>91</v>
      </c>
      <c r="B45" s="50"/>
      <c r="C45" s="57" t="s">
        <v>80</v>
      </c>
      <c r="D45" s="57" t="s">
        <v>114</v>
      </c>
      <c r="E45" s="57"/>
      <c r="F45" s="73" t="s">
        <v>115</v>
      </c>
    </row>
    <row r="46" spans="1:6">
      <c r="A46" s="49"/>
      <c r="B46" s="50"/>
      <c r="C46" s="57" t="s">
        <v>82</v>
      </c>
      <c r="D46" s="57" t="s">
        <v>114</v>
      </c>
      <c r="E46" s="57"/>
      <c r="F46" s="73" t="s">
        <v>115</v>
      </c>
    </row>
    <row r="47" spans="1:6">
      <c r="A47" s="49" t="s">
        <v>92</v>
      </c>
      <c r="B47" s="50"/>
      <c r="C47" s="57" t="s">
        <v>92</v>
      </c>
      <c r="D47" s="57" t="s">
        <v>114</v>
      </c>
      <c r="E47" s="57"/>
      <c r="F47" s="73" t="s">
        <v>115</v>
      </c>
    </row>
    <row r="49" spans="1:4">
      <c r="A49" t="s">
        <v>164</v>
      </c>
      <c r="D49" s="42">
        <f>F44-F34</f>
        <v>1700</v>
      </c>
    </row>
    <row r="50" spans="1:4">
      <c r="A50" s="41" t="s">
        <v>165</v>
      </c>
      <c r="D50" s="42">
        <f>F43-F33</f>
        <v>6099.9999999999982</v>
      </c>
    </row>
    <row r="52" spans="1:4">
      <c r="A52" t="s">
        <v>166</v>
      </c>
    </row>
    <row r="53" spans="1:4">
      <c r="A53" t="s">
        <v>167</v>
      </c>
    </row>
    <row r="54" spans="1:4">
      <c r="A54" s="39">
        <v>4</v>
      </c>
    </row>
    <row r="55" spans="1:4">
      <c r="A55" t="s">
        <v>168</v>
      </c>
    </row>
    <row r="57" spans="1:4">
      <c r="A57" t="s">
        <v>169</v>
      </c>
      <c r="D57" s="42">
        <f>D49/A54</f>
        <v>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B64" sqref="B64"/>
    </sheetView>
  </sheetViews>
  <sheetFormatPr defaultRowHeight="14.25"/>
  <cols>
    <col min="1" max="1" width="73.59765625" customWidth="1"/>
    <col min="2" max="2" width="12" customWidth="1"/>
    <col min="3" max="3" width="102.265625" customWidth="1"/>
  </cols>
  <sheetData>
    <row r="1" spans="1:3">
      <c r="A1" s="4" t="s">
        <v>57</v>
      </c>
      <c r="B1" s="4">
        <v>2006</v>
      </c>
    </row>
    <row r="2" spans="1:3">
      <c r="A2" t="s">
        <v>18</v>
      </c>
      <c r="B2">
        <v>8218378</v>
      </c>
    </row>
    <row r="3" spans="1:3">
      <c r="A3" t="s">
        <v>19</v>
      </c>
      <c r="B3">
        <v>810106273</v>
      </c>
    </row>
    <row r="4" spans="1:3">
      <c r="A4" t="s">
        <v>42</v>
      </c>
      <c r="B4">
        <v>39719513</v>
      </c>
    </row>
    <row r="5" spans="1:3">
      <c r="A5" t="s">
        <v>46</v>
      </c>
      <c r="B5">
        <v>7880</v>
      </c>
    </row>
    <row r="6" spans="1:3">
      <c r="A6" t="s">
        <v>47</v>
      </c>
      <c r="B6">
        <v>907</v>
      </c>
    </row>
    <row r="7" spans="1:3">
      <c r="A7" t="s">
        <v>43</v>
      </c>
      <c r="B7" s="8">
        <f>B6/B5</f>
        <v>0.11510152284263959</v>
      </c>
      <c r="C7" t="s">
        <v>44</v>
      </c>
    </row>
    <row r="8" spans="1:3">
      <c r="A8" t="s">
        <v>17</v>
      </c>
      <c r="B8" s="9">
        <f>B3/(B2*(1-B7))</f>
        <v>111.39416306433705</v>
      </c>
    </row>
    <row r="9" spans="1:3">
      <c r="A9" t="s">
        <v>45</v>
      </c>
      <c r="B9" s="9">
        <f>B4/(B2*B7)</f>
        <v>41.989116133258747</v>
      </c>
    </row>
    <row r="11" spans="1:3">
      <c r="A11" s="4" t="s">
        <v>20</v>
      </c>
      <c r="B11" s="4">
        <v>2014</v>
      </c>
    </row>
    <row r="12" spans="1:3">
      <c r="A12" t="s">
        <v>15</v>
      </c>
      <c r="B12">
        <v>15999</v>
      </c>
    </row>
    <row r="13" spans="1:3">
      <c r="A13" t="s">
        <v>14</v>
      </c>
      <c r="B13">
        <v>339117</v>
      </c>
    </row>
    <row r="14" spans="1:3">
      <c r="A14" t="s">
        <v>16</v>
      </c>
      <c r="B14" s="9">
        <f>B13/B12</f>
        <v>21.196137258578663</v>
      </c>
    </row>
    <row r="16" spans="1:3">
      <c r="A16" s="4" t="s">
        <v>21</v>
      </c>
      <c r="B16" s="4">
        <v>2009</v>
      </c>
    </row>
    <row r="17" spans="1:3">
      <c r="A17" t="s">
        <v>22</v>
      </c>
      <c r="B17">
        <v>436235</v>
      </c>
    </row>
    <row r="18" spans="1:3">
      <c r="A18" t="s">
        <v>23</v>
      </c>
      <c r="B18">
        <v>1532214</v>
      </c>
      <c r="C18" s="1" t="s">
        <v>174</v>
      </c>
    </row>
    <row r="19" spans="1:3">
      <c r="A19" t="s">
        <v>24</v>
      </c>
      <c r="B19" s="6">
        <f>B18*10^3/B17</f>
        <v>3512.35916421195</v>
      </c>
      <c r="C19" s="15" t="s">
        <v>175</v>
      </c>
    </row>
    <row r="20" spans="1:3">
      <c r="C20" s="2">
        <v>1400</v>
      </c>
    </row>
    <row r="21" spans="1:3">
      <c r="A21" s="4" t="s">
        <v>25</v>
      </c>
      <c r="B21" s="4"/>
    </row>
    <row r="22" spans="1:3">
      <c r="A22" s="12" t="s">
        <v>39</v>
      </c>
      <c r="B22" s="12">
        <v>2009</v>
      </c>
    </row>
    <row r="23" spans="1:3">
      <c r="A23" t="s">
        <v>26</v>
      </c>
      <c r="B23">
        <v>38</v>
      </c>
    </row>
    <row r="24" spans="1:3">
      <c r="A24" t="s">
        <v>27</v>
      </c>
      <c r="B24">
        <v>5914</v>
      </c>
    </row>
    <row r="25" spans="1:3">
      <c r="A25" t="s">
        <v>28</v>
      </c>
      <c r="B25" s="6">
        <f>B24/B23</f>
        <v>155.63157894736841</v>
      </c>
    </row>
    <row r="26" spans="1:3">
      <c r="A26" s="12" t="s">
        <v>40</v>
      </c>
      <c r="B26" s="12">
        <v>2009</v>
      </c>
    </row>
    <row r="27" spans="1:3">
      <c r="A27" t="s">
        <v>30</v>
      </c>
      <c r="B27" s="6">
        <v>16805</v>
      </c>
    </row>
    <row r="28" spans="1:3">
      <c r="A28" t="s">
        <v>31</v>
      </c>
      <c r="B28" s="6">
        <v>2196</v>
      </c>
    </row>
    <row r="29" spans="1:3">
      <c r="A29" t="s">
        <v>32</v>
      </c>
      <c r="B29" s="6">
        <v>11129</v>
      </c>
    </row>
    <row r="30" spans="1:3">
      <c r="A30" t="s">
        <v>33</v>
      </c>
      <c r="B30" s="6">
        <v>685</v>
      </c>
    </row>
    <row r="31" spans="1:3">
      <c r="A31" t="s">
        <v>34</v>
      </c>
      <c r="B31" s="6">
        <v>90</v>
      </c>
    </row>
    <row r="32" spans="1:3">
      <c r="A32" t="s">
        <v>35</v>
      </c>
      <c r="B32" s="6">
        <v>337</v>
      </c>
    </row>
    <row r="33" spans="1:3">
      <c r="A33" t="s">
        <v>36</v>
      </c>
      <c r="B33" s="6">
        <f>B27/B30</f>
        <v>24.532846715328468</v>
      </c>
    </row>
    <row r="34" spans="1:3">
      <c r="A34" t="s">
        <v>37</v>
      </c>
      <c r="B34" s="6">
        <f t="shared" ref="B34:B35" si="0">B28/B31</f>
        <v>24.4</v>
      </c>
    </row>
    <row r="35" spans="1:3">
      <c r="A35" t="s">
        <v>38</v>
      </c>
      <c r="B35" s="6">
        <f t="shared" si="0"/>
        <v>33.023738872403563</v>
      </c>
    </row>
    <row r="36" spans="1:3">
      <c r="A36" s="10" t="s">
        <v>41</v>
      </c>
      <c r="B36" s="6">
        <f>(B25*B24+B33*B27+B34*B28+B35*B29)/SUM(B24,B27:B29)</f>
        <v>48.656731685074099</v>
      </c>
    </row>
    <row r="38" spans="1:3">
      <c r="A38" s="4" t="s">
        <v>29</v>
      </c>
      <c r="B38" s="4">
        <v>2005</v>
      </c>
    </row>
    <row r="39" spans="1:3">
      <c r="A39" t="s">
        <v>176</v>
      </c>
      <c r="B39" s="16">
        <v>2967</v>
      </c>
    </row>
    <row r="40" spans="1:3">
      <c r="A40" t="s">
        <v>177</v>
      </c>
      <c r="B40" s="16">
        <v>100</v>
      </c>
    </row>
    <row r="41" spans="1:3">
      <c r="A41" t="s">
        <v>178</v>
      </c>
      <c r="B41" s="16">
        <v>27876</v>
      </c>
      <c r="C41" t="s">
        <v>179</v>
      </c>
    </row>
    <row r="42" spans="1:3">
      <c r="A42" t="s">
        <v>180</v>
      </c>
      <c r="B42" s="16">
        <v>4151</v>
      </c>
      <c r="C42" t="s">
        <v>181</v>
      </c>
    </row>
    <row r="43" spans="1:3">
      <c r="B43" s="16"/>
      <c r="C43" t="s">
        <v>182</v>
      </c>
    </row>
    <row r="44" spans="1:3">
      <c r="A44" t="s">
        <v>183</v>
      </c>
      <c r="B44" s="16">
        <v>6614973</v>
      </c>
    </row>
    <row r="45" spans="1:3">
      <c r="A45" t="s">
        <v>184</v>
      </c>
      <c r="B45" s="16">
        <v>5727512</v>
      </c>
    </row>
    <row r="46" spans="1:3">
      <c r="A46" t="s">
        <v>185</v>
      </c>
      <c r="B46" s="16">
        <v>44777151</v>
      </c>
    </row>
    <row r="47" spans="1:3">
      <c r="A47" t="s">
        <v>186</v>
      </c>
      <c r="B47" s="16">
        <v>12172542</v>
      </c>
    </row>
    <row r="48" spans="1:3">
      <c r="B48" s="16"/>
    </row>
    <row r="49" spans="1:3">
      <c r="A49" t="s">
        <v>187</v>
      </c>
      <c r="B49" s="16">
        <f>B44/B39</f>
        <v>2229.5156723963601</v>
      </c>
    </row>
    <row r="50" spans="1:3">
      <c r="A50" t="s">
        <v>188</v>
      </c>
      <c r="B50" s="16">
        <f>B45/B40</f>
        <v>57275.12</v>
      </c>
    </row>
    <row r="51" spans="1:3">
      <c r="A51" t="s">
        <v>189</v>
      </c>
      <c r="B51" s="16">
        <f t="shared" ref="B51:B52" si="1">B46/B41</f>
        <v>1606.2975678002583</v>
      </c>
    </row>
    <row r="52" spans="1:3">
      <c r="A52" t="s">
        <v>190</v>
      </c>
      <c r="B52" s="16">
        <f t="shared" si="1"/>
        <v>2932.4360395085523</v>
      </c>
    </row>
    <row r="53" spans="1:3">
      <c r="B53" s="16"/>
    </row>
    <row r="54" spans="1:3">
      <c r="A54" t="s">
        <v>191</v>
      </c>
      <c r="B54" s="16">
        <f>SUMPRODUCT(B39:B42,B49:B52)/SUM(B39:B42)</f>
        <v>1974.4736422180429</v>
      </c>
    </row>
    <row r="55" spans="1:3">
      <c r="B55" s="6"/>
    </row>
    <row r="56" spans="1:3">
      <c r="A56" s="4" t="s">
        <v>48</v>
      </c>
      <c r="B56" s="13">
        <v>2007</v>
      </c>
    </row>
    <row r="57" spans="1:3">
      <c r="A57" t="s">
        <v>49</v>
      </c>
      <c r="B57">
        <v>13611</v>
      </c>
    </row>
    <row r="58" spans="1:3">
      <c r="A58" s="11" t="s">
        <v>50</v>
      </c>
      <c r="B58" s="11">
        <v>17287</v>
      </c>
    </row>
    <row r="59" spans="1:3">
      <c r="A59" s="10" t="s">
        <v>51</v>
      </c>
      <c r="B59" s="7">
        <f>B58/B57</f>
        <v>1.2700756740871355</v>
      </c>
    </row>
    <row r="60" spans="1:3">
      <c r="A60" s="10"/>
    </row>
    <row r="61" spans="1:3">
      <c r="A61" s="4" t="s">
        <v>52</v>
      </c>
      <c r="B61" s="4">
        <v>2007</v>
      </c>
    </row>
    <row r="62" spans="1:3">
      <c r="A62" t="s">
        <v>53</v>
      </c>
      <c r="B62" s="11">
        <v>1670994</v>
      </c>
    </row>
    <row r="63" spans="1:3">
      <c r="A63" t="s">
        <v>54</v>
      </c>
      <c r="B63" s="6">
        <v>2640170</v>
      </c>
    </row>
    <row r="64" spans="1:3">
      <c r="A64" t="s">
        <v>55</v>
      </c>
      <c r="B64" s="7">
        <f>B63/B62</f>
        <v>1.579999688807979</v>
      </c>
      <c r="C64" s="11" t="s">
        <v>56</v>
      </c>
    </row>
    <row r="65" spans="1:3">
      <c r="B65" s="6"/>
    </row>
    <row r="66" spans="1:3">
      <c r="B66" s="6"/>
    </row>
    <row r="68" spans="1:3">
      <c r="A68" s="4" t="s">
        <v>29</v>
      </c>
      <c r="B68" s="4">
        <v>2005</v>
      </c>
    </row>
    <row r="69" spans="1:3">
      <c r="A69" t="s">
        <v>176</v>
      </c>
      <c r="B69" s="16">
        <v>2967</v>
      </c>
    </row>
    <row r="70" spans="1:3">
      <c r="A70" t="s">
        <v>177</v>
      </c>
      <c r="B70" s="16">
        <v>100</v>
      </c>
    </row>
    <row r="71" spans="1:3">
      <c r="A71" t="s">
        <v>178</v>
      </c>
      <c r="B71" s="16">
        <v>27876</v>
      </c>
      <c r="C71" t="s">
        <v>179</v>
      </c>
    </row>
    <row r="72" spans="1:3">
      <c r="A72" t="s">
        <v>180</v>
      </c>
      <c r="B72" s="16">
        <v>4151</v>
      </c>
      <c r="C72" t="s">
        <v>181</v>
      </c>
    </row>
    <row r="73" spans="1:3">
      <c r="B73" s="16"/>
      <c r="C73" t="s">
        <v>182</v>
      </c>
    </row>
    <row r="74" spans="1:3">
      <c r="A74" t="s">
        <v>183</v>
      </c>
      <c r="B74" s="16">
        <v>6614973</v>
      </c>
    </row>
    <row r="75" spans="1:3">
      <c r="A75" t="s">
        <v>184</v>
      </c>
      <c r="B75" s="16">
        <v>5727512</v>
      </c>
    </row>
    <row r="76" spans="1:3">
      <c r="A76" t="s">
        <v>185</v>
      </c>
      <c r="B76" s="16">
        <v>44777151</v>
      </c>
    </row>
    <row r="77" spans="1:3">
      <c r="A77" t="s">
        <v>186</v>
      </c>
      <c r="B77" s="16">
        <v>12172542</v>
      </c>
    </row>
    <row r="78" spans="1:3">
      <c r="B78" s="16"/>
    </row>
    <row r="79" spans="1:3">
      <c r="A79" t="s">
        <v>187</v>
      </c>
      <c r="B79" s="16">
        <f>B74/B69</f>
        <v>2229.5156723963601</v>
      </c>
    </row>
    <row r="80" spans="1:3">
      <c r="A80" t="s">
        <v>188</v>
      </c>
      <c r="B80" s="16">
        <f>B75/B70</f>
        <v>57275.12</v>
      </c>
    </row>
    <row r="81" spans="1:2">
      <c r="A81" t="s">
        <v>189</v>
      </c>
      <c r="B81" s="16">
        <f t="shared" ref="B81:B82" si="2">B76/B71</f>
        <v>1606.2975678002583</v>
      </c>
    </row>
    <row r="82" spans="1:2">
      <c r="A82" t="s">
        <v>190</v>
      </c>
      <c r="B82" s="16">
        <f t="shared" si="2"/>
        <v>2932.4360395085523</v>
      </c>
    </row>
    <row r="83" spans="1:2">
      <c r="B83" s="16"/>
    </row>
    <row r="84" spans="1:2">
      <c r="A84" t="s">
        <v>191</v>
      </c>
      <c r="B84" s="16">
        <f>SUMPRODUCT(B69:B72,B79:B82)/SUM(B69:B72)</f>
        <v>1974.4736422180429</v>
      </c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4.25"/>
  <cols>
    <col min="1" max="1" width="25.59765625" customWidth="1"/>
    <col min="2" max="2" width="25.1328125" customWidth="1"/>
  </cols>
  <sheetData>
    <row r="1" spans="1:2">
      <c r="A1" s="1" t="s">
        <v>102</v>
      </c>
    </row>
    <row r="2" spans="1:2">
      <c r="A2" t="s">
        <v>117</v>
      </c>
    </row>
    <row r="3" spans="1:2">
      <c r="A3" t="s">
        <v>118</v>
      </c>
    </row>
    <row r="4" spans="1:2">
      <c r="A4" s="4" t="s">
        <v>119</v>
      </c>
      <c r="B4" s="44" t="s">
        <v>120</v>
      </c>
    </row>
    <row r="5" spans="1:2">
      <c r="A5" t="s">
        <v>121</v>
      </c>
      <c r="B5">
        <v>150</v>
      </c>
    </row>
    <row r="6" spans="1:2">
      <c r="A6" t="s">
        <v>122</v>
      </c>
      <c r="B6">
        <v>400</v>
      </c>
    </row>
    <row r="7" spans="1:2">
      <c r="A7" t="s">
        <v>123</v>
      </c>
      <c r="B7">
        <v>1604</v>
      </c>
    </row>
    <row r="8" spans="1:2">
      <c r="A8" t="s">
        <v>124</v>
      </c>
      <c r="B8">
        <v>1604</v>
      </c>
    </row>
    <row r="9" spans="1:2">
      <c r="A9" t="s">
        <v>125</v>
      </c>
      <c r="B9">
        <v>1604</v>
      </c>
    </row>
    <row r="10" spans="1:2">
      <c r="A10" t="s">
        <v>126</v>
      </c>
      <c r="B10">
        <v>300</v>
      </c>
    </row>
    <row r="11" spans="1:2">
      <c r="A11" t="s">
        <v>127</v>
      </c>
      <c r="B11">
        <v>462</v>
      </c>
    </row>
    <row r="12" spans="1:2">
      <c r="A12" t="s">
        <v>128</v>
      </c>
      <c r="B12">
        <v>200</v>
      </c>
    </row>
    <row r="13" spans="1:2">
      <c r="A13" t="s">
        <v>129</v>
      </c>
      <c r="B13">
        <v>150</v>
      </c>
    </row>
    <row r="14" spans="1:2">
      <c r="A14" t="s">
        <v>130</v>
      </c>
      <c r="B14">
        <v>269</v>
      </c>
    </row>
    <row r="15" spans="1:2">
      <c r="A15" t="s">
        <v>131</v>
      </c>
      <c r="B15">
        <v>150</v>
      </c>
    </row>
    <row r="16" spans="1:2">
      <c r="A16" t="s">
        <v>132</v>
      </c>
      <c r="B16">
        <v>400</v>
      </c>
    </row>
    <row r="17" spans="1:2">
      <c r="A17" t="s">
        <v>133</v>
      </c>
      <c r="B17">
        <v>95</v>
      </c>
    </row>
    <row r="18" spans="1:2">
      <c r="A18" t="s">
        <v>134</v>
      </c>
      <c r="B18">
        <v>150</v>
      </c>
    </row>
    <row r="19" spans="1:2">
      <c r="A19" t="s">
        <v>135</v>
      </c>
      <c r="B19">
        <v>640</v>
      </c>
    </row>
    <row r="20" spans="1:2">
      <c r="A20" t="s">
        <v>136</v>
      </c>
      <c r="B20">
        <v>638</v>
      </c>
    </row>
    <row r="21" spans="1:2">
      <c r="A21" t="s">
        <v>137</v>
      </c>
      <c r="B21">
        <v>400</v>
      </c>
    </row>
    <row r="22" spans="1:2">
      <c r="A22" t="s">
        <v>138</v>
      </c>
      <c r="B22">
        <v>150</v>
      </c>
    </row>
    <row r="23" spans="1:2">
      <c r="A23" t="s">
        <v>139</v>
      </c>
      <c r="B23">
        <v>1200</v>
      </c>
    </row>
    <row r="24" spans="1:2">
      <c r="A24" t="s">
        <v>140</v>
      </c>
      <c r="B24">
        <v>904</v>
      </c>
    </row>
    <row r="25" spans="1:2">
      <c r="A25" t="s">
        <v>141</v>
      </c>
      <c r="B25">
        <v>457</v>
      </c>
    </row>
    <row r="26" spans="1:2">
      <c r="A26" t="s">
        <v>142</v>
      </c>
      <c r="B26">
        <v>1494</v>
      </c>
    </row>
    <row r="27" spans="1:2">
      <c r="A27" t="s">
        <v>143</v>
      </c>
      <c r="B27">
        <v>1494</v>
      </c>
    </row>
    <row r="28" spans="1:2">
      <c r="A28" t="s">
        <v>144</v>
      </c>
      <c r="B28">
        <v>462</v>
      </c>
    </row>
    <row r="29" spans="1:2">
      <c r="A29" t="s">
        <v>145</v>
      </c>
      <c r="B29">
        <v>1004</v>
      </c>
    </row>
    <row r="30" spans="1:2">
      <c r="A30" t="s">
        <v>146</v>
      </c>
      <c r="B30">
        <v>1332</v>
      </c>
    </row>
    <row r="31" spans="1:2">
      <c r="A31" t="s">
        <v>147</v>
      </c>
      <c r="B31">
        <v>1494</v>
      </c>
    </row>
    <row r="32" spans="1:2">
      <c r="A32" t="s">
        <v>148</v>
      </c>
      <c r="B32">
        <v>1494</v>
      </c>
    </row>
    <row r="33" spans="1:2">
      <c r="A33" t="s">
        <v>149</v>
      </c>
      <c r="B33">
        <v>300</v>
      </c>
    </row>
    <row r="34" spans="1:2">
      <c r="A34" t="s">
        <v>150</v>
      </c>
      <c r="B34">
        <v>400</v>
      </c>
    </row>
    <row r="35" spans="1:2">
      <c r="A35" t="s">
        <v>151</v>
      </c>
      <c r="B35">
        <v>600</v>
      </c>
    </row>
    <row r="36" spans="1:2">
      <c r="A36" t="s">
        <v>152</v>
      </c>
      <c r="B36">
        <v>600</v>
      </c>
    </row>
    <row r="37" spans="1:2">
      <c r="A37" t="s">
        <v>153</v>
      </c>
      <c r="B37">
        <v>600</v>
      </c>
    </row>
    <row r="38" spans="1:2">
      <c r="A38" t="s">
        <v>154</v>
      </c>
      <c r="B38">
        <v>450</v>
      </c>
    </row>
    <row r="39" spans="1:2">
      <c r="A39" t="s">
        <v>155</v>
      </c>
      <c r="B39">
        <v>2100</v>
      </c>
    </row>
    <row r="40" spans="1:2">
      <c r="A40" t="s">
        <v>156</v>
      </c>
      <c r="B40">
        <v>2100</v>
      </c>
    </row>
    <row r="41" spans="1:2">
      <c r="A41" t="s">
        <v>157</v>
      </c>
      <c r="B41">
        <v>150</v>
      </c>
    </row>
    <row r="42" spans="1:2">
      <c r="A42" s="1" t="s">
        <v>158</v>
      </c>
      <c r="B42" s="43">
        <f>AVERAGE(B5:B41)</f>
        <v>756.78378378378375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workbookViewId="0">
      <selection activeCell="AB25" sqref="AB25"/>
    </sheetView>
  </sheetViews>
  <sheetFormatPr defaultRowHeight="14.25"/>
  <cols>
    <col min="1" max="1" width="13.1328125" customWidth="1"/>
  </cols>
  <sheetData>
    <row r="1" spans="1:34" ht="42.75">
      <c r="A1" s="75" t="s">
        <v>192</v>
      </c>
      <c r="B1" s="1">
        <v>2018</v>
      </c>
      <c r="C1" s="5">
        <v>2019</v>
      </c>
      <c r="D1" s="1">
        <v>2020</v>
      </c>
      <c r="E1" s="5">
        <v>2021</v>
      </c>
      <c r="F1" s="1">
        <v>2022</v>
      </c>
      <c r="G1" s="5">
        <v>2023</v>
      </c>
      <c r="H1" s="1">
        <v>2024</v>
      </c>
      <c r="I1" s="5">
        <v>2025</v>
      </c>
      <c r="J1" s="1">
        <v>2026</v>
      </c>
      <c r="K1" s="5">
        <v>2027</v>
      </c>
      <c r="L1" s="1">
        <v>2028</v>
      </c>
      <c r="M1" s="5">
        <v>2029</v>
      </c>
      <c r="N1" s="1">
        <v>2030</v>
      </c>
      <c r="O1" s="5">
        <v>2031</v>
      </c>
      <c r="P1" s="1">
        <v>2032</v>
      </c>
      <c r="Q1" s="5">
        <v>2033</v>
      </c>
      <c r="R1" s="1">
        <v>2034</v>
      </c>
      <c r="S1" s="5">
        <v>2035</v>
      </c>
      <c r="T1" s="1">
        <v>2036</v>
      </c>
      <c r="U1" s="5">
        <v>2037</v>
      </c>
      <c r="V1" s="1">
        <v>2038</v>
      </c>
      <c r="W1" s="5">
        <v>2039</v>
      </c>
      <c r="X1" s="1">
        <v>2040</v>
      </c>
      <c r="Y1" s="5">
        <v>2041</v>
      </c>
      <c r="Z1" s="1">
        <v>2042</v>
      </c>
      <c r="AA1" s="5">
        <v>2043</v>
      </c>
      <c r="AB1" s="1">
        <v>2044</v>
      </c>
      <c r="AC1" s="5">
        <v>2045</v>
      </c>
      <c r="AD1" s="1">
        <v>2046</v>
      </c>
      <c r="AE1" s="5">
        <v>2047</v>
      </c>
      <c r="AF1" s="1">
        <v>2048</v>
      </c>
      <c r="AG1" s="5">
        <v>2049</v>
      </c>
      <c r="AH1" s="1">
        <v>2050</v>
      </c>
    </row>
    <row r="2" spans="1:34">
      <c r="A2" s="1" t="s">
        <v>7</v>
      </c>
      <c r="B2" s="7">
        <f>'Psgr LDV'!B2</f>
        <v>2.1633908129876787</v>
      </c>
      <c r="C2" s="7">
        <f>'Psgr LDV'!C2</f>
        <v>2.1432857584501406</v>
      </c>
      <c r="D2" s="7">
        <f>'Psgr LDV'!D2</f>
        <v>2.1231807039126025</v>
      </c>
      <c r="E2" s="7">
        <f>'Psgr LDV'!E2</f>
        <v>2.1052705536531136</v>
      </c>
      <c r="F2" s="7">
        <f>'Psgr LDV'!F2</f>
        <v>2.0873604033936246</v>
      </c>
      <c r="G2" s="7">
        <f>'Psgr LDV'!G2</f>
        <v>2.0694502531341357</v>
      </c>
      <c r="H2" s="7">
        <f>'Psgr LDV'!H2</f>
        <v>2.0515401028746467</v>
      </c>
      <c r="I2" s="7">
        <f>'Psgr LDV'!I2</f>
        <v>2.0336299526151578</v>
      </c>
      <c r="J2" s="7">
        <f>'Psgr LDV'!J2</f>
        <v>2.020114123924472</v>
      </c>
      <c r="K2" s="7">
        <f>'Psgr LDV'!K2</f>
        <v>2.0065982952337791</v>
      </c>
      <c r="L2" s="7">
        <f>'Psgr LDV'!L2</f>
        <v>1.9930824665430862</v>
      </c>
      <c r="M2" s="7">
        <f>'Psgr LDV'!M2</f>
        <v>1.9795666378523968</v>
      </c>
      <c r="N2" s="7">
        <f>'Psgr LDV'!N2</f>
        <v>1.9660508091617039</v>
      </c>
      <c r="O2" s="7">
        <f>'Psgr LDV'!O2</f>
        <v>1.9547955803772439</v>
      </c>
      <c r="P2" s="7">
        <f>'Psgr LDV'!P2</f>
        <v>1.9435403515927803</v>
      </c>
      <c r="Q2" s="7">
        <f>'Psgr LDV'!Q2</f>
        <v>1.9322851228083167</v>
      </c>
      <c r="R2" s="7">
        <f>'Psgr LDV'!R2</f>
        <v>1.9210298940238566</v>
      </c>
      <c r="S2" s="7">
        <f>'Psgr LDV'!S2</f>
        <v>1.909774665239393</v>
      </c>
      <c r="T2" s="7">
        <f>'Psgr LDV'!T2</f>
        <v>1.9131479041739023</v>
      </c>
      <c r="U2" s="7">
        <f>'Psgr LDV'!U2</f>
        <v>1.9165211431084108</v>
      </c>
      <c r="V2" s="7">
        <f>'Psgr LDV'!V2</f>
        <v>1.9198943820429202</v>
      </c>
      <c r="W2" s="7">
        <f>'Psgr LDV'!W2</f>
        <v>1.9232676209774295</v>
      </c>
      <c r="X2" s="7">
        <f>'Psgr LDV'!X2</f>
        <v>1.926640859911938</v>
      </c>
      <c r="Y2" s="7">
        <f>'Psgr LDV'!Y2</f>
        <v>1.9390693144039801</v>
      </c>
      <c r="Z2" s="7">
        <f>'Psgr LDV'!Z2</f>
        <v>1.9514977688960151</v>
      </c>
      <c r="AA2" s="7">
        <f>'Psgr LDV'!AA2</f>
        <v>1.9639262233880537</v>
      </c>
      <c r="AB2" s="7">
        <f>'Psgr LDV'!AB2</f>
        <v>1.9763546778800922</v>
      </c>
      <c r="AC2" s="7">
        <f>'Psgr LDV'!AC2</f>
        <v>1.9887831323721308</v>
      </c>
      <c r="AD2" s="7">
        <f>'Psgr LDV'!AD2</f>
        <v>2.0144520951104354</v>
      </c>
      <c r="AE2" s="7">
        <f>'Psgr LDV'!AE2</f>
        <v>2.0401210578487365</v>
      </c>
      <c r="AF2" s="7">
        <f>'Psgr LDV'!AF2</f>
        <v>2.0657900205870376</v>
      </c>
      <c r="AG2" s="7">
        <f>'Psgr LDV'!AG2</f>
        <v>2.0914589833253387</v>
      </c>
      <c r="AH2" s="7">
        <f>'Psgr LDV'!AH2</f>
        <v>2.1171279460636399</v>
      </c>
    </row>
    <row r="3" spans="1:34">
      <c r="A3" s="45" t="s">
        <v>8</v>
      </c>
      <c r="B3" s="6">
        <f>IESS_AvgOccupancy_ROAD_RAIL_AIR!J11</f>
        <v>45</v>
      </c>
      <c r="C3" s="6">
        <f>$B3</f>
        <v>45</v>
      </c>
      <c r="D3" s="6">
        <f>$B3</f>
        <v>45</v>
      </c>
      <c r="E3" s="6">
        <f>$B3</f>
        <v>45</v>
      </c>
      <c r="F3" s="6">
        <f>$B3</f>
        <v>45</v>
      </c>
      <c r="G3" s="6">
        <f>$B3</f>
        <v>45</v>
      </c>
      <c r="H3" s="6">
        <f>$B3</f>
        <v>45</v>
      </c>
      <c r="I3" s="6">
        <f>$B3</f>
        <v>45</v>
      </c>
      <c r="J3" s="6">
        <f>$B3</f>
        <v>45</v>
      </c>
      <c r="K3" s="6">
        <f>$B3</f>
        <v>45</v>
      </c>
      <c r="L3" s="6">
        <f>$B3</f>
        <v>45</v>
      </c>
      <c r="M3" s="6">
        <f>$B3</f>
        <v>45</v>
      </c>
      <c r="N3" s="6">
        <f>$B3</f>
        <v>45</v>
      </c>
      <c r="O3" s="6">
        <f>$B3</f>
        <v>45</v>
      </c>
      <c r="P3" s="6">
        <f>$B3</f>
        <v>45</v>
      </c>
      <c r="Q3" s="6">
        <f>$B3</f>
        <v>45</v>
      </c>
      <c r="R3" s="6">
        <f>$B3</f>
        <v>45</v>
      </c>
      <c r="S3" s="6">
        <f>$B3</f>
        <v>45</v>
      </c>
      <c r="T3" s="6">
        <f>$B3</f>
        <v>45</v>
      </c>
      <c r="U3" s="6">
        <f>$B3</f>
        <v>45</v>
      </c>
      <c r="V3" s="6">
        <f>$B3</f>
        <v>45</v>
      </c>
      <c r="W3" s="6">
        <f>$B3</f>
        <v>45</v>
      </c>
      <c r="X3" s="6">
        <f>$B3</f>
        <v>45</v>
      </c>
      <c r="Y3" s="6">
        <f>$B3</f>
        <v>45</v>
      </c>
      <c r="Z3" s="6">
        <f>$B3</f>
        <v>45</v>
      </c>
      <c r="AA3" s="6">
        <f>$B3</f>
        <v>45</v>
      </c>
      <c r="AB3" s="6">
        <f>$B3</f>
        <v>45</v>
      </c>
      <c r="AC3" s="6">
        <f>$B3</f>
        <v>45</v>
      </c>
      <c r="AD3" s="6">
        <f>$B3</f>
        <v>45</v>
      </c>
      <c r="AE3" s="6">
        <f>$B3</f>
        <v>45</v>
      </c>
      <c r="AF3" s="6">
        <f>$B3</f>
        <v>45</v>
      </c>
      <c r="AG3" s="6">
        <f>$B3</f>
        <v>45</v>
      </c>
      <c r="AH3" s="6">
        <f>$B3</f>
        <v>45</v>
      </c>
    </row>
    <row r="4" spans="1:34">
      <c r="A4" s="1" t="s">
        <v>9</v>
      </c>
      <c r="B4" s="6">
        <f>IESS_AvgOccupancy_ROAD_RAIL_AIR!J16</f>
        <v>180</v>
      </c>
      <c r="C4" s="6">
        <f>$B4</f>
        <v>180</v>
      </c>
      <c r="D4" s="6">
        <f>$B4</f>
        <v>180</v>
      </c>
      <c r="E4" s="6">
        <f>$B4</f>
        <v>180</v>
      </c>
      <c r="F4" s="6">
        <f>$B4</f>
        <v>180</v>
      </c>
      <c r="G4" s="6">
        <f>$B4</f>
        <v>180</v>
      </c>
      <c r="H4" s="6">
        <f>$B4</f>
        <v>180</v>
      </c>
      <c r="I4" s="6">
        <f>$B4</f>
        <v>180</v>
      </c>
      <c r="J4" s="6">
        <f>$B4</f>
        <v>180</v>
      </c>
      <c r="K4" s="6">
        <f>$B4</f>
        <v>180</v>
      </c>
      <c r="L4" s="6">
        <f>$B4</f>
        <v>180</v>
      </c>
      <c r="M4" s="6">
        <f>$B4</f>
        <v>180</v>
      </c>
      <c r="N4" s="6">
        <f>$B4</f>
        <v>180</v>
      </c>
      <c r="O4" s="6">
        <f>$B4</f>
        <v>180</v>
      </c>
      <c r="P4" s="6">
        <f>$B4</f>
        <v>180</v>
      </c>
      <c r="Q4" s="6">
        <f>$B4</f>
        <v>180</v>
      </c>
      <c r="R4" s="6">
        <f>$B4</f>
        <v>180</v>
      </c>
      <c r="S4" s="6">
        <f>$B4</f>
        <v>180</v>
      </c>
      <c r="T4" s="6">
        <f>$B4</f>
        <v>180</v>
      </c>
      <c r="U4" s="6">
        <f>$B4</f>
        <v>180</v>
      </c>
      <c r="V4" s="6">
        <f>$B4</f>
        <v>180</v>
      </c>
      <c r="W4" s="6">
        <f>$B4</f>
        <v>180</v>
      </c>
      <c r="X4" s="6">
        <f>$B4</f>
        <v>180</v>
      </c>
      <c r="Y4" s="6">
        <f>$B4</f>
        <v>180</v>
      </c>
      <c r="Z4" s="6">
        <f>$B4</f>
        <v>180</v>
      </c>
      <c r="AA4" s="6">
        <f>$B4</f>
        <v>180</v>
      </c>
      <c r="AB4" s="6">
        <f>$B4</f>
        <v>180</v>
      </c>
      <c r="AC4" s="6">
        <f>$B4</f>
        <v>180</v>
      </c>
      <c r="AD4" s="6">
        <f>$B4</f>
        <v>180</v>
      </c>
      <c r="AE4" s="6">
        <f>$B4</f>
        <v>180</v>
      </c>
      <c r="AF4" s="6">
        <f>$B4</f>
        <v>180</v>
      </c>
      <c r="AG4" s="6">
        <f>$B4</f>
        <v>180</v>
      </c>
      <c r="AH4" s="6">
        <f>$B4</f>
        <v>180</v>
      </c>
    </row>
    <row r="5" spans="1:34">
      <c r="A5" s="45" t="s">
        <v>10</v>
      </c>
      <c r="B5" s="6">
        <f>IESS_AvgOccupancy_ROAD_RAIL_AIR!J19</f>
        <v>1000</v>
      </c>
      <c r="C5" s="6">
        <f>$B5</f>
        <v>1000</v>
      </c>
      <c r="D5" s="6">
        <f>$B5</f>
        <v>1000</v>
      </c>
      <c r="E5" s="6">
        <f>$B5</f>
        <v>1000</v>
      </c>
      <c r="F5" s="6">
        <f>$B5</f>
        <v>1000</v>
      </c>
      <c r="G5" s="6">
        <f>$B5</f>
        <v>1000</v>
      </c>
      <c r="H5" s="6">
        <f>$B5</f>
        <v>1000</v>
      </c>
      <c r="I5" s="6">
        <f>$B5</f>
        <v>1000</v>
      </c>
      <c r="J5" s="6">
        <f>$B5</f>
        <v>1000</v>
      </c>
      <c r="K5" s="6">
        <f>$B5</f>
        <v>1000</v>
      </c>
      <c r="L5" s="6">
        <f>$B5</f>
        <v>1000</v>
      </c>
      <c r="M5" s="6">
        <f>$B5</f>
        <v>1000</v>
      </c>
      <c r="N5" s="6">
        <f>$B5</f>
        <v>1000</v>
      </c>
      <c r="O5" s="6">
        <f>$B5</f>
        <v>1000</v>
      </c>
      <c r="P5" s="6">
        <f>$B5</f>
        <v>1000</v>
      </c>
      <c r="Q5" s="6">
        <f>$B5</f>
        <v>1000</v>
      </c>
      <c r="R5" s="6">
        <f>$B5</f>
        <v>1000</v>
      </c>
      <c r="S5" s="6">
        <f>$B5</f>
        <v>1000</v>
      </c>
      <c r="T5" s="6">
        <f>$B5</f>
        <v>1000</v>
      </c>
      <c r="U5" s="6">
        <f>$B5</f>
        <v>1000</v>
      </c>
      <c r="V5" s="6">
        <f>$B5</f>
        <v>1000</v>
      </c>
      <c r="W5" s="6">
        <f>$B5</f>
        <v>1000</v>
      </c>
      <c r="X5" s="6">
        <f>$B5</f>
        <v>1000</v>
      </c>
      <c r="Y5" s="6">
        <f>$B5</f>
        <v>1000</v>
      </c>
      <c r="Z5" s="6">
        <f>$B5</f>
        <v>1000</v>
      </c>
      <c r="AA5" s="6">
        <f>$B5</f>
        <v>1000</v>
      </c>
      <c r="AB5" s="6">
        <f>$B5</f>
        <v>1000</v>
      </c>
      <c r="AC5" s="6">
        <f>$B5</f>
        <v>1000</v>
      </c>
      <c r="AD5" s="6">
        <f>$B5</f>
        <v>1000</v>
      </c>
      <c r="AE5" s="6">
        <f>$B5</f>
        <v>1000</v>
      </c>
      <c r="AF5" s="6">
        <f>$B5</f>
        <v>1000</v>
      </c>
      <c r="AG5" s="6">
        <f>$B5</f>
        <v>1000</v>
      </c>
      <c r="AH5" s="6">
        <f>$B5</f>
        <v>1000</v>
      </c>
    </row>
    <row r="6" spans="1:34">
      <c r="A6" s="17" t="s">
        <v>11</v>
      </c>
      <c r="B6" s="6">
        <f>'CAN Psgr Ships'!B42</f>
        <v>756.78378378378375</v>
      </c>
      <c r="C6" s="6">
        <f>$B6</f>
        <v>756.78378378378375</v>
      </c>
      <c r="D6" s="6">
        <f>$B6</f>
        <v>756.78378378378375</v>
      </c>
      <c r="E6" s="6">
        <f>$B6</f>
        <v>756.78378378378375</v>
      </c>
      <c r="F6" s="6">
        <f>$B6</f>
        <v>756.78378378378375</v>
      </c>
      <c r="G6" s="6">
        <f>$B6</f>
        <v>756.78378378378375</v>
      </c>
      <c r="H6" s="6">
        <f>$B6</f>
        <v>756.78378378378375</v>
      </c>
      <c r="I6" s="6">
        <f>$B6</f>
        <v>756.78378378378375</v>
      </c>
      <c r="J6" s="6">
        <f>$B6</f>
        <v>756.78378378378375</v>
      </c>
      <c r="K6" s="6">
        <f>$B6</f>
        <v>756.78378378378375</v>
      </c>
      <c r="L6" s="6">
        <f>$B6</f>
        <v>756.78378378378375</v>
      </c>
      <c r="M6" s="6">
        <f>$B6</f>
        <v>756.78378378378375</v>
      </c>
      <c r="N6" s="6">
        <f>$B6</f>
        <v>756.78378378378375</v>
      </c>
      <c r="O6" s="6">
        <f>$B6</f>
        <v>756.78378378378375</v>
      </c>
      <c r="P6" s="6">
        <f>$B6</f>
        <v>756.78378378378375</v>
      </c>
      <c r="Q6" s="6">
        <f>$B6</f>
        <v>756.78378378378375</v>
      </c>
      <c r="R6" s="6">
        <f>$B6</f>
        <v>756.78378378378375</v>
      </c>
      <c r="S6" s="6">
        <f>$B6</f>
        <v>756.78378378378375</v>
      </c>
      <c r="T6" s="6">
        <f>$B6</f>
        <v>756.78378378378375</v>
      </c>
      <c r="U6" s="6">
        <f>$B6</f>
        <v>756.78378378378375</v>
      </c>
      <c r="V6" s="6">
        <f>$B6</f>
        <v>756.78378378378375</v>
      </c>
      <c r="W6" s="6">
        <f>$B6</f>
        <v>756.78378378378375</v>
      </c>
      <c r="X6" s="6">
        <f>$B6</f>
        <v>756.78378378378375</v>
      </c>
      <c r="Y6" s="6">
        <f>$B6</f>
        <v>756.78378378378375</v>
      </c>
      <c r="Z6" s="6">
        <f>$B6</f>
        <v>756.78378378378375</v>
      </c>
      <c r="AA6" s="6">
        <f>$B6</f>
        <v>756.78378378378375</v>
      </c>
      <c r="AB6" s="6">
        <f>$B6</f>
        <v>756.78378378378375</v>
      </c>
      <c r="AC6" s="6">
        <f>$B6</f>
        <v>756.78378378378375</v>
      </c>
      <c r="AD6" s="6">
        <f>$B6</f>
        <v>756.78378378378375</v>
      </c>
      <c r="AE6" s="6">
        <f>$B6</f>
        <v>756.78378378378375</v>
      </c>
      <c r="AF6" s="6">
        <f>$B6</f>
        <v>756.78378378378375</v>
      </c>
      <c r="AG6" s="6">
        <f>$B6</f>
        <v>756.78378378378375</v>
      </c>
      <c r="AH6" s="6">
        <f>$B6</f>
        <v>756.78378378378375</v>
      </c>
    </row>
    <row r="7" spans="1:34">
      <c r="A7" s="1" t="s">
        <v>12</v>
      </c>
      <c r="B7" s="7">
        <f>IESS_AvgOccupancy_ROAD_RAIL_AIR!J22</f>
        <v>1.6</v>
      </c>
      <c r="C7" s="7">
        <f>$B7</f>
        <v>1.6</v>
      </c>
      <c r="D7" s="7">
        <f>$B7</f>
        <v>1.6</v>
      </c>
      <c r="E7" s="7">
        <f>$B7</f>
        <v>1.6</v>
      </c>
      <c r="F7" s="7">
        <f>$B7</f>
        <v>1.6</v>
      </c>
      <c r="G7" s="7">
        <f>$B7</f>
        <v>1.6</v>
      </c>
      <c r="H7" s="7">
        <f>$B7</f>
        <v>1.6</v>
      </c>
      <c r="I7" s="7">
        <f>$B7</f>
        <v>1.6</v>
      </c>
      <c r="J7" s="7">
        <f>$B7</f>
        <v>1.6</v>
      </c>
      <c r="K7" s="7">
        <f>$B7</f>
        <v>1.6</v>
      </c>
      <c r="L7" s="7">
        <f>$B7</f>
        <v>1.6</v>
      </c>
      <c r="M7" s="7">
        <f>$B7</f>
        <v>1.6</v>
      </c>
      <c r="N7" s="7">
        <f>$B7</f>
        <v>1.6</v>
      </c>
      <c r="O7" s="7">
        <f>$B7</f>
        <v>1.6</v>
      </c>
      <c r="P7" s="7">
        <f>$B7</f>
        <v>1.6</v>
      </c>
      <c r="Q7" s="7">
        <f>$B7</f>
        <v>1.6</v>
      </c>
      <c r="R7" s="7">
        <f>$B7</f>
        <v>1.6</v>
      </c>
      <c r="S7" s="7">
        <f>$B7</f>
        <v>1.6</v>
      </c>
      <c r="T7" s="7">
        <f>$B7</f>
        <v>1.6</v>
      </c>
      <c r="U7" s="7">
        <f>$B7</f>
        <v>1.6</v>
      </c>
      <c r="V7" s="7">
        <f>$B7</f>
        <v>1.6</v>
      </c>
      <c r="W7" s="7">
        <f>$B7</f>
        <v>1.6</v>
      </c>
      <c r="X7" s="7">
        <f>$B7</f>
        <v>1.6</v>
      </c>
      <c r="Y7" s="7">
        <f>$B7</f>
        <v>1.6</v>
      </c>
      <c r="Z7" s="7">
        <f>$B7</f>
        <v>1.6</v>
      </c>
      <c r="AA7" s="7">
        <f>$B7</f>
        <v>1.6</v>
      </c>
      <c r="AB7" s="7">
        <f>$B7</f>
        <v>1.6</v>
      </c>
      <c r="AC7" s="7">
        <f>$B7</f>
        <v>1.6</v>
      </c>
      <c r="AD7" s="7">
        <f>$B7</f>
        <v>1.6</v>
      </c>
      <c r="AE7" s="7">
        <f>$B7</f>
        <v>1.6</v>
      </c>
      <c r="AF7" s="7">
        <f>$B7</f>
        <v>1.6</v>
      </c>
      <c r="AG7" s="7">
        <f>$B7</f>
        <v>1.6</v>
      </c>
      <c r="AH7" s="7">
        <f>$B7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workbookViewId="0">
      <selection activeCell="M36" sqref="M36"/>
    </sheetView>
  </sheetViews>
  <sheetFormatPr defaultRowHeight="14.25"/>
  <cols>
    <col min="1" max="1" width="11.86328125" customWidth="1"/>
  </cols>
  <sheetData>
    <row r="1" spans="1:34" s="1" customFormat="1" ht="42.75">
      <c r="A1" s="75" t="s">
        <v>193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s="1" t="s">
        <v>7</v>
      </c>
      <c r="B2" s="40">
        <f>IESS_Freight!D49/1000</f>
        <v>1.7</v>
      </c>
      <c r="C2">
        <f>$B2</f>
        <v>1.7</v>
      </c>
      <c r="D2">
        <f>$B2</f>
        <v>1.7</v>
      </c>
      <c r="E2">
        <f>$B2</f>
        <v>1.7</v>
      </c>
      <c r="F2">
        <f>$B2</f>
        <v>1.7</v>
      </c>
      <c r="G2">
        <f>$B2</f>
        <v>1.7</v>
      </c>
      <c r="H2">
        <f>$B2</f>
        <v>1.7</v>
      </c>
      <c r="I2">
        <f>$B2</f>
        <v>1.7</v>
      </c>
      <c r="J2">
        <f>$B2</f>
        <v>1.7</v>
      </c>
      <c r="K2">
        <f>$B2</f>
        <v>1.7</v>
      </c>
      <c r="L2">
        <f>$B2</f>
        <v>1.7</v>
      </c>
      <c r="M2">
        <f>$B2</f>
        <v>1.7</v>
      </c>
      <c r="N2">
        <f>$B2</f>
        <v>1.7</v>
      </c>
      <c r="O2">
        <f>$B2</f>
        <v>1.7</v>
      </c>
      <c r="P2">
        <f>$B2</f>
        <v>1.7</v>
      </c>
      <c r="Q2">
        <f>$B2</f>
        <v>1.7</v>
      </c>
      <c r="R2">
        <f>$B2</f>
        <v>1.7</v>
      </c>
      <c r="S2">
        <f>$B2</f>
        <v>1.7</v>
      </c>
      <c r="T2">
        <f>$B2</f>
        <v>1.7</v>
      </c>
      <c r="U2">
        <f>$B2</f>
        <v>1.7</v>
      </c>
      <c r="V2">
        <f>$B2</f>
        <v>1.7</v>
      </c>
      <c r="W2">
        <f>$B2</f>
        <v>1.7</v>
      </c>
      <c r="X2">
        <f>$B2</f>
        <v>1.7</v>
      </c>
      <c r="Y2">
        <f>$B2</f>
        <v>1.7</v>
      </c>
      <c r="Z2">
        <f>$B2</f>
        <v>1.7</v>
      </c>
      <c r="AA2">
        <f>$B2</f>
        <v>1.7</v>
      </c>
      <c r="AB2">
        <f>$B2</f>
        <v>1.7</v>
      </c>
      <c r="AC2">
        <f>$B2</f>
        <v>1.7</v>
      </c>
      <c r="AD2">
        <f>$B2</f>
        <v>1.7</v>
      </c>
      <c r="AE2">
        <f>$B2</f>
        <v>1.7</v>
      </c>
      <c r="AF2">
        <f>$B2</f>
        <v>1.7</v>
      </c>
      <c r="AG2">
        <f>$B2</f>
        <v>1.7</v>
      </c>
      <c r="AH2">
        <f>$B2</f>
        <v>1.7</v>
      </c>
    </row>
    <row r="3" spans="1:34">
      <c r="A3" s="1" t="s">
        <v>8</v>
      </c>
      <c r="B3" s="9">
        <f>IESS_Freight!D50/1000</f>
        <v>6.0999999999999979</v>
      </c>
      <c r="C3">
        <f>$B3</f>
        <v>6.0999999999999979</v>
      </c>
      <c r="D3">
        <f>$B3</f>
        <v>6.0999999999999979</v>
      </c>
      <c r="E3">
        <f>$B3</f>
        <v>6.0999999999999979</v>
      </c>
      <c r="F3">
        <f>$B3</f>
        <v>6.0999999999999979</v>
      </c>
      <c r="G3">
        <f>$B3</f>
        <v>6.0999999999999979</v>
      </c>
      <c r="H3">
        <f>$B3</f>
        <v>6.0999999999999979</v>
      </c>
      <c r="I3">
        <f>$B3</f>
        <v>6.0999999999999979</v>
      </c>
      <c r="J3">
        <f>$B3</f>
        <v>6.0999999999999979</v>
      </c>
      <c r="K3">
        <f>$B3</f>
        <v>6.0999999999999979</v>
      </c>
      <c r="L3">
        <f>$B3</f>
        <v>6.0999999999999979</v>
      </c>
      <c r="M3">
        <f>$B3</f>
        <v>6.0999999999999979</v>
      </c>
      <c r="N3">
        <f>$B3</f>
        <v>6.0999999999999979</v>
      </c>
      <c r="O3">
        <f>$B3</f>
        <v>6.0999999999999979</v>
      </c>
      <c r="P3">
        <f>$B3</f>
        <v>6.0999999999999979</v>
      </c>
      <c r="Q3">
        <f>$B3</f>
        <v>6.0999999999999979</v>
      </c>
      <c r="R3">
        <f>$B3</f>
        <v>6.0999999999999979</v>
      </c>
      <c r="S3">
        <f>$B3</f>
        <v>6.0999999999999979</v>
      </c>
      <c r="T3">
        <f>$B3</f>
        <v>6.0999999999999979</v>
      </c>
      <c r="U3">
        <f>$B3</f>
        <v>6.0999999999999979</v>
      </c>
      <c r="V3">
        <f>$B3</f>
        <v>6.0999999999999979</v>
      </c>
      <c r="W3">
        <f>$B3</f>
        <v>6.0999999999999979</v>
      </c>
      <c r="X3">
        <f>$B3</f>
        <v>6.0999999999999979</v>
      </c>
      <c r="Y3">
        <f>$B3</f>
        <v>6.0999999999999979</v>
      </c>
      <c r="Z3">
        <f>$B3</f>
        <v>6.0999999999999979</v>
      </c>
      <c r="AA3">
        <f>$B3</f>
        <v>6.0999999999999979</v>
      </c>
      <c r="AB3">
        <f>$B3</f>
        <v>6.0999999999999979</v>
      </c>
      <c r="AC3">
        <f>$B3</f>
        <v>6.0999999999999979</v>
      </c>
      <c r="AD3">
        <f>$B3</f>
        <v>6.0999999999999979</v>
      </c>
      <c r="AE3">
        <f>$B3</f>
        <v>6.0999999999999979</v>
      </c>
      <c r="AF3">
        <f>$B3</f>
        <v>6.0999999999999979</v>
      </c>
      <c r="AG3">
        <f>$B3</f>
        <v>6.0999999999999979</v>
      </c>
      <c r="AH3">
        <f>$B3</f>
        <v>6.0999999999999979</v>
      </c>
    </row>
    <row r="4" spans="1:34">
      <c r="A4" s="1" t="s">
        <v>9</v>
      </c>
      <c r="B4" s="6">
        <f>IESS_Freight!F8</f>
        <v>17.34</v>
      </c>
      <c r="C4" s="6">
        <f>$B4</f>
        <v>17.34</v>
      </c>
      <c r="D4" s="6">
        <f>$B4</f>
        <v>17.34</v>
      </c>
      <c r="E4" s="6">
        <f>$B4</f>
        <v>17.34</v>
      </c>
      <c r="F4" s="6">
        <f>$B4</f>
        <v>17.34</v>
      </c>
      <c r="G4" s="6">
        <f>$B4</f>
        <v>17.34</v>
      </c>
      <c r="H4" s="6">
        <f>$B4</f>
        <v>17.34</v>
      </c>
      <c r="I4" s="6">
        <f>$B4</f>
        <v>17.34</v>
      </c>
      <c r="J4" s="6">
        <f>$B4</f>
        <v>17.34</v>
      </c>
      <c r="K4" s="6">
        <f>$B4</f>
        <v>17.34</v>
      </c>
      <c r="L4" s="6">
        <f>$B4</f>
        <v>17.34</v>
      </c>
      <c r="M4" s="6">
        <f>$B4</f>
        <v>17.34</v>
      </c>
      <c r="N4" s="6">
        <f>$B4</f>
        <v>17.34</v>
      </c>
      <c r="O4" s="6">
        <f>$B4</f>
        <v>17.34</v>
      </c>
      <c r="P4" s="6">
        <f>$B4</f>
        <v>17.34</v>
      </c>
      <c r="Q4" s="6">
        <f>$B4</f>
        <v>17.34</v>
      </c>
      <c r="R4" s="6">
        <f>$B4</f>
        <v>17.34</v>
      </c>
      <c r="S4" s="6">
        <f>$B4</f>
        <v>17.34</v>
      </c>
      <c r="T4" s="6">
        <f>$B4</f>
        <v>17.34</v>
      </c>
      <c r="U4" s="6">
        <f>$B4</f>
        <v>17.34</v>
      </c>
      <c r="V4" s="6">
        <f>$B4</f>
        <v>17.34</v>
      </c>
      <c r="W4" s="6">
        <f>$B4</f>
        <v>17.34</v>
      </c>
      <c r="X4" s="6">
        <f>$B4</f>
        <v>17.34</v>
      </c>
      <c r="Y4" s="6">
        <f>$B4</f>
        <v>17.34</v>
      </c>
      <c r="Z4" s="6">
        <f>$B4</f>
        <v>17.34</v>
      </c>
      <c r="AA4" s="6">
        <f>$B4</f>
        <v>17.34</v>
      </c>
      <c r="AB4" s="6">
        <f>$B4</f>
        <v>17.34</v>
      </c>
      <c r="AC4" s="6">
        <f>$B4</f>
        <v>17.34</v>
      </c>
      <c r="AD4" s="6">
        <f>$B4</f>
        <v>17.34</v>
      </c>
      <c r="AE4" s="6">
        <f>$B4</f>
        <v>17.34</v>
      </c>
      <c r="AF4" s="6">
        <f>$B4</f>
        <v>17.34</v>
      </c>
      <c r="AG4" s="6">
        <f>$B4</f>
        <v>17.34</v>
      </c>
      <c r="AH4" s="6">
        <f>$B4</f>
        <v>17.34</v>
      </c>
    </row>
    <row r="5" spans="1:34">
      <c r="A5" s="1" t="s">
        <v>10</v>
      </c>
      <c r="B5" s="6">
        <f>IESS_Freight!F6</f>
        <v>2830</v>
      </c>
      <c r="C5" s="6">
        <f>$B5</f>
        <v>2830</v>
      </c>
      <c r="D5" s="6">
        <f>$B5</f>
        <v>2830</v>
      </c>
      <c r="E5" s="6">
        <f>$B5</f>
        <v>2830</v>
      </c>
      <c r="F5" s="6">
        <f>$B5</f>
        <v>2830</v>
      </c>
      <c r="G5" s="6">
        <f>$B5</f>
        <v>2830</v>
      </c>
      <c r="H5" s="6">
        <f>$B5</f>
        <v>2830</v>
      </c>
      <c r="I5" s="6">
        <f>$B5</f>
        <v>2830</v>
      </c>
      <c r="J5" s="6">
        <f>$B5</f>
        <v>2830</v>
      </c>
      <c r="K5" s="6">
        <f>$B5</f>
        <v>2830</v>
      </c>
      <c r="L5" s="6">
        <f>$B5</f>
        <v>2830</v>
      </c>
      <c r="M5" s="6">
        <f>$B5</f>
        <v>2830</v>
      </c>
      <c r="N5" s="6">
        <f>$B5</f>
        <v>2830</v>
      </c>
      <c r="O5" s="6">
        <f>$B5</f>
        <v>2830</v>
      </c>
      <c r="P5" s="6">
        <f>$B5</f>
        <v>2830</v>
      </c>
      <c r="Q5" s="6">
        <f>$B5</f>
        <v>2830</v>
      </c>
      <c r="R5" s="6">
        <f>$B5</f>
        <v>2830</v>
      </c>
      <c r="S5" s="6">
        <f>$B5</f>
        <v>2830</v>
      </c>
      <c r="T5" s="6">
        <f>$B5</f>
        <v>2830</v>
      </c>
      <c r="U5" s="6">
        <f>$B5</f>
        <v>2830</v>
      </c>
      <c r="V5" s="6">
        <f>$B5</f>
        <v>2830</v>
      </c>
      <c r="W5" s="6">
        <f>$B5</f>
        <v>2830</v>
      </c>
      <c r="X5" s="6">
        <f>$B5</f>
        <v>2830</v>
      </c>
      <c r="Y5" s="6">
        <f>$B5</f>
        <v>2830</v>
      </c>
      <c r="Z5" s="6">
        <f>$B5</f>
        <v>2830</v>
      </c>
      <c r="AA5" s="6">
        <f>$B5</f>
        <v>2830</v>
      </c>
      <c r="AB5" s="6">
        <f>$B5</f>
        <v>2830</v>
      </c>
      <c r="AC5" s="6">
        <f>$B5</f>
        <v>2830</v>
      </c>
      <c r="AD5" s="6">
        <f>$B5</f>
        <v>2830</v>
      </c>
      <c r="AE5" s="6">
        <f>$B5</f>
        <v>2830</v>
      </c>
      <c r="AF5" s="6">
        <f>$B5</f>
        <v>2830</v>
      </c>
      <c r="AG5" s="6">
        <f>$B5</f>
        <v>2830</v>
      </c>
      <c r="AH5" s="6">
        <f>$B5</f>
        <v>2830</v>
      </c>
    </row>
    <row r="6" spans="1:34">
      <c r="A6" s="1" t="s">
        <v>11</v>
      </c>
      <c r="B6" s="6">
        <f>'US_BTS NTS Modal Profile Data'!B54</f>
        <v>1974.4736422180429</v>
      </c>
      <c r="C6" s="6">
        <f>$B6</f>
        <v>1974.4736422180429</v>
      </c>
      <c r="D6" s="6">
        <f>$B6</f>
        <v>1974.4736422180429</v>
      </c>
      <c r="E6" s="6">
        <f>$B6</f>
        <v>1974.4736422180429</v>
      </c>
      <c r="F6" s="6">
        <f>$B6</f>
        <v>1974.4736422180429</v>
      </c>
      <c r="G6" s="6">
        <f>$B6</f>
        <v>1974.4736422180429</v>
      </c>
      <c r="H6" s="6">
        <f>$B6</f>
        <v>1974.4736422180429</v>
      </c>
      <c r="I6" s="6">
        <f>$B6</f>
        <v>1974.4736422180429</v>
      </c>
      <c r="J6" s="6">
        <f>$B6</f>
        <v>1974.4736422180429</v>
      </c>
      <c r="K6" s="6">
        <f>$B6</f>
        <v>1974.4736422180429</v>
      </c>
      <c r="L6" s="6">
        <f>$B6</f>
        <v>1974.4736422180429</v>
      </c>
      <c r="M6" s="6">
        <f>$B6</f>
        <v>1974.4736422180429</v>
      </c>
      <c r="N6" s="6">
        <f>$B6</f>
        <v>1974.4736422180429</v>
      </c>
      <c r="O6" s="6">
        <f>$B6</f>
        <v>1974.4736422180429</v>
      </c>
      <c r="P6" s="6">
        <f>$B6</f>
        <v>1974.4736422180429</v>
      </c>
      <c r="Q6" s="6">
        <f>$B6</f>
        <v>1974.4736422180429</v>
      </c>
      <c r="R6" s="6">
        <f>$B6</f>
        <v>1974.4736422180429</v>
      </c>
      <c r="S6" s="6">
        <f>$B6</f>
        <v>1974.4736422180429</v>
      </c>
      <c r="T6" s="6">
        <f>$B6</f>
        <v>1974.4736422180429</v>
      </c>
      <c r="U6" s="6">
        <f>$B6</f>
        <v>1974.4736422180429</v>
      </c>
      <c r="V6" s="6">
        <f>$B6</f>
        <v>1974.4736422180429</v>
      </c>
      <c r="W6" s="6">
        <f>$B6</f>
        <v>1974.4736422180429</v>
      </c>
      <c r="X6" s="6">
        <f>$B6</f>
        <v>1974.4736422180429</v>
      </c>
      <c r="Y6" s="6">
        <f>$B6</f>
        <v>1974.4736422180429</v>
      </c>
      <c r="Z6" s="6">
        <f>$B6</f>
        <v>1974.4736422180429</v>
      </c>
      <c r="AA6" s="6">
        <f>$B6</f>
        <v>1974.4736422180429</v>
      </c>
      <c r="AB6" s="6">
        <f>$B6</f>
        <v>1974.4736422180429</v>
      </c>
      <c r="AC6" s="6">
        <f>$B6</f>
        <v>1974.4736422180429</v>
      </c>
      <c r="AD6" s="6">
        <f>$B6</f>
        <v>1974.4736422180429</v>
      </c>
      <c r="AE6" s="6">
        <f>$B6</f>
        <v>1974.4736422180429</v>
      </c>
      <c r="AF6" s="6">
        <f>$B6</f>
        <v>1974.4736422180429</v>
      </c>
      <c r="AG6" s="6">
        <f>$B6</f>
        <v>1974.4736422180429</v>
      </c>
      <c r="AH6" s="6">
        <f>$B6</f>
        <v>1974.4736422180429</v>
      </c>
    </row>
    <row r="7" spans="1:34">
      <c r="A7" s="1" t="s">
        <v>12</v>
      </c>
      <c r="B7">
        <f>IESS_AvgOccupancy_ROAD_RAIL_AIR!J23</f>
        <v>1.76</v>
      </c>
      <c r="C7">
        <f>$B7</f>
        <v>1.76</v>
      </c>
      <c r="D7">
        <f>$B7</f>
        <v>1.76</v>
      </c>
      <c r="E7">
        <f>$B7</f>
        <v>1.76</v>
      </c>
      <c r="F7">
        <f>$B7</f>
        <v>1.76</v>
      </c>
      <c r="G7">
        <f>$B7</f>
        <v>1.76</v>
      </c>
      <c r="H7">
        <f>$B7</f>
        <v>1.76</v>
      </c>
      <c r="I7">
        <f>$B7</f>
        <v>1.76</v>
      </c>
      <c r="J7">
        <f>$B7</f>
        <v>1.76</v>
      </c>
      <c r="K7">
        <f>$B7</f>
        <v>1.76</v>
      </c>
      <c r="L7">
        <f>$B7</f>
        <v>1.76</v>
      </c>
      <c r="M7">
        <f>$B7</f>
        <v>1.76</v>
      </c>
      <c r="N7">
        <f>$B7</f>
        <v>1.76</v>
      </c>
      <c r="O7">
        <f>$B7</f>
        <v>1.76</v>
      </c>
      <c r="P7">
        <f>$B7</f>
        <v>1.76</v>
      </c>
      <c r="Q7">
        <f>$B7</f>
        <v>1.76</v>
      </c>
      <c r="R7">
        <f>$B7</f>
        <v>1.76</v>
      </c>
      <c r="S7">
        <f>$B7</f>
        <v>1.76</v>
      </c>
      <c r="T7">
        <f>$B7</f>
        <v>1.76</v>
      </c>
      <c r="U7">
        <f>$B7</f>
        <v>1.76</v>
      </c>
      <c r="V7">
        <f>$B7</f>
        <v>1.76</v>
      </c>
      <c r="W7">
        <f>$B7</f>
        <v>1.76</v>
      </c>
      <c r="X7">
        <f>$B7</f>
        <v>1.76</v>
      </c>
      <c r="Y7">
        <f>$B7</f>
        <v>1.76</v>
      </c>
      <c r="Z7">
        <f>$B7</f>
        <v>1.76</v>
      </c>
      <c r="AA7">
        <f>$B7</f>
        <v>1.76</v>
      </c>
      <c r="AB7">
        <f>$B7</f>
        <v>1.76</v>
      </c>
      <c r="AC7">
        <f>$B7</f>
        <v>1.76</v>
      </c>
      <c r="AD7">
        <f>$B7</f>
        <v>1.76</v>
      </c>
      <c r="AE7">
        <f>$B7</f>
        <v>1.76</v>
      </c>
      <c r="AF7">
        <f>$B7</f>
        <v>1.76</v>
      </c>
      <c r="AG7">
        <f>$B7</f>
        <v>1.76</v>
      </c>
      <c r="AH7">
        <f>$B7</f>
        <v>1.76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ICCT</vt:lpstr>
      <vt:lpstr>Psgr LDV</vt:lpstr>
      <vt:lpstr>IESS_AvgOccupancy_ROAD_RAIL_AIR</vt:lpstr>
      <vt:lpstr>IESS_Freight</vt:lpstr>
      <vt:lpstr>US_BTS NTS Modal Profile Data</vt:lpstr>
      <vt:lpstr>CAN Psgr Ships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2015-06-16T22:55:39Z</dcterms:created>
  <dcterms:modified xsi:type="dcterms:W3CDTF">2021-01-28T01:05:59Z</dcterms:modified>
</cp:coreProperties>
</file>