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tc={37FFD68B-F961-40DB-B21F-8BB825067604}</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<sst xmlns="http://schemas.openxmlformats.org/spreadsheetml/2006/main" count="6672" uniqueCount="2170">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</sst>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1257</v>
      </c>
    </row>
    <row r="11" spans="1:2">
      <c r="A11" s="46"/>
    </row>
    <row r="12" spans="1:2">
      <c r="A12" s="7" t="s">
        <v>114</v>
      </c>
    </row>
    <row r="13" spans="1:2">
      <c r="A13" s="7" t="s">
        <v>115</v>
      </c>
    </row>
    <row r="14" spans="1:2">
      <c r="A14" s="7" t="s">
        <v>116</v>
      </c>
    </row>
    <row r="16" spans="1:2">
      <c r="A16" s="47" t="s">
        <v>1359</v>
      </c>
      <c r="B16" s="159"/>
    </row>
    <row r="17" spans="1:2">
      <c r="A17" s="161" t="s">
        <v>1340</v>
      </c>
      <c r="B17" s="116">
        <f>MAX(PolicyLevers!H:H)</f>
        <v>907</v>
      </c>
    </row>
    <row r="18" spans="1:2">
      <c r="A18" s="162" t="s">
        <v>1358</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1568</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1351</v>
      </c>
      <c r="B21" s="159"/>
    </row>
    <row r="22" spans="1:2">
      <c r="A22" s="7" t="s">
        <v>1352</v>
      </c>
    </row>
    <row r="23" spans="1:2">
      <c r="A23" s="7" t="s">
        <v>1336</v>
      </c>
    </row>
    <row r="24" spans="1:2">
      <c r="A24" s="7" t="s">
        <v>1337</v>
      </c>
    </row>
    <row r="25" spans="1:2">
      <c r="A25" s="7" t="s">
        <v>1338</v>
      </c>
    </row>
    <row r="26" spans="1:2">
      <c r="A26" s="7" t="s">
        <v>1339</v>
      </c>
    </row>
    <row r="28" spans="1:2">
      <c r="A28" s="7" t="s">
        <v>1353</v>
      </c>
    </row>
    <row r="29" spans="1:2">
      <c r="A29" s="7" t="s">
        <v>1334</v>
      </c>
    </row>
    <row r="30" spans="1:2">
      <c r="A30" s="7" t="s">
        <v>1335</v>
      </c>
    </row>
    <row r="32" spans="1:2">
      <c r="A32" s="7" t="s">
        <v>1354</v>
      </c>
    </row>
    <row r="33" spans="1:2">
      <c r="A33" s="7" t="s">
        <v>1341</v>
      </c>
    </row>
    <row r="34" spans="1:2">
      <c r="A34" s="7" t="s">
        <v>1342</v>
      </c>
    </row>
    <row r="36" spans="1:2">
      <c r="A36" s="7" t="s">
        <v>1355</v>
      </c>
    </row>
    <row r="37" spans="1:2">
      <c r="A37" s="7" t="s">
        <v>1343</v>
      </c>
    </row>
    <row r="38" spans="1:2">
      <c r="A38" s="7" t="s">
        <v>1344</v>
      </c>
    </row>
    <row r="40" spans="1:2">
      <c r="A40" s="47" t="s">
        <v>1345</v>
      </c>
      <c r="B40" s="159"/>
    </row>
    <row r="41" spans="1:2">
      <c r="A41" s="7" t="s">
        <v>1346</v>
      </c>
    </row>
    <row r="42" spans="1:2">
      <c r="A42" s="7" t="s">
        <v>1347</v>
      </c>
    </row>
    <row r="44" spans="1:2">
      <c r="A44" s="7" t="s">
        <v>1348</v>
      </c>
    </row>
    <row r="45" spans="1:2">
      <c r="A45" s="7" t="s">
        <v>1356</v>
      </c>
    </row>
    <row r="46" spans="1:2">
      <c r="A46" s="7" t="s">
        <v>1349</v>
      </c>
    </row>
    <row r="47" spans="1:2">
      <c r="A47" s="7" t="s">
        <v>1350</v>
      </c>
    </row>
  </sheetData>
  <conditionalFormatting sqref="B18">
    <cfRule type="containsText" dxfId="112" priority="3" stopIfTrue="1" operator="containsText" text="No duplicate ID numbers">
      <formula>NOT(ISERROR(SEARCH("No duplicate ID numbers",B18)))</formula>
    </cfRule>
    <cfRule type="cellIs" dxfId="111" priority="4" operator="greaterThan">
      <formula>0</formula>
    </cfRule>
  </conditionalFormatting>
  <conditionalFormatting sqref="B19">
    <cfRule type="containsText" dxfId="110" priority="1" stopIfTrue="1" operator="containsText" text="No missing ID numbers">
      <formula>NOT(ISERROR(SEARCH("No missing ID numbers",B19)))</formula>
    </cfRule>
    <cfRule type="cellIs" dxfId="109"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90" zoomScaleNormal="90" workbookViewId="0">
      <pane ySplit="1" topLeftCell="A707" activePane="bottomLeft" state="frozen"/>
      <selection pane="bottomLeft" activeCell="A708" sqref="A708:XFD708"/>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5"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3"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0" t="s">
        <v>1900</v>
      </c>
      <c r="Q2" s="72" t="s">
        <v>802</v>
      </c>
      <c r="R2" s="106" t="s">
        <v>801</v>
      </c>
      <c r="S2" s="396" t="s">
        <v>2131</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0" t="s">
        <v>1901</v>
      </c>
      <c r="Q3" s="4" t="str">
        <f t="shared" ref="Q3:R59" si="2">Q$2</f>
        <v>transportation-sector-main.html#conv-pol-stds</v>
      </c>
      <c r="R3" s="172" t="str">
        <f t="shared" si="2"/>
        <v>conventional-pollutant-standards.html</v>
      </c>
      <c r="S3" s="396" t="s">
        <v>2131</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0" t="s">
        <v>1902</v>
      </c>
      <c r="Q4" s="4" t="str">
        <f t="shared" si="2"/>
        <v>transportation-sector-main.html#conv-pol-stds</v>
      </c>
      <c r="R4" s="172" t="str">
        <f t="shared" si="2"/>
        <v>conventional-pollutant-standards.html</v>
      </c>
      <c r="S4" s="396" t="s">
        <v>2131</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0" t="s">
        <v>1903</v>
      </c>
      <c r="Q5" s="4" t="str">
        <f t="shared" si="2"/>
        <v>transportation-sector-main.html#conv-pol-stds</v>
      </c>
      <c r="R5" s="172" t="str">
        <f t="shared" si="2"/>
        <v>conventional-pollutant-standards.html</v>
      </c>
      <c r="S5" s="396" t="s">
        <v>2131</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0" t="s">
        <v>1904</v>
      </c>
      <c r="Q6" s="4" t="str">
        <f t="shared" si="2"/>
        <v>transportation-sector-main.html#conv-pol-stds</v>
      </c>
      <c r="R6" s="172" t="str">
        <f t="shared" si="2"/>
        <v>conventional-pollutant-standards.html</v>
      </c>
      <c r="S6" s="396" t="s">
        <v>2131</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1">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2" t="str">
        <f t="shared" si="2"/>
        <v>conventional-pollutant-standards.html</v>
      </c>
      <c r="S7" s="396"/>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0" t="s">
        <v>1905</v>
      </c>
      <c r="Q8" s="4" t="str">
        <f t="shared" si="2"/>
        <v>transportation-sector-main.html#conv-pol-stds</v>
      </c>
      <c r="R8" s="172" t="str">
        <f t="shared" si="2"/>
        <v>conventional-pollutant-standards.html</v>
      </c>
      <c r="S8" s="396" t="s">
        <v>2131</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0" t="s">
        <v>1906</v>
      </c>
      <c r="Q9" s="4" t="str">
        <f t="shared" si="2"/>
        <v>transportation-sector-main.html#conv-pol-stds</v>
      </c>
      <c r="R9" s="172" t="str">
        <f t="shared" si="2"/>
        <v>conventional-pollutant-standards.html</v>
      </c>
      <c r="S9" s="396" t="s">
        <v>2131</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2"/>
      <c r="S10" s="39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2"/>
      <c r="S11" s="396"/>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0" t="s">
        <v>1907</v>
      </c>
      <c r="Q12" s="4" t="str">
        <f t="shared" si="2"/>
        <v>transportation-sector-main.html#conv-pol-stds</v>
      </c>
      <c r="R12" s="172" t="str">
        <f t="shared" si="2"/>
        <v>conventional-pollutant-standards.html</v>
      </c>
      <c r="S12" s="396" t="s">
        <v>2131</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0" t="s">
        <v>1908</v>
      </c>
      <c r="Q13" s="4" t="str">
        <f t="shared" si="2"/>
        <v>transportation-sector-main.html#conv-pol-stds</v>
      </c>
      <c r="R13" s="172" t="str">
        <f t="shared" si="2"/>
        <v>conventional-pollutant-standards.html</v>
      </c>
      <c r="S13" s="396" t="s">
        <v>2131</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0" t="s">
        <v>1909</v>
      </c>
      <c r="Q14" s="4" t="str">
        <f t="shared" si="2"/>
        <v>transportation-sector-main.html#conv-pol-stds</v>
      </c>
      <c r="R14" s="172" t="str">
        <f t="shared" si="2"/>
        <v>conventional-pollutant-standards.html</v>
      </c>
      <c r="S14" s="396" t="s">
        <v>2131</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0" t="s">
        <v>1910</v>
      </c>
      <c r="Q15" s="4" t="str">
        <f t="shared" si="2"/>
        <v>transportation-sector-main.html#conv-pol-stds</v>
      </c>
      <c r="R15" s="172" t="str">
        <f t="shared" si="2"/>
        <v>conventional-pollutant-standards.html</v>
      </c>
      <c r="S15" s="396" t="s">
        <v>2131</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0" t="s">
        <v>1911</v>
      </c>
      <c r="Q16" s="4" t="str">
        <f t="shared" si="2"/>
        <v>transportation-sector-main.html#conv-pol-stds</v>
      </c>
      <c r="R16" s="172" t="str">
        <f t="shared" si="2"/>
        <v>conventional-pollutant-standards.html</v>
      </c>
      <c r="S16" s="396" t="s">
        <v>2131</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1">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2" t="str">
        <f t="shared" si="2"/>
        <v>conventional-pollutant-standards.html</v>
      </c>
      <c r="S17" s="396"/>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0" t="s">
        <v>1912</v>
      </c>
      <c r="Q18" s="4" t="str">
        <f t="shared" si="2"/>
        <v>transportation-sector-main.html#conv-pol-stds</v>
      </c>
      <c r="R18" s="172" t="str">
        <f t="shared" si="2"/>
        <v>conventional-pollutant-standards.html</v>
      </c>
      <c r="S18" s="396" t="s">
        <v>2131</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0" t="s">
        <v>1913</v>
      </c>
      <c r="Q19" s="4" t="str">
        <f t="shared" si="2"/>
        <v>transportation-sector-main.html#conv-pol-stds</v>
      </c>
      <c r="R19" s="172" t="str">
        <f t="shared" si="2"/>
        <v>conventional-pollutant-standards.html</v>
      </c>
      <c r="S19" s="396" t="s">
        <v>2131</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2"/>
      <c r="S20" s="39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2"/>
      <c r="S21" s="396"/>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0" t="s">
        <v>1914</v>
      </c>
      <c r="Q22" s="4" t="str">
        <f t="shared" si="2"/>
        <v>transportation-sector-main.html#conv-pol-stds</v>
      </c>
      <c r="R22" s="172" t="str">
        <f t="shared" si="2"/>
        <v>conventional-pollutant-standards.html</v>
      </c>
      <c r="S22" s="396" t="s">
        <v>2131</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2"/>
      <c r="S23" s="396"/>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0" t="s">
        <v>1915</v>
      </c>
      <c r="Q24" s="4" t="str">
        <f t="shared" si="2"/>
        <v>transportation-sector-main.html#conv-pol-stds</v>
      </c>
      <c r="R24" s="172" t="str">
        <f t="shared" si="2"/>
        <v>conventional-pollutant-standards.html</v>
      </c>
      <c r="S24" s="396" t="s">
        <v>2131</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2"/>
      <c r="S25" s="39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2"/>
      <c r="S26" s="39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2"/>
      <c r="S27" s="39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2"/>
      <c r="S28" s="39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2"/>
      <c r="S29" s="39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2"/>
      <c r="S30" s="39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2"/>
      <c r="S31" s="396"/>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0" t="s">
        <v>1916</v>
      </c>
      <c r="Q32" s="4" t="str">
        <f t="shared" si="2"/>
        <v>transportation-sector-main.html#conv-pol-stds</v>
      </c>
      <c r="R32" s="172" t="str">
        <f t="shared" si="2"/>
        <v>conventional-pollutant-standards.html</v>
      </c>
      <c r="S32" s="396" t="s">
        <v>2131</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0" t="s">
        <v>1917</v>
      </c>
      <c r="Q33" s="4" t="str">
        <f t="shared" si="2"/>
        <v>transportation-sector-main.html#conv-pol-stds</v>
      </c>
      <c r="R33" s="172" t="str">
        <f t="shared" si="2"/>
        <v>conventional-pollutant-standards.html</v>
      </c>
      <c r="S33" s="396" t="s">
        <v>2131</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0" t="s">
        <v>1918</v>
      </c>
      <c r="Q34" s="4" t="str">
        <f t="shared" si="2"/>
        <v>transportation-sector-main.html#conv-pol-stds</v>
      </c>
      <c r="R34" s="172" t="str">
        <f t="shared" si="2"/>
        <v>conventional-pollutant-standards.html</v>
      </c>
      <c r="S34" s="396" t="s">
        <v>2131</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0" t="s">
        <v>1919</v>
      </c>
      <c r="Q35" s="4" t="str">
        <f t="shared" si="2"/>
        <v>transportation-sector-main.html#conv-pol-stds</v>
      </c>
      <c r="R35" s="172" t="str">
        <f t="shared" si="2"/>
        <v>conventional-pollutant-standards.html</v>
      </c>
      <c r="S35" s="396" t="s">
        <v>2131</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0" t="s">
        <v>1920</v>
      </c>
      <c r="Q36" s="4" t="str">
        <f t="shared" si="2"/>
        <v>transportation-sector-main.html#conv-pol-stds</v>
      </c>
      <c r="R36" s="172" t="str">
        <f t="shared" si="2"/>
        <v>conventional-pollutant-standards.html</v>
      </c>
      <c r="S36" s="396" t="s">
        <v>2131</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2"/>
      <c r="S37" s="396"/>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0" t="s">
        <v>1921</v>
      </c>
      <c r="Q38" s="4" t="str">
        <f t="shared" si="2"/>
        <v>transportation-sector-main.html#conv-pol-stds</v>
      </c>
      <c r="R38" s="172" t="str">
        <f t="shared" si="2"/>
        <v>conventional-pollutant-standards.html</v>
      </c>
      <c r="S38" s="396" t="s">
        <v>2131</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0" t="s">
        <v>1922</v>
      </c>
      <c r="Q39" s="4" t="str">
        <f t="shared" si="2"/>
        <v>transportation-sector-main.html#conv-pol-stds</v>
      </c>
      <c r="R39" s="172" t="str">
        <f t="shared" si="2"/>
        <v>conventional-pollutant-standards.html</v>
      </c>
      <c r="S39" s="396" t="s">
        <v>2131</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2"/>
      <c r="S40" s="39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2"/>
      <c r="S41" s="396"/>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0" t="s">
        <v>1923</v>
      </c>
      <c r="Q42" s="4" t="str">
        <f t="shared" si="2"/>
        <v>transportation-sector-main.html#conv-pol-stds</v>
      </c>
      <c r="R42" s="172" t="str">
        <f t="shared" si="2"/>
        <v>conventional-pollutant-standards.html</v>
      </c>
      <c r="S42" s="396" t="s">
        <v>2131</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0" t="s">
        <v>1924</v>
      </c>
      <c r="Q43" s="4" t="str">
        <f t="shared" si="2"/>
        <v>transportation-sector-main.html#conv-pol-stds</v>
      </c>
      <c r="R43" s="172" t="str">
        <f t="shared" si="2"/>
        <v>conventional-pollutant-standards.html</v>
      </c>
      <c r="S43" s="396" t="s">
        <v>2131</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0" t="s">
        <v>1925</v>
      </c>
      <c r="Q44" s="4" t="str">
        <f t="shared" si="2"/>
        <v>transportation-sector-main.html#conv-pol-stds</v>
      </c>
      <c r="R44" s="172" t="str">
        <f t="shared" si="2"/>
        <v>conventional-pollutant-standards.html</v>
      </c>
      <c r="S44" s="396" t="s">
        <v>2131</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0" t="s">
        <v>1926</v>
      </c>
      <c r="Q45" s="4" t="str">
        <f t="shared" si="2"/>
        <v>transportation-sector-main.html#conv-pol-stds</v>
      </c>
      <c r="R45" s="172" t="str">
        <f t="shared" si="2"/>
        <v>conventional-pollutant-standards.html</v>
      </c>
      <c r="S45" s="396" t="s">
        <v>2131</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0" t="s">
        <v>1927</v>
      </c>
      <c r="Q46" s="4" t="str">
        <f t="shared" si="2"/>
        <v>transportation-sector-main.html#conv-pol-stds</v>
      </c>
      <c r="R46" s="172" t="str">
        <f t="shared" si="2"/>
        <v>conventional-pollutant-standards.html</v>
      </c>
      <c r="S46" s="396" t="s">
        <v>2131</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2"/>
      <c r="S47" s="396"/>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0" t="s">
        <v>1928</v>
      </c>
      <c r="Q48" s="4" t="str">
        <f t="shared" si="2"/>
        <v>transportation-sector-main.html#conv-pol-stds</v>
      </c>
      <c r="R48" s="172" t="str">
        <f t="shared" si="2"/>
        <v>conventional-pollutant-standards.html</v>
      </c>
      <c r="S48" s="396" t="s">
        <v>2131</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0" t="s">
        <v>1929</v>
      </c>
      <c r="Q49" s="4" t="str">
        <f t="shared" si="2"/>
        <v>transportation-sector-main.html#conv-pol-stds</v>
      </c>
      <c r="R49" s="172" t="str">
        <f t="shared" si="2"/>
        <v>conventional-pollutant-standards.html</v>
      </c>
      <c r="S49" s="396" t="s">
        <v>2131</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2"/>
      <c r="S50" s="39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2"/>
      <c r="S51" s="396"/>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396" t="s">
        <v>2018</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0" t="s">
        <v>2132</v>
      </c>
      <c r="Q52" s="4" t="str">
        <f t="shared" si="2"/>
        <v>transportation-sector-main.html#conv-pol-stds</v>
      </c>
      <c r="R52" s="172" t="str">
        <f t="shared" si="2"/>
        <v>conventional-pollutant-standards.html</v>
      </c>
      <c r="S52" s="396" t="s">
        <v>2131</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396" t="s">
        <v>2018</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0" t="s">
        <v>2133</v>
      </c>
      <c r="Q53" s="4" t="str">
        <f t="shared" si="2"/>
        <v>transportation-sector-main.html#conv-pol-stds</v>
      </c>
      <c r="R53" s="172" t="str">
        <f t="shared" si="2"/>
        <v>conventional-pollutant-standards.html</v>
      </c>
      <c r="S53" s="396" t="s">
        <v>2131</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396" t="s">
        <v>2018</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0" t="s">
        <v>2134</v>
      </c>
      <c r="Q54" s="4" t="str">
        <f t="shared" si="2"/>
        <v>transportation-sector-main.html#conv-pol-stds</v>
      </c>
      <c r="R54" s="172" t="str">
        <f t="shared" si="2"/>
        <v>conventional-pollutant-standards.html</v>
      </c>
      <c r="S54" s="396" t="s">
        <v>2131</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396" t="s">
        <v>2018</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0" t="s">
        <v>2135</v>
      </c>
      <c r="Q55" s="4" t="str">
        <f t="shared" si="2"/>
        <v>transportation-sector-main.html#conv-pol-stds</v>
      </c>
      <c r="R55" s="172" t="str">
        <f t="shared" si="2"/>
        <v>conventional-pollutant-standards.html</v>
      </c>
      <c r="S55" s="396" t="s">
        <v>2131</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396" t="s">
        <v>2018</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0" t="s">
        <v>2136</v>
      </c>
      <c r="Q56" s="4" t="str">
        <f t="shared" si="2"/>
        <v>transportation-sector-main.html#conv-pol-stds</v>
      </c>
      <c r="R56" s="172" t="str">
        <f t="shared" si="2"/>
        <v>conventional-pollutant-standards.html</v>
      </c>
      <c r="S56" s="396" t="s">
        <v>2131</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396" t="s">
        <v>2018</v>
      </c>
      <c r="G57" s="2" t="s">
        <v>550</v>
      </c>
      <c r="H57" s="381">
        <v>355</v>
      </c>
      <c r="I57" s="377"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2" t="str">
        <f t="shared" si="2"/>
        <v>conventional-pollutant-standards.html</v>
      </c>
      <c r="S57" s="396"/>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396" t="s">
        <v>2018</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0" t="s">
        <v>2137</v>
      </c>
      <c r="Q58" s="4" t="str">
        <f t="shared" si="2"/>
        <v>transportation-sector-main.html#conv-pol-stds</v>
      </c>
      <c r="R58" s="172" t="str">
        <f t="shared" si="2"/>
        <v>conventional-pollutant-standards.html</v>
      </c>
      <c r="S58" s="396" t="s">
        <v>2131</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396" t="s">
        <v>2018</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0" t="s">
        <v>2138</v>
      </c>
      <c r="Q59" s="4" t="str">
        <f t="shared" si="2"/>
        <v>transportation-sector-main.html#conv-pol-stds</v>
      </c>
      <c r="R59" s="172" t="str">
        <f t="shared" si="2"/>
        <v>conventional-pollutant-standards.html</v>
      </c>
      <c r="S59" s="396" t="s">
        <v>2131</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396" t="s">
        <v>2018</v>
      </c>
      <c r="G60" s="2" t="s">
        <v>553</v>
      </c>
      <c r="H60" s="98">
        <v>358</v>
      </c>
      <c r="I60" s="8" t="s">
        <v>47</v>
      </c>
      <c r="J60" s="4"/>
      <c r="K60" s="4"/>
      <c r="L60" s="100"/>
      <c r="M60" s="100"/>
      <c r="N60" s="100"/>
      <c r="O60" s="4"/>
      <c r="P60" s="52"/>
      <c r="Q60" s="4"/>
      <c r="R60" s="172"/>
      <c r="S60" s="39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396" t="s">
        <v>2018</v>
      </c>
      <c r="G61" s="2" t="s">
        <v>554</v>
      </c>
      <c r="H61" s="98">
        <v>359</v>
      </c>
      <c r="I61" s="8" t="s">
        <v>47</v>
      </c>
      <c r="J61" s="4"/>
      <c r="K61" s="4"/>
      <c r="L61" s="100"/>
      <c r="M61" s="100"/>
      <c r="N61" s="100"/>
      <c r="O61" s="4"/>
      <c r="P61" s="52"/>
      <c r="Q61" s="4"/>
      <c r="R61" s="172"/>
      <c r="S61" s="396"/>
    </row>
    <row r="62" spans="1:20" s="2" customFormat="1" ht="270.75">
      <c r="A62" s="95" t="s">
        <v>4</v>
      </c>
      <c r="B62" s="96" t="s">
        <v>888</v>
      </c>
      <c r="C62" s="96" t="s">
        <v>889</v>
      </c>
      <c r="H62" s="98">
        <v>360</v>
      </c>
      <c r="I62" s="8" t="s">
        <v>46</v>
      </c>
      <c r="J62" s="2" t="s">
        <v>889</v>
      </c>
      <c r="K62" s="2" t="s">
        <v>890</v>
      </c>
      <c r="L62" s="109">
        <v>0</v>
      </c>
      <c r="M62" s="382">
        <v>250</v>
      </c>
      <c r="N62" s="382">
        <v>5</v>
      </c>
      <c r="O62" s="2" t="s">
        <v>891</v>
      </c>
      <c r="P62" s="383" t="s">
        <v>1930</v>
      </c>
      <c r="R62" s="106" t="s">
        <v>1164</v>
      </c>
      <c r="S62" s="396" t="s">
        <v>2139</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7" t="s">
        <v>1931</v>
      </c>
      <c r="Q63" s="72"/>
      <c r="R63" s="72" t="s">
        <v>1165</v>
      </c>
      <c r="S63" s="398" t="s">
        <v>2140</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7" t="s">
        <v>2155</v>
      </c>
      <c r="Q64" s="72" t="s">
        <v>508</v>
      </c>
      <c r="R64" s="72" t="s">
        <v>509</v>
      </c>
      <c r="S64" s="402" t="s">
        <v>2012</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9" t="s">
        <v>2142</v>
      </c>
      <c r="Q65" s="60" t="str">
        <f t="shared" si="9"/>
        <v>transportation-sector-main.html#ev-mandate</v>
      </c>
      <c r="R65" s="60" t="str">
        <f t="shared" si="9"/>
        <v>ev-mandate.html</v>
      </c>
      <c r="S65" s="402" t="s">
        <v>2012</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9" t="s">
        <v>2156</v>
      </c>
      <c r="Q66" s="60" t="str">
        <f t="shared" si="9"/>
        <v>transportation-sector-main.html#ev-mandate</v>
      </c>
      <c r="R66" s="60" t="str">
        <f t="shared" si="9"/>
        <v>ev-mandate.html</v>
      </c>
      <c r="S66" s="402" t="s">
        <v>2022</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9" t="s">
        <v>2157</v>
      </c>
      <c r="Q67" s="60" t="str">
        <f t="shared" ref="Q67:R67" si="11">Q$2</f>
        <v>transportation-sector-main.html#conv-pol-stds</v>
      </c>
      <c r="R67" s="395" t="str">
        <f t="shared" si="11"/>
        <v>conventional-pollutant-standards.html</v>
      </c>
      <c r="S67" s="397"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4">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1478</v>
      </c>
      <c r="Q68" s="60" t="str">
        <f t="shared" si="9"/>
        <v>transportation-sector-main.html#ev-mandate</v>
      </c>
      <c r="R68" s="60" t="str">
        <f t="shared" si="9"/>
        <v>ev-mandate.html</v>
      </c>
      <c r="S68" s="174"/>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4">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1479</v>
      </c>
      <c r="Q69" s="60" t="str">
        <f t="shared" si="9"/>
        <v>transportation-sector-main.html#ev-mandate</v>
      </c>
      <c r="R69" s="60" t="str">
        <f t="shared" si="9"/>
        <v>ev-mandate.html</v>
      </c>
      <c r="S69" s="174"/>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4">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7" t="s">
        <v>2161</v>
      </c>
      <c r="Q70" s="60" t="str">
        <f t="shared" si="9"/>
        <v>transportation-sector-main.html#ev-mandate</v>
      </c>
      <c r="R70" s="60" t="str">
        <f t="shared" si="9"/>
        <v>ev-mandate.html</v>
      </c>
      <c r="S70" s="407" t="s">
        <v>2141</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4">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7" t="s">
        <v>2162</v>
      </c>
      <c r="Q71" s="60" t="str">
        <f t="shared" si="9"/>
        <v>transportation-sector-main.html#ev-mandate</v>
      </c>
      <c r="R71" s="60" t="str">
        <f t="shared" si="9"/>
        <v>ev-mandate.html</v>
      </c>
      <c r="S71" s="407" t="s">
        <v>2141</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4">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1480</v>
      </c>
      <c r="Q72" s="60" t="str">
        <f t="shared" si="9"/>
        <v>transportation-sector-main.html#ev-mandate</v>
      </c>
      <c r="R72" s="60" t="str">
        <f t="shared" si="9"/>
        <v>ev-mandate.html</v>
      </c>
      <c r="S72" s="175" t="s">
        <v>1185</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4">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1481</v>
      </c>
      <c r="Q73" s="60" t="str">
        <f t="shared" si="9"/>
        <v>transportation-sector-main.html#ev-mandate</v>
      </c>
      <c r="R73" s="60" t="str">
        <f t="shared" si="9"/>
        <v>ev-mandate.html</v>
      </c>
      <c r="S73" s="174"/>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0" t="s">
        <v>2019</v>
      </c>
      <c r="G74" s="370" t="s">
        <v>2020</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7" t="s">
        <v>2143</v>
      </c>
      <c r="Q74" s="60" t="str">
        <f t="shared" ref="Q74:R74" si="15">Q$64</f>
        <v>transportation-sector-main.html#ev-mandate</v>
      </c>
      <c r="R74" s="60" t="str">
        <f t="shared" si="15"/>
        <v>ev-mandate.html</v>
      </c>
      <c r="S74" s="397" t="s">
        <v>2012</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0" t="s">
        <v>2021</v>
      </c>
      <c r="G75" s="370" t="s">
        <v>2020</v>
      </c>
      <c r="H75" s="55">
        <v>591</v>
      </c>
      <c r="I75" s="8" t="s">
        <v>46</v>
      </c>
      <c r="J75" s="73" t="str">
        <f t="shared" si="12"/>
        <v>EV Sales Mandate</v>
      </c>
      <c r="K75" s="73" t="str">
        <f t="shared" si="13"/>
        <v>trans EV minimum</v>
      </c>
      <c r="L75" s="78"/>
      <c r="M75" s="78"/>
      <c r="N75" s="78"/>
      <c r="O75" s="52"/>
      <c r="P75" s="377" t="s">
        <v>2158</v>
      </c>
      <c r="Q75" s="72"/>
      <c r="R75" s="72"/>
      <c r="S75" s="397" t="s">
        <v>2012</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7" t="s">
        <v>1932</v>
      </c>
      <c r="Q76" s="72" t="s">
        <v>501</v>
      </c>
      <c r="R76" s="72" t="s">
        <v>502</v>
      </c>
      <c r="S76" s="398" t="s">
        <v>2013</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5">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7" t="s">
        <v>1933</v>
      </c>
      <c r="Q77" s="57" t="str">
        <f>$Q$76</f>
        <v>transportation-sector-main.html#ev-subsidy</v>
      </c>
      <c r="R77" s="57" t="str">
        <f>$R$76</f>
        <v>ev-subsidy.html</v>
      </c>
      <c r="S77" s="398" t="s">
        <v>2013</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5">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7" t="s">
        <v>1934</v>
      </c>
      <c r="Q78" s="57" t="str">
        <f t="shared" ref="Q78:Q87" si="20">$Q$76</f>
        <v>transportation-sector-main.html#ev-subsidy</v>
      </c>
      <c r="R78" s="57" t="str">
        <f t="shared" ref="R78:R87" si="21">$R$76</f>
        <v>ev-subsidy.html</v>
      </c>
      <c r="S78" s="398" t="s">
        <v>2013</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6"/>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6"/>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6"/>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6"/>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6"/>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6"/>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6"/>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0" t="s">
        <v>2019</v>
      </c>
      <c r="G86" s="370" t="s">
        <v>2020</v>
      </c>
      <c r="H86" s="385">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7" t="s">
        <v>1935</v>
      </c>
      <c r="Q86" s="57" t="str">
        <f t="shared" si="20"/>
        <v>transportation-sector-main.html#ev-subsidy</v>
      </c>
      <c r="R86" s="57" t="str">
        <f t="shared" si="21"/>
        <v>ev-subsidy.html</v>
      </c>
      <c r="S86" s="398" t="s">
        <v>2013</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0" t="s">
        <v>2021</v>
      </c>
      <c r="G87" s="370" t="s">
        <v>2020</v>
      </c>
      <c r="H87" s="385">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7" t="s">
        <v>1936</v>
      </c>
      <c r="Q87" s="57" t="str">
        <f t="shared" si="20"/>
        <v>transportation-sector-main.html#ev-subsidy</v>
      </c>
      <c r="R87" s="57" t="str">
        <f t="shared" si="21"/>
        <v>ev-subsidy.html</v>
      </c>
      <c r="S87" s="398" t="s">
        <v>2013</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0" t="s">
        <v>2023</v>
      </c>
      <c r="Q88" s="52" t="s">
        <v>206</v>
      </c>
      <c r="R88" s="8" t="s">
        <v>207</v>
      </c>
      <c r="S88" s="177"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0" t="s">
        <v>1937</v>
      </c>
      <c r="Q89" s="52" t="s">
        <v>208</v>
      </c>
      <c r="R89" s="8" t="s">
        <v>209</v>
      </c>
      <c r="S89" s="379" t="s">
        <v>2144</v>
      </c>
      <c r="T89" s="399"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0" t="s">
        <v>1938</v>
      </c>
      <c r="Q90" s="73" t="str">
        <f t="shared" si="25"/>
        <v>transportation-sector-main.html#fuel-econ-std</v>
      </c>
      <c r="R90" s="73" t="str">
        <f t="shared" si="25"/>
        <v>fuel-economy-standard.html</v>
      </c>
      <c r="S90" s="379" t="s">
        <v>2144</v>
      </c>
      <c r="T90" s="399"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0" t="s">
        <v>1939</v>
      </c>
      <c r="Q91" s="73" t="str">
        <f t="shared" si="25"/>
        <v>transportation-sector-main.html#fuel-econ-std</v>
      </c>
      <c r="R91" s="73" t="str">
        <f t="shared" si="25"/>
        <v>fuel-economy-standard.html</v>
      </c>
      <c r="S91" s="379" t="s">
        <v>2145</v>
      </c>
      <c r="T91" s="399"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0" t="s">
        <v>1940</v>
      </c>
      <c r="Q92" s="73" t="str">
        <f t="shared" si="25"/>
        <v>transportation-sector-main.html#fuel-econ-std</v>
      </c>
      <c r="R92" s="73" t="str">
        <f t="shared" si="25"/>
        <v>fuel-economy-standard.html</v>
      </c>
      <c r="S92" s="379" t="s">
        <v>2145</v>
      </c>
      <c r="T92" s="399"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1">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6" t="s">
        <v>1941</v>
      </c>
      <c r="Q93" s="73" t="str">
        <f t="shared" si="25"/>
        <v>transportation-sector-main.html#fuel-econ-std</v>
      </c>
      <c r="R93" s="73" t="str">
        <f t="shared" si="25"/>
        <v>fuel-economy-standard.html</v>
      </c>
      <c r="S93" s="379" t="s">
        <v>2146</v>
      </c>
      <c r="T93" s="399"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5">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0" t="s">
        <v>1942</v>
      </c>
      <c r="Q94" s="73" t="str">
        <f t="shared" si="25"/>
        <v>transportation-sector-main.html#fuel-econ-std</v>
      </c>
      <c r="R94" s="73" t="str">
        <f t="shared" si="25"/>
        <v>fuel-economy-standard.html</v>
      </c>
      <c r="S94" s="379" t="s">
        <v>2146</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0" t="s">
        <v>1943</v>
      </c>
      <c r="Q95" s="73" t="str">
        <f t="shared" si="25"/>
        <v>transportation-sector-main.html#fuel-econ-std</v>
      </c>
      <c r="R95" s="73" t="str">
        <f t="shared" si="25"/>
        <v>fuel-economy-standard.html</v>
      </c>
      <c r="S95" s="379" t="s">
        <v>2146</v>
      </c>
      <c r="T95" s="399"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0" t="s">
        <v>1944</v>
      </c>
      <c r="Q96" s="73" t="str">
        <f t="shared" si="25"/>
        <v>transportation-sector-main.html#fuel-econ-std</v>
      </c>
      <c r="R96" s="73" t="str">
        <f t="shared" si="25"/>
        <v>fuel-economy-standard.html</v>
      </c>
      <c r="S96" s="379" t="s">
        <v>2146</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1">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1482</v>
      </c>
      <c r="Q97" s="73" t="str">
        <f t="shared" si="25"/>
        <v>transportation-sector-main.html#fuel-econ-std</v>
      </c>
      <c r="R97" s="73" t="str">
        <f t="shared" si="25"/>
        <v>fuel-economy-standard.html</v>
      </c>
      <c r="S97" s="379" t="s">
        <v>2146</v>
      </c>
      <c r="T97" s="399"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1483</v>
      </c>
      <c r="Q98" s="73" t="str">
        <f t="shared" si="25"/>
        <v>transportation-sector-main.html#fuel-econ-std</v>
      </c>
      <c r="R98" s="73" t="str">
        <f t="shared" si="25"/>
        <v>fuel-economy-standard.html</v>
      </c>
      <c r="S98" s="379" t="s">
        <v>2146</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0" t="s">
        <v>2019</v>
      </c>
      <c r="G99" s="370" t="s">
        <v>2020</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7" t="s">
        <v>1945</v>
      </c>
      <c r="Q99" s="73" t="str">
        <f t="shared" si="25"/>
        <v>transportation-sector-main.html#fuel-econ-std</v>
      </c>
      <c r="R99" s="73" t="str">
        <f t="shared" si="25"/>
        <v>fuel-economy-standard.html</v>
      </c>
      <c r="S99" s="379" t="s">
        <v>2146</v>
      </c>
      <c r="T99" s="399"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0" t="s">
        <v>2021</v>
      </c>
      <c r="G100" s="370" t="s">
        <v>2020</v>
      </c>
      <c r="H100" s="53">
        <v>373</v>
      </c>
      <c r="I100" s="8" t="s">
        <v>47</v>
      </c>
      <c r="J100" s="87" t="str">
        <f t="shared" si="27"/>
        <v>Vehicle Fuel Economy Standards</v>
      </c>
      <c r="K100" s="87" t="str">
        <f t="shared" si="28"/>
        <v>trans fuel economy standards</v>
      </c>
      <c r="L100" s="60"/>
      <c r="M100" s="62"/>
      <c r="N100" s="60"/>
      <c r="O100" s="54"/>
      <c r="P100" s="52"/>
      <c r="Q100" s="54"/>
      <c r="R100" s="54"/>
      <c r="S100" s="177"/>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7" t="s">
        <v>1946</v>
      </c>
      <c r="R101" s="72" t="s">
        <v>1166</v>
      </c>
      <c r="S101" s="408" t="s">
        <v>2147</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7" t="s">
        <v>1947</v>
      </c>
      <c r="R102" s="73" t="str">
        <f t="shared" ref="R102:R104" si="32">R$101</f>
        <v>hydrogen-vehicle-mandate.html</v>
      </c>
      <c r="S102" s="379" t="s">
        <v>2148</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7" t="s">
        <v>1948</v>
      </c>
      <c r="R103" s="73" t="str">
        <f t="shared" si="32"/>
        <v>hydrogen-vehicle-mandate.html</v>
      </c>
      <c r="S103" s="379" t="s">
        <v>2148</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7" t="s">
        <v>1949</v>
      </c>
      <c r="R104" s="73" t="str">
        <f t="shared" si="32"/>
        <v>hydrogen-vehicle-mandate.html</v>
      </c>
      <c r="S104" s="379" t="s">
        <v>2148</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1188</v>
      </c>
      <c r="R105" s="54"/>
      <c r="S105" s="399"/>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1189</v>
      </c>
      <c r="R106" s="54"/>
      <c r="S106" s="399"/>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1186</v>
      </c>
      <c r="R107" s="54"/>
      <c r="S107" s="399"/>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1187</v>
      </c>
      <c r="R108" s="54"/>
      <c r="S108" s="399"/>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1190</v>
      </c>
      <c r="R109" s="54"/>
      <c r="S109" s="399"/>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1191</v>
      </c>
      <c r="R110" s="54"/>
      <c r="S110" s="399"/>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0" t="s">
        <v>2019</v>
      </c>
      <c r="G111" s="370" t="s">
        <v>2020</v>
      </c>
      <c r="H111" s="53">
        <v>603</v>
      </c>
      <c r="I111" s="8" t="s">
        <v>47</v>
      </c>
      <c r="J111" s="87"/>
      <c r="K111" s="87"/>
      <c r="L111" s="104"/>
      <c r="M111" s="104"/>
      <c r="N111" s="104"/>
      <c r="O111" s="73"/>
      <c r="P111" s="52"/>
      <c r="R111" s="54"/>
      <c r="S111" s="399"/>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0" t="s">
        <v>2021</v>
      </c>
      <c r="G112" s="370" t="s">
        <v>2020</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7" t="s">
        <v>2017</v>
      </c>
      <c r="R112" s="54"/>
      <c r="S112" s="379" t="s">
        <v>2014</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7" t="s">
        <v>2024</v>
      </c>
      <c r="Q113" s="52" t="s">
        <v>513</v>
      </c>
      <c r="R113" s="8" t="s">
        <v>514</v>
      </c>
      <c r="S113" s="376" t="s">
        <v>2015</v>
      </c>
      <c r="T113" s="8"/>
    </row>
    <row r="114" spans="1:20" s="93" customFormat="1" ht="114">
      <c r="A114" s="3" t="s">
        <v>4</v>
      </c>
      <c r="B114" s="3" t="s">
        <v>1582</v>
      </c>
      <c r="C114" s="3" t="s">
        <v>1583</v>
      </c>
      <c r="D114" s="399" t="s">
        <v>48</v>
      </c>
      <c r="E114" s="399" t="s">
        <v>40</v>
      </c>
      <c r="F114" s="399" t="s">
        <v>88</v>
      </c>
      <c r="G114" s="399" t="s">
        <v>40</v>
      </c>
      <c r="H114" s="171">
        <v>848</v>
      </c>
      <c r="I114" s="399" t="s">
        <v>46</v>
      </c>
      <c r="J114" s="3" t="s">
        <v>1582</v>
      </c>
      <c r="K114" s="3" t="s">
        <v>1584</v>
      </c>
      <c r="L114" s="420">
        <v>0</v>
      </c>
      <c r="M114" s="421">
        <v>0.35</v>
      </c>
      <c r="N114" s="420">
        <v>0.01</v>
      </c>
      <c r="O114" s="399" t="s">
        <v>2163</v>
      </c>
      <c r="P114" s="422" t="s">
        <v>2164</v>
      </c>
      <c r="Q114" s="399" t="s">
        <v>210</v>
      </c>
      <c r="R114" s="400" t="s">
        <v>211</v>
      </c>
      <c r="S114" s="423" t="s">
        <v>2165</v>
      </c>
      <c r="T114" s="399"/>
    </row>
    <row r="115" spans="1:20" s="93" customFormat="1" ht="57">
      <c r="A115" s="4" t="s">
        <v>4</v>
      </c>
      <c r="B115" s="4" t="s">
        <v>1582</v>
      </c>
      <c r="C115" s="4" t="s">
        <v>1583</v>
      </c>
      <c r="D115" s="399" t="s">
        <v>48</v>
      </c>
      <c r="E115" s="399" t="s">
        <v>41</v>
      </c>
      <c r="F115" s="399" t="s">
        <v>88</v>
      </c>
      <c r="G115" s="399" t="s">
        <v>41</v>
      </c>
      <c r="H115" s="171">
        <v>849</v>
      </c>
      <c r="I115" s="400" t="s">
        <v>47</v>
      </c>
      <c r="J115" s="4"/>
      <c r="K115" s="104"/>
      <c r="L115" s="104"/>
      <c r="M115" s="104"/>
      <c r="N115" s="104"/>
      <c r="O115" s="57"/>
      <c r="P115" s="399" t="s">
        <v>630</v>
      </c>
      <c r="Q115" s="57"/>
      <c r="R115" s="57"/>
      <c r="S115" s="179"/>
      <c r="T115" s="399"/>
    </row>
    <row r="116" spans="1:20" s="93" customFormat="1" ht="57">
      <c r="A116" s="4" t="s">
        <v>4</v>
      </c>
      <c r="B116" s="4" t="s">
        <v>1582</v>
      </c>
      <c r="C116" s="4" t="s">
        <v>1583</v>
      </c>
      <c r="D116" s="399" t="s">
        <v>48</v>
      </c>
      <c r="E116" s="399" t="s">
        <v>42</v>
      </c>
      <c r="F116" s="399" t="s">
        <v>88</v>
      </c>
      <c r="G116" s="399" t="s">
        <v>90</v>
      </c>
      <c r="H116" s="171">
        <v>850</v>
      </c>
      <c r="I116" s="399" t="s">
        <v>46</v>
      </c>
      <c r="J116" s="4" t="s">
        <v>1582</v>
      </c>
      <c r="K116" s="4" t="s">
        <v>1584</v>
      </c>
      <c r="L116" s="104">
        <v>0</v>
      </c>
      <c r="M116" s="421">
        <v>0.1</v>
      </c>
      <c r="N116" s="104">
        <v>0.01</v>
      </c>
      <c r="O116" s="57" t="s">
        <v>1585</v>
      </c>
      <c r="P116" s="422" t="s">
        <v>2160</v>
      </c>
      <c r="Q116" s="57" t="s">
        <v>210</v>
      </c>
      <c r="R116" s="57" t="s">
        <v>211</v>
      </c>
      <c r="S116" s="179" t="s">
        <v>478</v>
      </c>
      <c r="T116" s="399"/>
    </row>
    <row r="117" spans="1:20" s="93" customFormat="1" ht="28.5">
      <c r="A117" s="4" t="s">
        <v>4</v>
      </c>
      <c r="B117" s="4" t="s">
        <v>1582</v>
      </c>
      <c r="C117" s="4" t="s">
        <v>1583</v>
      </c>
      <c r="D117" s="399" t="s">
        <v>48</v>
      </c>
      <c r="E117" s="399" t="s">
        <v>43</v>
      </c>
      <c r="F117" s="399" t="s">
        <v>88</v>
      </c>
      <c r="G117" s="399" t="s">
        <v>91</v>
      </c>
      <c r="H117" s="171">
        <v>851</v>
      </c>
      <c r="I117" s="400" t="s">
        <v>47</v>
      </c>
      <c r="J117" s="4"/>
      <c r="K117" s="104"/>
      <c r="L117" s="104"/>
      <c r="M117" s="104"/>
      <c r="N117" s="104"/>
      <c r="O117" s="57"/>
      <c r="P117" s="399"/>
      <c r="Q117" s="57"/>
      <c r="R117" s="57"/>
      <c r="S117" s="179"/>
      <c r="T117" s="399"/>
    </row>
    <row r="118" spans="1:20" s="93" customFormat="1" ht="28.5">
      <c r="A118" s="4" t="s">
        <v>4</v>
      </c>
      <c r="B118" s="4" t="s">
        <v>1582</v>
      </c>
      <c r="C118" s="4" t="s">
        <v>1583</v>
      </c>
      <c r="D118" s="399" t="s">
        <v>48</v>
      </c>
      <c r="E118" s="399" t="s">
        <v>44</v>
      </c>
      <c r="F118" s="399" t="s">
        <v>88</v>
      </c>
      <c r="G118" s="399" t="s">
        <v>92</v>
      </c>
      <c r="H118" s="171">
        <v>852</v>
      </c>
      <c r="I118" s="400" t="s">
        <v>47</v>
      </c>
      <c r="J118" s="4"/>
      <c r="K118" s="104"/>
      <c r="L118" s="104"/>
      <c r="M118" s="104"/>
      <c r="N118" s="104"/>
      <c r="O118" s="57"/>
      <c r="P118" s="399"/>
      <c r="Q118" s="57"/>
      <c r="R118" s="57"/>
      <c r="S118" s="179"/>
      <c r="T118" s="399"/>
    </row>
    <row r="119" spans="1:20" s="93" customFormat="1" ht="28.5">
      <c r="A119" s="4" t="s">
        <v>4</v>
      </c>
      <c r="B119" s="4" t="s">
        <v>1582</v>
      </c>
      <c r="C119" s="4" t="s">
        <v>1583</v>
      </c>
      <c r="D119" s="399" t="s">
        <v>48</v>
      </c>
      <c r="E119" s="399" t="s">
        <v>119</v>
      </c>
      <c r="F119" s="379" t="s">
        <v>2019</v>
      </c>
      <c r="G119" s="379" t="s">
        <v>2020</v>
      </c>
      <c r="H119" s="171">
        <v>853</v>
      </c>
      <c r="I119" s="400" t="s">
        <v>47</v>
      </c>
      <c r="J119" s="4"/>
      <c r="K119" s="104"/>
      <c r="L119" s="104"/>
      <c r="M119" s="104"/>
      <c r="N119" s="104"/>
      <c r="O119" s="57"/>
      <c r="P119" s="399"/>
      <c r="Q119" s="57"/>
      <c r="R119" s="57"/>
      <c r="S119" s="179"/>
      <c r="T119" s="399"/>
    </row>
    <row r="120" spans="1:20" s="93" customFormat="1" ht="28.5">
      <c r="A120" s="4" t="s">
        <v>4</v>
      </c>
      <c r="B120" s="4" t="s">
        <v>1582</v>
      </c>
      <c r="C120" s="4" t="s">
        <v>1583</v>
      </c>
      <c r="D120" s="399" t="s">
        <v>45</v>
      </c>
      <c r="E120" s="399" t="s">
        <v>40</v>
      </c>
      <c r="F120" s="399" t="s">
        <v>89</v>
      </c>
      <c r="G120" s="399" t="s">
        <v>40</v>
      </c>
      <c r="H120" s="171">
        <v>854</v>
      </c>
      <c r="I120" s="400" t="s">
        <v>47</v>
      </c>
      <c r="J120" s="4"/>
      <c r="K120" s="104"/>
      <c r="L120" s="104"/>
      <c r="M120" s="104"/>
      <c r="N120" s="104"/>
      <c r="O120" s="57"/>
      <c r="P120" s="399"/>
      <c r="Q120" s="57"/>
      <c r="R120" s="57"/>
      <c r="S120" s="179"/>
      <c r="T120" s="399"/>
    </row>
    <row r="121" spans="1:20" s="93" customFormat="1" ht="71.25">
      <c r="A121" s="4" t="s">
        <v>4</v>
      </c>
      <c r="B121" s="4" t="s">
        <v>1582</v>
      </c>
      <c r="C121" s="4" t="s">
        <v>1583</v>
      </c>
      <c r="D121" s="399" t="s">
        <v>45</v>
      </c>
      <c r="E121" s="399" t="s">
        <v>41</v>
      </c>
      <c r="F121" s="399" t="s">
        <v>89</v>
      </c>
      <c r="G121" s="399" t="s">
        <v>41</v>
      </c>
      <c r="H121" s="171">
        <v>855</v>
      </c>
      <c r="I121" s="399" t="s">
        <v>46</v>
      </c>
      <c r="J121" s="4" t="s">
        <v>1582</v>
      </c>
      <c r="K121" s="4" t="s">
        <v>1584</v>
      </c>
      <c r="L121" s="104">
        <v>0</v>
      </c>
      <c r="M121" s="421">
        <v>0.3</v>
      </c>
      <c r="N121" s="104">
        <v>0.01</v>
      </c>
      <c r="O121" s="57" t="s">
        <v>1585</v>
      </c>
      <c r="P121" s="422" t="s">
        <v>2166</v>
      </c>
      <c r="Q121" s="57" t="s">
        <v>210</v>
      </c>
      <c r="R121" s="57" t="s">
        <v>211</v>
      </c>
      <c r="S121" s="424" t="s">
        <v>2167</v>
      </c>
      <c r="T121" s="399"/>
    </row>
    <row r="122" spans="1:20" s="93" customFormat="1" ht="28.5">
      <c r="A122" s="4" t="s">
        <v>4</v>
      </c>
      <c r="B122" s="4" t="s">
        <v>1582</v>
      </c>
      <c r="C122" s="4" t="s">
        <v>1583</v>
      </c>
      <c r="D122" s="399" t="s">
        <v>45</v>
      </c>
      <c r="E122" s="399" t="s">
        <v>42</v>
      </c>
      <c r="F122" s="399" t="s">
        <v>89</v>
      </c>
      <c r="G122" s="399" t="s">
        <v>90</v>
      </c>
      <c r="H122" s="171">
        <v>856</v>
      </c>
      <c r="I122" s="400" t="s">
        <v>47</v>
      </c>
      <c r="J122" s="4"/>
      <c r="K122" s="104"/>
      <c r="L122" s="104"/>
      <c r="M122" s="104"/>
      <c r="N122" s="104"/>
      <c r="O122" s="57"/>
      <c r="P122" s="399"/>
      <c r="Q122" s="57"/>
      <c r="R122" s="57"/>
      <c r="S122" s="179"/>
      <c r="T122" s="399"/>
    </row>
    <row r="123" spans="1:20" s="93" customFormat="1" ht="28.5">
      <c r="A123" s="4" t="s">
        <v>4</v>
      </c>
      <c r="B123" s="4" t="s">
        <v>1582</v>
      </c>
      <c r="C123" s="4" t="s">
        <v>1583</v>
      </c>
      <c r="D123" s="399" t="s">
        <v>45</v>
      </c>
      <c r="E123" s="399" t="s">
        <v>43</v>
      </c>
      <c r="F123" s="399" t="s">
        <v>89</v>
      </c>
      <c r="G123" s="399" t="s">
        <v>91</v>
      </c>
      <c r="H123" s="171">
        <v>857</v>
      </c>
      <c r="I123" s="400" t="s">
        <v>47</v>
      </c>
      <c r="J123" s="4"/>
      <c r="K123" s="104"/>
      <c r="L123" s="104"/>
      <c r="M123" s="104"/>
      <c r="N123" s="104"/>
      <c r="O123" s="57"/>
      <c r="P123" s="399"/>
      <c r="Q123" s="57"/>
      <c r="R123" s="57"/>
      <c r="S123" s="179"/>
      <c r="T123" s="399"/>
    </row>
    <row r="124" spans="1:20" s="93" customFormat="1" ht="28.5">
      <c r="A124" s="4" t="s">
        <v>4</v>
      </c>
      <c r="B124" s="4" t="s">
        <v>1582</v>
      </c>
      <c r="C124" s="4" t="s">
        <v>1583</v>
      </c>
      <c r="D124" s="399" t="s">
        <v>45</v>
      </c>
      <c r="E124" s="399" t="s">
        <v>44</v>
      </c>
      <c r="F124" s="399" t="s">
        <v>89</v>
      </c>
      <c r="G124" s="399" t="s">
        <v>92</v>
      </c>
      <c r="H124" s="171">
        <v>858</v>
      </c>
      <c r="I124" s="400" t="s">
        <v>47</v>
      </c>
      <c r="J124" s="4"/>
      <c r="K124" s="104"/>
      <c r="L124" s="104"/>
      <c r="M124" s="104"/>
      <c r="N124" s="104"/>
      <c r="O124" s="57"/>
      <c r="P124" s="399"/>
      <c r="Q124" s="57"/>
      <c r="R124" s="57"/>
      <c r="S124" s="179"/>
      <c r="T124" s="399"/>
    </row>
    <row r="125" spans="1:20" s="93" customFormat="1" ht="28.5">
      <c r="A125" s="4" t="s">
        <v>4</v>
      </c>
      <c r="B125" s="4" t="s">
        <v>1582</v>
      </c>
      <c r="C125" s="4" t="s">
        <v>1583</v>
      </c>
      <c r="D125" s="399" t="s">
        <v>45</v>
      </c>
      <c r="E125" s="399" t="s">
        <v>119</v>
      </c>
      <c r="F125" s="379" t="s">
        <v>2021</v>
      </c>
      <c r="G125" s="379" t="s">
        <v>2020</v>
      </c>
      <c r="H125" s="171">
        <v>859</v>
      </c>
      <c r="I125" s="400" t="s">
        <v>47</v>
      </c>
      <c r="J125" s="4"/>
      <c r="K125" s="104"/>
      <c r="L125" s="104"/>
      <c r="M125" s="104"/>
      <c r="N125" s="104"/>
      <c r="O125" s="57"/>
      <c r="P125" s="399"/>
      <c r="Q125" s="57"/>
      <c r="R125" s="57"/>
      <c r="S125" s="179"/>
      <c r="T125" s="399"/>
    </row>
    <row r="126" spans="1:20" ht="42.75">
      <c r="A126" s="94" t="s">
        <v>74</v>
      </c>
      <c r="B126" s="94" t="s">
        <v>15</v>
      </c>
      <c r="C126" s="94" t="s">
        <v>928</v>
      </c>
      <c r="D126" s="52" t="s">
        <v>121</v>
      </c>
      <c r="E126" s="52" t="s">
        <v>301</v>
      </c>
      <c r="F126" s="52" t="s">
        <v>305</v>
      </c>
      <c r="G126" s="52" t="s">
        <v>127</v>
      </c>
      <c r="H126" s="385">
        <v>435</v>
      </c>
      <c r="I126" s="52" t="s">
        <v>47</v>
      </c>
      <c r="J126" s="75" t="s">
        <v>15</v>
      </c>
      <c r="K126" s="75" t="s">
        <v>927</v>
      </c>
      <c r="L126" s="58">
        <v>0</v>
      </c>
      <c r="M126" s="58">
        <v>1</v>
      </c>
      <c r="N126" s="58">
        <v>0.01</v>
      </c>
      <c r="O126" s="52" t="s">
        <v>120</v>
      </c>
      <c r="P126" s="52" t="s">
        <v>900</v>
      </c>
      <c r="Q126" s="52" t="s">
        <v>212</v>
      </c>
      <c r="R126" s="8" t="s">
        <v>213</v>
      </c>
      <c r="S126" s="177"/>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79"/>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79"/>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125</v>
      </c>
      <c r="E129" s="52" t="s">
        <v>301</v>
      </c>
      <c r="F129" s="52" t="s">
        <v>305</v>
      </c>
      <c r="G129" s="52" t="s">
        <v>131</v>
      </c>
      <c r="H129" s="53">
        <v>438</v>
      </c>
      <c r="I129" s="52" t="s">
        <v>46</v>
      </c>
      <c r="J129" s="73" t="str">
        <f t="shared" ref="J129:J131" si="36">J$126</f>
        <v>Building Component Electrification</v>
      </c>
      <c r="K129" s="65" t="str">
        <f t="shared" ref="K129:Q133" si="37">K$126</f>
        <v>bldgs new component fuel shifting</v>
      </c>
      <c r="L129" s="104">
        <f t="shared" si="37"/>
        <v>0</v>
      </c>
      <c r="M129" s="104">
        <f t="shared" si="37"/>
        <v>1</v>
      </c>
      <c r="N129" s="63">
        <f t="shared" si="37"/>
        <v>0.01</v>
      </c>
      <c r="O129" s="57" t="str">
        <f t="shared" si="37"/>
        <v>% of newly sold non-electric building components</v>
      </c>
      <c r="P129" s="377" t="s">
        <v>2059</v>
      </c>
      <c r="Q129" s="57" t="str">
        <f t="shared" si="37"/>
        <v>buildings-sector-main.html#component-elec</v>
      </c>
      <c r="R129" s="57" t="str">
        <f t="shared" ref="R129:R131" si="38">R$126</f>
        <v>building-component-electrification.html</v>
      </c>
      <c r="S129" s="401" t="s">
        <v>2060</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126</v>
      </c>
      <c r="E130" s="52" t="s">
        <v>301</v>
      </c>
      <c r="F130" s="52" t="s">
        <v>305</v>
      </c>
      <c r="G130" s="52" t="s">
        <v>132</v>
      </c>
      <c r="H130" s="385">
        <v>439</v>
      </c>
      <c r="I130" s="52" t="s">
        <v>47</v>
      </c>
      <c r="J130" s="73" t="str">
        <f t="shared" si="36"/>
        <v>Building Component Electrification</v>
      </c>
      <c r="K130" s="65" t="str">
        <f t="shared" si="37"/>
        <v>bldgs new component fuel shifting</v>
      </c>
      <c r="L130" s="104">
        <f t="shared" si="37"/>
        <v>0</v>
      </c>
      <c r="M130" s="104">
        <f t="shared" si="37"/>
        <v>1</v>
      </c>
      <c r="N130" s="63">
        <f t="shared" si="37"/>
        <v>0.01</v>
      </c>
      <c r="O130" s="57" t="str">
        <f t="shared" si="37"/>
        <v>% of newly sold non-electric building components</v>
      </c>
      <c r="P130" s="52" t="s">
        <v>901</v>
      </c>
      <c r="Q130" s="57" t="str">
        <f t="shared" si="37"/>
        <v>buildings-sector-main.html#component-elec</v>
      </c>
      <c r="R130" s="57" t="str">
        <f t="shared" si="38"/>
        <v>building-component-electrification.html</v>
      </c>
      <c r="S130" s="179"/>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121</v>
      </c>
      <c r="E131" s="52" t="s">
        <v>302</v>
      </c>
      <c r="F131" s="52" t="s">
        <v>304</v>
      </c>
      <c r="G131" s="52" t="s">
        <v>127</v>
      </c>
      <c r="H131" s="385">
        <v>440</v>
      </c>
      <c r="I131" s="52" t="s">
        <v>47</v>
      </c>
      <c r="J131" s="73" t="str">
        <f t="shared" si="36"/>
        <v>Building Component Electrification</v>
      </c>
      <c r="K131" s="65" t="str">
        <f t="shared" si="37"/>
        <v>bldgs new component fuel shifting</v>
      </c>
      <c r="L131" s="104">
        <f t="shared" si="37"/>
        <v>0</v>
      </c>
      <c r="M131" s="104">
        <f t="shared" si="37"/>
        <v>1</v>
      </c>
      <c r="N131" s="63">
        <f t="shared" si="37"/>
        <v>0.01</v>
      </c>
      <c r="O131" s="57" t="str">
        <f t="shared" si="37"/>
        <v>% of newly sold non-electric building components</v>
      </c>
      <c r="P131" s="52" t="s">
        <v>902</v>
      </c>
      <c r="Q131" s="57" t="str">
        <f t="shared" si="37"/>
        <v>buildings-sector-main.html#component-elec</v>
      </c>
      <c r="R131" s="57" t="str">
        <f t="shared" si="38"/>
        <v>building-component-electrification.html</v>
      </c>
      <c r="S131" s="179"/>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79"/>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124</v>
      </c>
      <c r="E133" s="52" t="s">
        <v>302</v>
      </c>
      <c r="F133" s="52" t="s">
        <v>304</v>
      </c>
      <c r="G133" s="52" t="s">
        <v>130</v>
      </c>
      <c r="H133" s="385">
        <v>442</v>
      </c>
      <c r="I133" s="52" t="s">
        <v>46</v>
      </c>
      <c r="J133" s="73" t="str">
        <f t="shared" ref="J133:O138" si="39">J$126</f>
        <v>Building Component Electrification</v>
      </c>
      <c r="K133" s="65" t="str">
        <f t="shared" si="39"/>
        <v>bldgs new component fuel shifting</v>
      </c>
      <c r="L133" s="104">
        <f t="shared" si="37"/>
        <v>0</v>
      </c>
      <c r="M133" s="104">
        <f t="shared" si="37"/>
        <v>1</v>
      </c>
      <c r="N133" s="63">
        <f t="shared" si="37"/>
        <v>0.01</v>
      </c>
      <c r="O133" s="57" t="str">
        <f t="shared" si="37"/>
        <v>% of newly sold non-electric building components</v>
      </c>
      <c r="P133" s="377" t="s">
        <v>2061</v>
      </c>
      <c r="Q133" s="57"/>
      <c r="R133" s="57"/>
      <c r="S133" s="179" t="s">
        <v>2060</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125</v>
      </c>
      <c r="E134" s="52" t="s">
        <v>302</v>
      </c>
      <c r="F134" s="52" t="s">
        <v>304</v>
      </c>
      <c r="G134" s="52" t="s">
        <v>131</v>
      </c>
      <c r="H134" s="53">
        <v>443</v>
      </c>
      <c r="I134" s="52" t="s">
        <v>46</v>
      </c>
      <c r="J134" s="73" t="str">
        <f t="shared" si="39"/>
        <v>Building Component Electrification</v>
      </c>
      <c r="K134" s="65" t="str">
        <f t="shared" si="39"/>
        <v>bldgs new component fuel shifting</v>
      </c>
      <c r="L134" s="104">
        <f t="shared" si="39"/>
        <v>0</v>
      </c>
      <c r="M134" s="394">
        <v>0.5</v>
      </c>
      <c r="N134" s="63">
        <f t="shared" si="39"/>
        <v>0.01</v>
      </c>
      <c r="O134" s="57" t="str">
        <f t="shared" si="39"/>
        <v>% of newly sold non-electric building components</v>
      </c>
      <c r="P134" s="377" t="s">
        <v>2025</v>
      </c>
      <c r="Q134" s="57" t="str">
        <f t="shared" ref="Q134:R136" si="40">Q$126</f>
        <v>buildings-sector-main.html#component-elec</v>
      </c>
      <c r="R134" s="57" t="str">
        <f t="shared" si="40"/>
        <v>building-component-electrification.html</v>
      </c>
      <c r="S134" s="179" t="s">
        <v>2060</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126</v>
      </c>
      <c r="E135" s="52" t="s">
        <v>302</v>
      </c>
      <c r="F135" s="52" t="s">
        <v>304</v>
      </c>
      <c r="G135" s="52" t="s">
        <v>132</v>
      </c>
      <c r="H135" s="385">
        <v>444</v>
      </c>
      <c r="I135" s="52" t="s">
        <v>47</v>
      </c>
      <c r="J135" s="73" t="str">
        <f t="shared" si="39"/>
        <v>Building Component Electrification</v>
      </c>
      <c r="K135" s="65" t="str">
        <f t="shared" si="39"/>
        <v>bldgs new component fuel shifting</v>
      </c>
      <c r="L135" s="104">
        <f t="shared" si="39"/>
        <v>0</v>
      </c>
      <c r="M135" s="104">
        <f t="shared" si="39"/>
        <v>1</v>
      </c>
      <c r="N135" s="63">
        <f t="shared" si="39"/>
        <v>0.01</v>
      </c>
      <c r="O135" s="57" t="str">
        <f t="shared" si="39"/>
        <v>% of newly sold non-electric building components</v>
      </c>
      <c r="P135" s="52" t="s">
        <v>901</v>
      </c>
      <c r="Q135" s="57" t="str">
        <f t="shared" si="40"/>
        <v>buildings-sector-main.html#component-elec</v>
      </c>
      <c r="R135" s="57" t="str">
        <f t="shared" si="40"/>
        <v>building-component-electrification.html</v>
      </c>
      <c r="S135" s="179"/>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121</v>
      </c>
      <c r="E136" s="52" t="s">
        <v>303</v>
      </c>
      <c r="F136" s="52" t="s">
        <v>180</v>
      </c>
      <c r="G136" s="52" t="s">
        <v>127</v>
      </c>
      <c r="H136" s="385">
        <v>445</v>
      </c>
      <c r="I136" s="52" t="s">
        <v>47</v>
      </c>
      <c r="J136" s="73" t="str">
        <f t="shared" si="39"/>
        <v>Building Component Electrification</v>
      </c>
      <c r="K136" s="65" t="str">
        <f t="shared" si="39"/>
        <v>bldgs new component fuel shifting</v>
      </c>
      <c r="L136" s="104">
        <f t="shared" si="39"/>
        <v>0</v>
      </c>
      <c r="M136" s="104">
        <f t="shared" si="39"/>
        <v>1</v>
      </c>
      <c r="N136" s="63">
        <f t="shared" si="39"/>
        <v>0.01</v>
      </c>
      <c r="O136" s="57" t="str">
        <f t="shared" si="39"/>
        <v>% of newly sold non-electric building components</v>
      </c>
      <c r="P136" s="52" t="s">
        <v>903</v>
      </c>
      <c r="Q136" s="57" t="str">
        <f t="shared" si="40"/>
        <v>buildings-sector-main.html#component-elec</v>
      </c>
      <c r="R136" s="57" t="str">
        <f t="shared" si="40"/>
        <v>building-component-electrification.html</v>
      </c>
      <c r="S136" s="179"/>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79"/>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124</v>
      </c>
      <c r="E138" s="52" t="s">
        <v>303</v>
      </c>
      <c r="F138" s="52" t="s">
        <v>180</v>
      </c>
      <c r="G138" s="52" t="s">
        <v>130</v>
      </c>
      <c r="H138" s="385">
        <v>447</v>
      </c>
      <c r="I138" s="52" t="s">
        <v>46</v>
      </c>
      <c r="J138" s="73" t="str">
        <f t="shared" si="39"/>
        <v>Building Component Electrification</v>
      </c>
      <c r="K138" s="65" t="str">
        <f t="shared" si="39"/>
        <v>bldgs new component fuel shifting</v>
      </c>
      <c r="L138" s="104">
        <f t="shared" si="39"/>
        <v>0</v>
      </c>
      <c r="M138" s="104">
        <f t="shared" si="39"/>
        <v>1</v>
      </c>
      <c r="N138" s="63">
        <f t="shared" si="39"/>
        <v>0.01</v>
      </c>
      <c r="O138" s="57" t="str">
        <f t="shared" si="39"/>
        <v>% of newly sold non-electric building components</v>
      </c>
      <c r="P138" s="377" t="s">
        <v>2062</v>
      </c>
      <c r="Q138" s="57"/>
      <c r="R138" s="57"/>
      <c r="S138" s="179" t="s">
        <v>2060</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125</v>
      </c>
      <c r="E139" s="52" t="s">
        <v>303</v>
      </c>
      <c r="F139" s="52" t="s">
        <v>180</v>
      </c>
      <c r="G139" s="52" t="s">
        <v>131</v>
      </c>
      <c r="H139" s="53">
        <v>448</v>
      </c>
      <c r="I139" s="52" t="s">
        <v>46</v>
      </c>
      <c r="J139" s="73" t="str">
        <f t="shared" ref="J139:O140" si="41">J$126</f>
        <v>Building Component Electrification</v>
      </c>
      <c r="K139" s="65" t="str">
        <f t="shared" si="41"/>
        <v>bldgs new component fuel shifting</v>
      </c>
      <c r="L139" s="104">
        <f t="shared" si="41"/>
        <v>0</v>
      </c>
      <c r="M139" s="104">
        <f t="shared" si="41"/>
        <v>1</v>
      </c>
      <c r="N139" s="63">
        <f t="shared" si="41"/>
        <v>0.01</v>
      </c>
      <c r="O139" s="57" t="str">
        <f t="shared" si="41"/>
        <v>% of newly sold non-electric building components</v>
      </c>
      <c r="P139" s="377" t="s">
        <v>2026</v>
      </c>
      <c r="Q139" s="57" t="str">
        <f t="shared" ref="Q139:R140" si="42">Q$126</f>
        <v>buildings-sector-main.html#component-elec</v>
      </c>
      <c r="R139" s="57" t="str">
        <f t="shared" si="42"/>
        <v>building-component-electrification.html</v>
      </c>
      <c r="S139" s="179" t="s">
        <v>2060</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126</v>
      </c>
      <c r="E140" s="52" t="s">
        <v>303</v>
      </c>
      <c r="F140" s="52" t="s">
        <v>180</v>
      </c>
      <c r="G140" s="52" t="s">
        <v>132</v>
      </c>
      <c r="H140" s="385">
        <v>449</v>
      </c>
      <c r="I140" s="52" t="s">
        <v>47</v>
      </c>
      <c r="J140" s="73" t="str">
        <f t="shared" si="41"/>
        <v>Building Component Electrification</v>
      </c>
      <c r="K140" s="65" t="str">
        <f t="shared" si="41"/>
        <v>bldgs new component fuel shifting</v>
      </c>
      <c r="L140" s="104">
        <f t="shared" si="41"/>
        <v>0</v>
      </c>
      <c r="M140" s="104">
        <f t="shared" si="41"/>
        <v>1</v>
      </c>
      <c r="N140" s="63">
        <f t="shared" si="41"/>
        <v>0.01</v>
      </c>
      <c r="O140" s="57" t="str">
        <f t="shared" si="41"/>
        <v>% of newly sold non-electric building components</v>
      </c>
      <c r="P140" s="52" t="s">
        <v>904</v>
      </c>
      <c r="Q140" s="57" t="str">
        <f t="shared" si="42"/>
        <v>buildings-sector-main.html#component-elec</v>
      </c>
      <c r="R140" s="57" t="str">
        <f t="shared" si="42"/>
        <v>building-component-electrification.html</v>
      </c>
      <c r="S140" s="179"/>
      <c r="T140" s="57"/>
    </row>
    <row r="141" spans="1:20" s="4" customFormat="1" ht="99.75">
      <c r="A141" s="94" t="s">
        <v>74</v>
      </c>
      <c r="B141" s="94" t="s">
        <v>106</v>
      </c>
      <c r="C141" s="94" t="s">
        <v>326</v>
      </c>
      <c r="D141" s="52" t="s">
        <v>121</v>
      </c>
      <c r="E141" s="52" t="s">
        <v>301</v>
      </c>
      <c r="F141" s="52" t="s">
        <v>305</v>
      </c>
      <c r="G141" s="52" t="s">
        <v>127</v>
      </c>
      <c r="H141" s="385">
        <v>13</v>
      </c>
      <c r="I141" s="52" t="s">
        <v>47</v>
      </c>
      <c r="J141" s="75" t="s">
        <v>106</v>
      </c>
      <c r="K141" s="75" t="s">
        <v>624</v>
      </c>
      <c r="L141" s="58">
        <v>0</v>
      </c>
      <c r="M141" s="58">
        <f>ROUND(MaxBoundCalculations!B162,2)</f>
        <v>0.22</v>
      </c>
      <c r="N141" s="58">
        <v>0.01</v>
      </c>
      <c r="O141" s="52" t="s">
        <v>33</v>
      </c>
      <c r="P141" s="377" t="s">
        <v>2016</v>
      </c>
      <c r="Q141" s="52" t="s">
        <v>214</v>
      </c>
      <c r="R141" s="8" t="s">
        <v>215</v>
      </c>
      <c r="S141" s="177" t="s">
        <v>165</v>
      </c>
      <c r="T141" s="52" t="s">
        <v>466</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122</v>
      </c>
      <c r="E142" s="52" t="s">
        <v>301</v>
      </c>
      <c r="F142" s="52" t="s">
        <v>305</v>
      </c>
      <c r="G142" s="52" t="s">
        <v>128</v>
      </c>
      <c r="H142" s="53">
        <v>14</v>
      </c>
      <c r="I142" s="52" t="s">
        <v>46</v>
      </c>
      <c r="J142" s="73" t="str">
        <f t="shared" ref="J142:J158" si="44">J$141</f>
        <v>Building Energy Efficiency Standards</v>
      </c>
      <c r="K142" s="60" t="str">
        <f t="shared" ref="K142:S157" si="45">K$141</f>
        <v>bldgs efficiency standards</v>
      </c>
      <c r="L142" s="60">
        <f t="shared" si="45"/>
        <v>0</v>
      </c>
      <c r="M142" s="392">
        <v>0.6</v>
      </c>
      <c r="N142" s="60">
        <f t="shared" si="45"/>
        <v>0.01</v>
      </c>
      <c r="O142" s="54" t="str">
        <f t="shared" si="45"/>
        <v>% reduction in energy use</v>
      </c>
      <c r="P142" s="377" t="s">
        <v>2065</v>
      </c>
      <c r="Q142" s="54" t="str">
        <f t="shared" si="45"/>
        <v>buildings-sector-main.html#eff-stds</v>
      </c>
      <c r="R142" s="54" t="str">
        <f t="shared" si="45"/>
        <v>building-energy-efficiency-standards.html</v>
      </c>
      <c r="S142" s="402" t="s">
        <v>2064</v>
      </c>
      <c r="T142" s="397" t="s">
        <v>2066</v>
      </c>
    </row>
    <row r="143" spans="1:20" s="4" customFormat="1" ht="156.75">
      <c r="A143" s="73" t="str">
        <f>A$141</f>
        <v>Buildings and Appliances</v>
      </c>
      <c r="B143" s="73" t="str">
        <f t="shared" si="43"/>
        <v>Building Energy Efficiency Standards</v>
      </c>
      <c r="C143" s="73" t="str">
        <f t="shared" si="43"/>
        <v>Reduction in E Use Allowed by Component Eff Std</v>
      </c>
      <c r="D143" s="52" t="s">
        <v>123</v>
      </c>
      <c r="E143" s="52" t="s">
        <v>301</v>
      </c>
      <c r="F143" s="52" t="s">
        <v>305</v>
      </c>
      <c r="G143" s="52" t="s">
        <v>129</v>
      </c>
      <c r="H143" s="53">
        <v>15</v>
      </c>
      <c r="I143" s="52" t="s">
        <v>46</v>
      </c>
      <c r="J143" s="73" t="str">
        <f t="shared" si="44"/>
        <v>Building Energy Efficiency Standards</v>
      </c>
      <c r="K143" s="60" t="str">
        <f t="shared" si="45"/>
        <v>bldgs efficiency standards</v>
      </c>
      <c r="L143" s="60">
        <f t="shared" si="45"/>
        <v>0</v>
      </c>
      <c r="M143" s="392">
        <v>0.6</v>
      </c>
      <c r="N143" s="60">
        <f t="shared" si="45"/>
        <v>0.01</v>
      </c>
      <c r="O143" s="54" t="str">
        <f t="shared" si="45"/>
        <v>% reduction in energy use</v>
      </c>
      <c r="P143" s="377" t="s">
        <v>2027</v>
      </c>
      <c r="Q143" s="54" t="str">
        <f t="shared" si="45"/>
        <v>buildings-sector-main.html#eff-stds</v>
      </c>
      <c r="R143" s="54" t="str">
        <f t="shared" si="45"/>
        <v>building-energy-efficiency-standards.html</v>
      </c>
      <c r="S143" s="402" t="s">
        <v>2063</v>
      </c>
      <c r="T143" s="397" t="s">
        <v>2066</v>
      </c>
    </row>
    <row r="144" spans="1:20" s="4" customFormat="1" ht="213.75">
      <c r="A144" s="73" t="str">
        <f>A$141</f>
        <v>Buildings and Appliances</v>
      </c>
      <c r="B144" s="73" t="str">
        <f t="shared" si="43"/>
        <v>Building Energy Efficiency Standards</v>
      </c>
      <c r="C144" s="73" t="str">
        <f t="shared" si="43"/>
        <v>Reduction in E Use Allowed by Component Eff Std</v>
      </c>
      <c r="D144" s="52" t="s">
        <v>124</v>
      </c>
      <c r="E144" s="52" t="s">
        <v>301</v>
      </c>
      <c r="F144" s="52" t="s">
        <v>305</v>
      </c>
      <c r="G144" s="52" t="s">
        <v>130</v>
      </c>
      <c r="H144" s="53">
        <v>16</v>
      </c>
      <c r="I144" s="52" t="s">
        <v>46</v>
      </c>
      <c r="J144" s="73" t="str">
        <f t="shared" si="44"/>
        <v>Building Energy Efficiency Standards</v>
      </c>
      <c r="K144" s="60" t="str">
        <f t="shared" si="45"/>
        <v>bldgs efficiency standards</v>
      </c>
      <c r="L144" s="60">
        <f t="shared" si="45"/>
        <v>0</v>
      </c>
      <c r="M144" s="392">
        <v>0.6</v>
      </c>
      <c r="N144" s="60">
        <f t="shared" si="45"/>
        <v>0.01</v>
      </c>
      <c r="O144" s="54" t="str">
        <f t="shared" si="45"/>
        <v>% reduction in energy use</v>
      </c>
      <c r="P144" s="377" t="s">
        <v>2028</v>
      </c>
      <c r="Q144" s="54" t="str">
        <f t="shared" si="45"/>
        <v>buildings-sector-main.html#eff-stds</v>
      </c>
      <c r="R144" s="54" t="str">
        <f t="shared" si="45"/>
        <v>building-energy-efficiency-standards.html</v>
      </c>
      <c r="S144" s="402" t="s">
        <v>2067</v>
      </c>
      <c r="T144" s="402" t="s">
        <v>2066</v>
      </c>
    </row>
    <row r="145" spans="1:20" s="4" customFormat="1" ht="213.75">
      <c r="A145" s="73" t="str">
        <f>A$141</f>
        <v>Buildings and Appliances</v>
      </c>
      <c r="B145" s="73" t="str">
        <f t="shared" si="43"/>
        <v>Building Energy Efficiency Standards</v>
      </c>
      <c r="C145" s="73" t="str">
        <f t="shared" si="43"/>
        <v>Reduction in E Use Allowed by Component Eff Std</v>
      </c>
      <c r="D145" s="52" t="s">
        <v>125</v>
      </c>
      <c r="E145" s="52" t="s">
        <v>301</v>
      </c>
      <c r="F145" s="52" t="s">
        <v>305</v>
      </c>
      <c r="G145" s="52" t="s">
        <v>131</v>
      </c>
      <c r="H145" s="53">
        <v>17</v>
      </c>
      <c r="I145" s="52" t="s">
        <v>46</v>
      </c>
      <c r="J145" s="73" t="str">
        <f t="shared" si="44"/>
        <v>Building Energy Efficiency Standards</v>
      </c>
      <c r="K145" s="60" t="str">
        <f t="shared" si="45"/>
        <v>bldgs efficiency standards</v>
      </c>
      <c r="L145" s="60">
        <f t="shared" si="45"/>
        <v>0</v>
      </c>
      <c r="M145" s="392">
        <v>0.6</v>
      </c>
      <c r="N145" s="60">
        <f t="shared" si="45"/>
        <v>0.01</v>
      </c>
      <c r="O145" s="54" t="str">
        <f t="shared" si="45"/>
        <v>% reduction in energy use</v>
      </c>
      <c r="P145" s="377" t="s">
        <v>2029</v>
      </c>
      <c r="Q145" s="54" t="str">
        <f t="shared" si="45"/>
        <v>buildings-sector-main.html#eff-stds</v>
      </c>
      <c r="R145" s="54" t="str">
        <f t="shared" si="45"/>
        <v>building-energy-efficiency-standards.html</v>
      </c>
      <c r="S145" s="402" t="s">
        <v>2067</v>
      </c>
      <c r="T145" s="403"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126</v>
      </c>
      <c r="E146" s="52" t="s">
        <v>301</v>
      </c>
      <c r="F146" s="52" t="s">
        <v>305</v>
      </c>
      <c r="G146" s="52" t="s">
        <v>132</v>
      </c>
      <c r="H146" s="53">
        <v>18</v>
      </c>
      <c r="I146" s="52" t="s">
        <v>46</v>
      </c>
      <c r="J146" s="73" t="str">
        <f t="shared" si="44"/>
        <v>Building Energy Efficiency Standards</v>
      </c>
      <c r="K146" s="60" t="str">
        <f t="shared" si="45"/>
        <v>bldgs efficiency standards</v>
      </c>
      <c r="L146" s="60">
        <f t="shared" si="45"/>
        <v>0</v>
      </c>
      <c r="M146" s="392">
        <v>0.6</v>
      </c>
      <c r="N146" s="60">
        <f t="shared" si="45"/>
        <v>0.01</v>
      </c>
      <c r="O146" s="54" t="str">
        <f t="shared" si="45"/>
        <v>% reduction in energy use</v>
      </c>
      <c r="P146" s="377" t="s">
        <v>2030</v>
      </c>
      <c r="Q146" s="54" t="str">
        <f t="shared" si="45"/>
        <v>buildings-sector-main.html#eff-stds</v>
      </c>
      <c r="R146" s="54" t="str">
        <f t="shared" si="45"/>
        <v>building-energy-efficiency-standards.html</v>
      </c>
      <c r="S146" s="402" t="s">
        <v>2067</v>
      </c>
      <c r="T146" s="403"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121</v>
      </c>
      <c r="E147" s="52" t="s">
        <v>302</v>
      </c>
      <c r="F147" s="52" t="s">
        <v>304</v>
      </c>
      <c r="G147" s="52" t="s">
        <v>127</v>
      </c>
      <c r="H147" s="385">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7" t="s">
        <v>631</v>
      </c>
      <c r="Q147" s="54" t="str">
        <f t="shared" si="45"/>
        <v>buildings-sector-main.html#eff-stds</v>
      </c>
      <c r="R147" s="54" t="str">
        <f t="shared" si="45"/>
        <v>building-energy-efficiency-standards.html</v>
      </c>
      <c r="S147"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122</v>
      </c>
      <c r="E148" s="52" t="s">
        <v>302</v>
      </c>
      <c r="F148" s="52" t="s">
        <v>304</v>
      </c>
      <c r="G148" s="52" t="s">
        <v>128</v>
      </c>
      <c r="H148" s="385">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7" t="s">
        <v>632</v>
      </c>
      <c r="Q148" s="54" t="str">
        <f t="shared" si="45"/>
        <v>buildings-sector-main.html#eff-stds</v>
      </c>
      <c r="R148" s="54" t="str">
        <f t="shared" si="45"/>
        <v>building-energy-efficiency-standards.html</v>
      </c>
      <c r="S148"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123</v>
      </c>
      <c r="E149" s="52" t="s">
        <v>302</v>
      </c>
      <c r="F149" s="52" t="s">
        <v>304</v>
      </c>
      <c r="G149" s="52" t="s">
        <v>129</v>
      </c>
      <c r="H149" s="385">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7" t="s">
        <v>633</v>
      </c>
      <c r="Q149" s="54" t="str">
        <f t="shared" si="45"/>
        <v>buildings-sector-main.html#eff-stds</v>
      </c>
      <c r="R149" s="54" t="str">
        <f t="shared" si="45"/>
        <v>building-energy-efficiency-standards.html</v>
      </c>
      <c r="S149"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124</v>
      </c>
      <c r="E150" s="52" t="s">
        <v>302</v>
      </c>
      <c r="F150" s="52" t="s">
        <v>304</v>
      </c>
      <c r="G150" s="52" t="s">
        <v>130</v>
      </c>
      <c r="H150" s="385">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7" t="s">
        <v>634</v>
      </c>
      <c r="Q150" s="54" t="str">
        <f t="shared" si="45"/>
        <v>buildings-sector-main.html#eff-stds</v>
      </c>
      <c r="R150" s="54" t="str">
        <f t="shared" si="45"/>
        <v>building-energy-efficiency-standards.html</v>
      </c>
      <c r="S150"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125</v>
      </c>
      <c r="E151" s="52" t="s">
        <v>302</v>
      </c>
      <c r="F151" s="52" t="s">
        <v>304</v>
      </c>
      <c r="G151" s="52" t="s">
        <v>131</v>
      </c>
      <c r="H151" s="385">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7" t="s">
        <v>635</v>
      </c>
      <c r="Q151" s="54" t="str">
        <f t="shared" si="45"/>
        <v>buildings-sector-main.html#eff-stds</v>
      </c>
      <c r="R151" s="54" t="str">
        <f t="shared" si="45"/>
        <v>building-energy-efficiency-standards.html</v>
      </c>
      <c r="S151"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126</v>
      </c>
      <c r="E152" s="52" t="s">
        <v>302</v>
      </c>
      <c r="F152" s="52" t="s">
        <v>304</v>
      </c>
      <c r="G152" s="52" t="s">
        <v>132</v>
      </c>
      <c r="H152" s="385">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7" t="s">
        <v>636</v>
      </c>
      <c r="Q152" s="54" t="str">
        <f t="shared" si="45"/>
        <v>buildings-sector-main.html#eff-stds</v>
      </c>
      <c r="R152" s="54" t="str">
        <f t="shared" si="45"/>
        <v>building-energy-efficiency-standards.html</v>
      </c>
      <c r="S152"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121</v>
      </c>
      <c r="E153" s="52" t="s">
        <v>303</v>
      </c>
      <c r="F153" s="52" t="s">
        <v>180</v>
      </c>
      <c r="G153" s="52" t="s">
        <v>127</v>
      </c>
      <c r="H153" s="385">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7" t="s">
        <v>1950</v>
      </c>
      <c r="Q153" s="54" t="str">
        <f t="shared" si="45"/>
        <v>buildings-sector-main.html#eff-stds</v>
      </c>
      <c r="R153" s="54" t="str">
        <f t="shared" si="45"/>
        <v>building-energy-efficiency-standards.html</v>
      </c>
      <c r="S153"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122</v>
      </c>
      <c r="E154" s="52" t="s">
        <v>303</v>
      </c>
      <c r="F154" s="52" t="s">
        <v>180</v>
      </c>
      <c r="G154" s="52" t="s">
        <v>128</v>
      </c>
      <c r="H154" s="53">
        <v>157</v>
      </c>
      <c r="I154" s="52" t="s">
        <v>46</v>
      </c>
      <c r="J154" s="73" t="str">
        <f t="shared" si="44"/>
        <v>Building Energy Efficiency Standards</v>
      </c>
      <c r="K154" s="60" t="str">
        <f t="shared" si="45"/>
        <v>bldgs efficiency standards</v>
      </c>
      <c r="L154" s="60">
        <f t="shared" si="45"/>
        <v>0</v>
      </c>
      <c r="M154" s="387">
        <v>0.6</v>
      </c>
      <c r="N154" s="60">
        <f t="shared" si="45"/>
        <v>0.01</v>
      </c>
      <c r="O154" s="54" t="str">
        <f t="shared" si="45"/>
        <v>% reduction in energy use</v>
      </c>
      <c r="P154" s="377" t="s">
        <v>2068</v>
      </c>
      <c r="Q154" s="54" t="str">
        <f t="shared" si="45"/>
        <v>buildings-sector-main.html#eff-stds</v>
      </c>
      <c r="R154" s="54" t="str">
        <f t="shared" si="45"/>
        <v>building-energy-efficiency-standards.html</v>
      </c>
      <c r="S154" s="402" t="s">
        <v>2064</v>
      </c>
      <c r="T154" s="403"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123</v>
      </c>
      <c r="E155" s="52" t="s">
        <v>303</v>
      </c>
      <c r="F155" s="52" t="s">
        <v>180</v>
      </c>
      <c r="G155" s="52" t="s">
        <v>129</v>
      </c>
      <c r="H155" s="53">
        <v>158</v>
      </c>
      <c r="I155" s="52" t="s">
        <v>46</v>
      </c>
      <c r="J155" s="73" t="str">
        <f t="shared" si="44"/>
        <v>Building Energy Efficiency Standards</v>
      </c>
      <c r="K155" s="60" t="str">
        <f t="shared" si="45"/>
        <v>bldgs efficiency standards</v>
      </c>
      <c r="L155" s="60">
        <f t="shared" si="45"/>
        <v>0</v>
      </c>
      <c r="M155" s="387">
        <v>0.6</v>
      </c>
      <c r="N155" s="60">
        <f t="shared" si="45"/>
        <v>0.01</v>
      </c>
      <c r="O155" s="54" t="str">
        <f t="shared" si="45"/>
        <v>% reduction in energy use</v>
      </c>
      <c r="P155" s="377" t="s">
        <v>1951</v>
      </c>
      <c r="Q155" s="54" t="str">
        <f t="shared" si="45"/>
        <v>buildings-sector-main.html#eff-stds</v>
      </c>
      <c r="R155" s="54" t="str">
        <f t="shared" si="45"/>
        <v>building-energy-efficiency-standards.html</v>
      </c>
      <c r="S155" s="397" t="s">
        <v>2069</v>
      </c>
      <c r="T155" s="397" t="s">
        <v>2070</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124</v>
      </c>
      <c r="E156" s="52" t="s">
        <v>303</v>
      </c>
      <c r="F156" s="52" t="s">
        <v>180</v>
      </c>
      <c r="G156" s="52" t="s">
        <v>130</v>
      </c>
      <c r="H156" s="53">
        <v>159</v>
      </c>
      <c r="I156" s="52" t="s">
        <v>46</v>
      </c>
      <c r="J156" s="73" t="str">
        <f t="shared" si="44"/>
        <v>Building Energy Efficiency Standards</v>
      </c>
      <c r="K156" s="60" t="str">
        <f t="shared" si="45"/>
        <v>bldgs efficiency standards</v>
      </c>
      <c r="L156" s="60">
        <f t="shared" si="45"/>
        <v>0</v>
      </c>
      <c r="M156" s="387">
        <v>0.6</v>
      </c>
      <c r="N156" s="60">
        <f t="shared" si="45"/>
        <v>0.01</v>
      </c>
      <c r="O156" s="54" t="str">
        <f t="shared" si="45"/>
        <v>% reduction in energy use</v>
      </c>
      <c r="P156" s="377" t="s">
        <v>1952</v>
      </c>
      <c r="Q156" s="54" t="str">
        <f t="shared" si="45"/>
        <v>buildings-sector-main.html#eff-stds</v>
      </c>
      <c r="R156" s="54" t="str">
        <f t="shared" si="45"/>
        <v>building-energy-efficiency-standards.html</v>
      </c>
      <c r="S156" s="397" t="s">
        <v>2069</v>
      </c>
      <c r="T156" s="397" t="s">
        <v>2070</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125</v>
      </c>
      <c r="E157" s="52" t="s">
        <v>303</v>
      </c>
      <c r="F157" s="52" t="s">
        <v>180</v>
      </c>
      <c r="G157" s="52" t="s">
        <v>131</v>
      </c>
      <c r="H157" s="53">
        <v>160</v>
      </c>
      <c r="I157" s="52" t="s">
        <v>46</v>
      </c>
      <c r="J157" s="73" t="str">
        <f t="shared" si="44"/>
        <v>Building Energy Efficiency Standards</v>
      </c>
      <c r="K157" s="60" t="str">
        <f t="shared" si="45"/>
        <v>bldgs efficiency standards</v>
      </c>
      <c r="L157" s="60">
        <f t="shared" si="45"/>
        <v>0</v>
      </c>
      <c r="M157" s="387">
        <v>0.6</v>
      </c>
      <c r="N157" s="60">
        <f t="shared" si="45"/>
        <v>0.01</v>
      </c>
      <c r="O157" s="54" t="str">
        <f t="shared" si="45"/>
        <v>% reduction in energy use</v>
      </c>
      <c r="P157" s="377" t="s">
        <v>1953</v>
      </c>
      <c r="Q157" s="54" t="str">
        <f t="shared" si="45"/>
        <v>buildings-sector-main.html#eff-stds</v>
      </c>
      <c r="R157" s="54" t="str">
        <f t="shared" si="45"/>
        <v>building-energy-efficiency-standards.html</v>
      </c>
      <c r="S157" s="397" t="s">
        <v>2069</v>
      </c>
      <c r="T157" s="397" t="s">
        <v>2070</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126</v>
      </c>
      <c r="E158" s="52" t="s">
        <v>303</v>
      </c>
      <c r="F158" s="52" t="s">
        <v>180</v>
      </c>
      <c r="G158" s="52" t="s">
        <v>132</v>
      </c>
      <c r="H158" s="53">
        <v>161</v>
      </c>
      <c r="I158" s="52" t="s">
        <v>46</v>
      </c>
      <c r="J158" s="73" t="str">
        <f t="shared" si="44"/>
        <v>Building Energy Efficiency Standards</v>
      </c>
      <c r="K158" s="60" t="str">
        <f t="shared" ref="K158" si="49">K$141</f>
        <v>bldgs efficiency standards</v>
      </c>
      <c r="L158" s="60">
        <f t="shared" ref="L158:O158" si="50">L$141</f>
        <v>0</v>
      </c>
      <c r="M158" s="387">
        <v>0.6</v>
      </c>
      <c r="N158" s="60">
        <f t="shared" si="50"/>
        <v>0.01</v>
      </c>
      <c r="O158" s="54" t="str">
        <f t="shared" si="50"/>
        <v>% reduction in energy use</v>
      </c>
      <c r="P158" s="377" t="s">
        <v>1954</v>
      </c>
      <c r="Q158" s="54" t="str">
        <f t="shared" ref="Q158:R158" si="51">Q$141</f>
        <v>buildings-sector-main.html#eff-stds</v>
      </c>
      <c r="R158" s="54" t="str">
        <f t="shared" si="51"/>
        <v>building-energy-efficiency-standards.html</v>
      </c>
      <c r="S158" s="397" t="s">
        <v>2069</v>
      </c>
      <c r="T158" s="397" t="s">
        <v>2070</v>
      </c>
    </row>
    <row r="159" spans="1:20" s="4" customFormat="1" ht="57">
      <c r="A159" s="94" t="s">
        <v>74</v>
      </c>
      <c r="B159" s="94" t="s">
        <v>14</v>
      </c>
      <c r="C159" s="94" t="s">
        <v>7</v>
      </c>
      <c r="D159" s="52"/>
      <c r="E159" s="52"/>
      <c r="F159" s="52"/>
      <c r="G159" s="52"/>
      <c r="H159" s="385">
        <v>19</v>
      </c>
      <c r="I159" s="52" t="s">
        <v>47</v>
      </c>
      <c r="J159" s="75" t="s">
        <v>14</v>
      </c>
      <c r="K159" s="75" t="s">
        <v>623</v>
      </c>
      <c r="L159" s="64">
        <v>0</v>
      </c>
      <c r="M159" s="64">
        <v>1</v>
      </c>
      <c r="N159" s="64">
        <v>1</v>
      </c>
      <c r="O159" s="52" t="s">
        <v>32</v>
      </c>
      <c r="P159" s="52" t="s">
        <v>641</v>
      </c>
      <c r="Q159" s="52" t="s">
        <v>216</v>
      </c>
      <c r="R159" s="8" t="s">
        <v>217</v>
      </c>
      <c r="S159" s="178"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88">
        <v>0.2</v>
      </c>
      <c r="N160" s="66">
        <v>5.0000000000000001E-3</v>
      </c>
      <c r="O160" s="52" t="s">
        <v>284</v>
      </c>
      <c r="P160" s="377" t="s">
        <v>1955</v>
      </c>
      <c r="Q160" s="52" t="s">
        <v>285</v>
      </c>
      <c r="R160" s="8" t="s">
        <v>286</v>
      </c>
      <c r="S160" s="389" t="s">
        <v>2071</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7" t="s">
        <v>1956</v>
      </c>
      <c r="Q161" s="52" t="s">
        <v>288</v>
      </c>
      <c r="R161" s="8" t="s">
        <v>289</v>
      </c>
      <c r="S161" s="389" t="s">
        <v>2072</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7" t="s">
        <v>2074</v>
      </c>
      <c r="Q162" s="52" t="s">
        <v>218</v>
      </c>
      <c r="R162" s="8" t="s">
        <v>219</v>
      </c>
      <c r="S162" s="389" t="s">
        <v>2073</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1484</v>
      </c>
      <c r="Q163" s="52" t="s">
        <v>220</v>
      </c>
      <c r="R163" s="8" t="s">
        <v>221</v>
      </c>
      <c r="S163" s="177" t="s">
        <v>168</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302</v>
      </c>
      <c r="E164" s="52"/>
      <c r="F164" s="52" t="s">
        <v>304</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1485</v>
      </c>
      <c r="Q164" s="52" t="s">
        <v>220</v>
      </c>
      <c r="R164" s="8" t="s">
        <v>221</v>
      </c>
      <c r="S164" s="180"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303</v>
      </c>
      <c r="E165" s="52"/>
      <c r="F165" s="52" t="s">
        <v>180</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1486</v>
      </c>
      <c r="Q165" s="52" t="s">
        <v>220</v>
      </c>
      <c r="R165" s="8" t="s">
        <v>221</v>
      </c>
      <c r="S165" s="180"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5">
        <v>27</v>
      </c>
      <c r="I166" s="52" t="s">
        <v>47</v>
      </c>
      <c r="J166" s="75" t="s">
        <v>12</v>
      </c>
      <c r="K166" s="75" t="s">
        <v>618</v>
      </c>
      <c r="L166" s="64">
        <v>0</v>
      </c>
      <c r="M166" s="64">
        <v>1</v>
      </c>
      <c r="N166" s="64">
        <v>1</v>
      </c>
      <c r="O166" s="52" t="s">
        <v>32</v>
      </c>
      <c r="P166" s="52" t="s">
        <v>642</v>
      </c>
      <c r="Q166" s="52" t="s">
        <v>222</v>
      </c>
      <c r="R166" s="8" t="s">
        <v>223</v>
      </c>
      <c r="S166" s="178"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7" t="s">
        <v>1957</v>
      </c>
      <c r="Q167" s="52" t="s">
        <v>222</v>
      </c>
      <c r="R167" s="8" t="s">
        <v>223</v>
      </c>
      <c r="S167" s="178"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52" t="s">
        <v>47</v>
      </c>
      <c r="J168" s="73" t="str">
        <f t="shared" si="56"/>
        <v>Rebate for Efficient Products</v>
      </c>
      <c r="K168" s="65" t="str">
        <f t="shared" si="56"/>
        <v>bldgs rebate</v>
      </c>
      <c r="L168" s="64"/>
      <c r="M168" s="64"/>
      <c r="N168" s="64"/>
      <c r="O168" s="52"/>
      <c r="P168" s="52"/>
      <c r="Q168" s="54"/>
      <c r="R168" s="8"/>
      <c r="S168" s="180"/>
      <c r="T168" s="54"/>
    </row>
    <row r="169" spans="1:20" s="4" customFormat="1" ht="28.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52" t="s">
        <v>47</v>
      </c>
      <c r="J169" s="73" t="str">
        <f t="shared" si="56"/>
        <v>Rebate for Efficient Products</v>
      </c>
      <c r="K169" s="65" t="str">
        <f t="shared" si="56"/>
        <v>bldgs rebate</v>
      </c>
      <c r="L169" s="64"/>
      <c r="M169" s="64"/>
      <c r="N169" s="64"/>
      <c r="O169" s="52"/>
      <c r="P169" s="52"/>
      <c r="Q169" s="54"/>
      <c r="R169" s="8"/>
      <c r="S169" s="180"/>
      <c r="T169" s="54"/>
    </row>
    <row r="170" spans="1:20" s="4" customFormat="1" ht="28.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7" t="s">
        <v>1958</v>
      </c>
      <c r="Q170" s="52" t="s">
        <v>222</v>
      </c>
      <c r="R170" s="8" t="s">
        <v>223</v>
      </c>
      <c r="S170" s="178"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52" t="s">
        <v>47</v>
      </c>
      <c r="J171" s="73" t="str">
        <f t="shared" si="56"/>
        <v>Rebate for Efficient Products</v>
      </c>
      <c r="K171" s="65" t="str">
        <f t="shared" si="56"/>
        <v>bldgs rebate</v>
      </c>
      <c r="L171" s="64"/>
      <c r="M171" s="64"/>
      <c r="N171" s="64"/>
      <c r="O171" s="52"/>
      <c r="P171" s="52"/>
      <c r="Q171" s="54"/>
      <c r="R171" s="8"/>
      <c r="S171" s="180"/>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8"/>
      <c r="T172" s="8"/>
    </row>
    <row r="173" spans="1:20" s="4" customFormat="1" ht="28.5">
      <c r="A173" s="73" t="str">
        <f>A$172</f>
        <v>Electricity Supply</v>
      </c>
      <c r="B173" s="73" t="str">
        <f t="shared" ref="B173:C183" si="57">B$172</f>
        <v>Ban New Power Plants</v>
      </c>
      <c r="C173" s="73" t="str">
        <f t="shared" si="57"/>
        <v>Boolean Ban New Power Plants</v>
      </c>
      <c r="D173" s="8" t="s">
        <v>332</v>
      </c>
      <c r="E173" s="52"/>
      <c r="F173" s="8" t="s">
        <v>333</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644</v>
      </c>
      <c r="Q173" s="54" t="str">
        <f t="shared" si="59"/>
        <v>electricity-sector-main.html#ban</v>
      </c>
      <c r="R173" s="54" t="str">
        <f t="shared" si="59"/>
        <v>ban-new-capacity.html</v>
      </c>
      <c r="S173" s="180"/>
      <c r="T173" s="54"/>
    </row>
    <row r="174" spans="1:20" s="4" customFormat="1" ht="28.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645</v>
      </c>
      <c r="Q174" s="54" t="str">
        <f t="shared" si="59"/>
        <v>electricity-sector-main.html#ban</v>
      </c>
      <c r="R174" s="54" t="str">
        <f t="shared" si="59"/>
        <v>ban-new-capacity.html</v>
      </c>
      <c r="S174" s="180"/>
      <c r="T174" s="54"/>
    </row>
    <row r="175" spans="1:20" s="4" customFormat="1" ht="28.5">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646</v>
      </c>
      <c r="Q175" s="54" t="str">
        <f t="shared" si="59"/>
        <v>electricity-sector-main.html#ban</v>
      </c>
      <c r="R175" s="54" t="str">
        <f t="shared" si="59"/>
        <v>ban-new-capacity.html</v>
      </c>
      <c r="S175" s="180"/>
      <c r="T175" s="54"/>
    </row>
    <row r="176" spans="1:20" s="4" customFormat="1" ht="28.5">
      <c r="A176" s="73" t="str">
        <f t="shared" si="60"/>
        <v>Electricity Supply</v>
      </c>
      <c r="B176" s="73" t="str">
        <f t="shared" si="57"/>
        <v>Ban New Power Plants</v>
      </c>
      <c r="C176" s="73" t="str">
        <f t="shared" si="57"/>
        <v>Boolean Ban New Power Plants</v>
      </c>
      <c r="D176" s="8" t="s">
        <v>488</v>
      </c>
      <c r="E176" s="52"/>
      <c r="F176" s="8" t="s">
        <v>491</v>
      </c>
      <c r="G176" s="52"/>
      <c r="H176" s="53">
        <v>608</v>
      </c>
      <c r="I176" s="52" t="s">
        <v>47</v>
      </c>
      <c r="J176" s="73" t="str">
        <f t="shared" si="58"/>
        <v>Ban New Power Plants</v>
      </c>
      <c r="K176" s="65" t="str">
        <f t="shared" si="59"/>
        <v>elec ban new power plants</v>
      </c>
      <c r="L176" s="64"/>
      <c r="M176" s="64"/>
      <c r="N176" s="64"/>
      <c r="O176" s="52"/>
      <c r="P176" s="52"/>
      <c r="Q176" s="54"/>
      <c r="R176" s="8"/>
      <c r="S176" s="180"/>
      <c r="T176" s="54"/>
    </row>
    <row r="177" spans="1:20" s="4" customFormat="1" ht="28.5">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80"/>
      <c r="T177" s="54"/>
    </row>
    <row r="178" spans="1:20" s="4" customFormat="1" ht="28.5">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80"/>
      <c r="T178" s="54"/>
    </row>
    <row r="179" spans="1:20" s="4" customFormat="1" ht="28.5">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80"/>
      <c r="T179" s="54"/>
    </row>
    <row r="180" spans="1:20" s="4" customFormat="1" ht="28.5">
      <c r="A180" s="73" t="str">
        <f t="shared" si="60"/>
        <v>Electricity Supply</v>
      </c>
      <c r="B180" s="73" t="str">
        <f t="shared" si="60"/>
        <v>Ban New Power Plants</v>
      </c>
      <c r="C180" s="73" t="str">
        <f t="shared" si="60"/>
        <v>Boolean Ban New Power Plants</v>
      </c>
      <c r="D180" s="8" t="s">
        <v>849</v>
      </c>
      <c r="E180" s="52"/>
      <c r="F180" s="376" t="s">
        <v>1891</v>
      </c>
      <c r="G180" s="52"/>
      <c r="H180" s="53">
        <v>612</v>
      </c>
      <c r="I180" s="52" t="s">
        <v>47</v>
      </c>
      <c r="J180" s="73" t="str">
        <f t="shared" si="58"/>
        <v>Ban New Power Plants</v>
      </c>
      <c r="K180" s="73" t="str">
        <f t="shared" si="58"/>
        <v>elec ban new power plants</v>
      </c>
      <c r="L180" s="64"/>
      <c r="M180" s="64"/>
      <c r="N180" s="64"/>
      <c r="O180" s="52"/>
      <c r="P180" s="52"/>
      <c r="Q180" s="54"/>
      <c r="R180" s="8"/>
      <c r="S180" s="180"/>
      <c r="T180" s="54"/>
    </row>
    <row r="181" spans="1:20" s="4" customFormat="1" ht="28.5">
      <c r="A181" s="73" t="str">
        <f t="shared" si="60"/>
        <v>Electricity Supply</v>
      </c>
      <c r="B181" s="73" t="str">
        <f t="shared" si="57"/>
        <v>Ban New Power Plants</v>
      </c>
      <c r="C181" s="73" t="str">
        <f t="shared" si="57"/>
        <v>Boolean Ban New Power Plants</v>
      </c>
      <c r="D181" s="8" t="s">
        <v>334</v>
      </c>
      <c r="E181" s="52"/>
      <c r="F181" s="8" t="s">
        <v>336</v>
      </c>
      <c r="G181" s="52"/>
      <c r="H181" s="53">
        <v>613</v>
      </c>
      <c r="I181" s="52" t="s">
        <v>47</v>
      </c>
      <c r="J181" s="73" t="str">
        <f t="shared" si="58"/>
        <v>Ban New Power Plants</v>
      </c>
      <c r="K181" s="65" t="str">
        <f t="shared" si="59"/>
        <v>elec ban new power plants</v>
      </c>
      <c r="L181" s="64"/>
      <c r="M181" s="64"/>
      <c r="N181" s="64"/>
      <c r="O181" s="52"/>
      <c r="P181" s="52"/>
      <c r="Q181" s="54"/>
      <c r="R181" s="8"/>
      <c r="S181" s="180"/>
      <c r="T181" s="54"/>
    </row>
    <row r="182" spans="1:20" s="4" customFormat="1" ht="28.5">
      <c r="A182" s="73" t="str">
        <f t="shared" si="60"/>
        <v>Electricity Supply</v>
      </c>
      <c r="B182" s="73" t="str">
        <f t="shared" si="57"/>
        <v>Ban New Power Plants</v>
      </c>
      <c r="C182" s="73" t="str">
        <f t="shared" si="57"/>
        <v>Boolean Ban New Power Plants</v>
      </c>
      <c r="D182" s="8" t="s">
        <v>335</v>
      </c>
      <c r="E182" s="52"/>
      <c r="F182" s="8" t="s">
        <v>337</v>
      </c>
      <c r="G182" s="52"/>
      <c r="H182" s="53">
        <v>614</v>
      </c>
      <c r="I182" s="52" t="s">
        <v>47</v>
      </c>
      <c r="J182" s="73" t="str">
        <f t="shared" si="58"/>
        <v>Ban New Power Plants</v>
      </c>
      <c r="K182" s="65" t="str">
        <f t="shared" si="59"/>
        <v>elec ban new power plants</v>
      </c>
      <c r="L182" s="64"/>
      <c r="M182" s="64"/>
      <c r="N182" s="64"/>
      <c r="O182" s="52"/>
      <c r="P182" s="52"/>
      <c r="Q182" s="54"/>
      <c r="R182" s="8"/>
      <c r="S182" s="180"/>
      <c r="T182" s="54"/>
    </row>
    <row r="183" spans="1:20" s="4" customFormat="1" ht="28.5">
      <c r="A183" s="73" t="str">
        <f t="shared" si="60"/>
        <v>Electricity Supply</v>
      </c>
      <c r="B183" s="73" t="str">
        <f t="shared" si="57"/>
        <v>Ban New Power Plants</v>
      </c>
      <c r="C183" s="73" t="str">
        <f t="shared" si="57"/>
        <v>Boolean Ban New Power Plants</v>
      </c>
      <c r="D183" s="8" t="s">
        <v>484</v>
      </c>
      <c r="E183" s="52"/>
      <c r="F183" s="8" t="s">
        <v>483</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647</v>
      </c>
      <c r="Q183" s="54" t="str">
        <f t="shared" ref="Q183:R183" si="62">Q$172</f>
        <v>electricity-sector-main.html#ban</v>
      </c>
      <c r="R183" s="54" t="str">
        <f t="shared" si="62"/>
        <v>ban-new-capacity.html</v>
      </c>
      <c r="S183" s="180"/>
      <c r="T183" s="54"/>
    </row>
    <row r="184" spans="1:20" s="4" customFormat="1" ht="28.5">
      <c r="A184" s="73" t="str">
        <f t="shared" si="60"/>
        <v>Electricity Supply</v>
      </c>
      <c r="B184" s="73" t="str">
        <f t="shared" si="60"/>
        <v>Ban New Power Plants</v>
      </c>
      <c r="C184" s="73" t="str">
        <f t="shared" si="60"/>
        <v>Boolean Ban New Power Plants</v>
      </c>
      <c r="D184" s="8" t="s">
        <v>493</v>
      </c>
      <c r="E184" s="52"/>
      <c r="F184" s="8" t="s">
        <v>494</v>
      </c>
      <c r="G184" s="52"/>
      <c r="H184" s="53">
        <v>615</v>
      </c>
      <c r="I184" s="52" t="s">
        <v>47</v>
      </c>
      <c r="J184" s="73" t="str">
        <f t="shared" si="58"/>
        <v>Ban New Power Plants</v>
      </c>
      <c r="K184" s="65" t="str">
        <f t="shared" si="59"/>
        <v>elec ban new power plants</v>
      </c>
      <c r="L184" s="63"/>
      <c r="M184" s="63"/>
      <c r="N184" s="63"/>
      <c r="O184" s="54"/>
      <c r="P184" s="52"/>
      <c r="Q184" s="54"/>
      <c r="R184" s="8"/>
      <c r="S184" s="180"/>
      <c r="T184" s="54"/>
    </row>
    <row r="185" spans="1:20" s="4" customFormat="1" ht="28.5">
      <c r="A185" s="73" t="str">
        <f t="shared" si="60"/>
        <v>Electricity Supply</v>
      </c>
      <c r="B185" s="73" t="str">
        <f t="shared" si="60"/>
        <v>Ban New Power Plants</v>
      </c>
      <c r="C185" s="73" t="str">
        <f t="shared" si="60"/>
        <v>Boolean Ban New Power Plants</v>
      </c>
      <c r="D185" s="8" t="s">
        <v>1234</v>
      </c>
      <c r="E185" s="52"/>
      <c r="F185" s="8" t="s">
        <v>911</v>
      </c>
      <c r="G185" s="52"/>
      <c r="H185" s="53">
        <v>616</v>
      </c>
      <c r="I185" s="52" t="s">
        <v>47</v>
      </c>
      <c r="J185" s="73" t="str">
        <f t="shared" si="58"/>
        <v>Ban New Power Plants</v>
      </c>
      <c r="K185" s="73" t="str">
        <f t="shared" si="58"/>
        <v>elec ban new power plants</v>
      </c>
      <c r="L185" s="63"/>
      <c r="M185" s="63"/>
      <c r="N185" s="63"/>
      <c r="O185" s="54"/>
      <c r="P185" s="52"/>
      <c r="Q185" s="54"/>
      <c r="R185" s="8"/>
      <c r="S185" s="180"/>
      <c r="T185" s="54"/>
    </row>
    <row r="186" spans="1:20" s="4" customFormat="1" ht="28.5">
      <c r="A186" s="73" t="str">
        <f t="shared" si="60"/>
        <v>Electricity Supply</v>
      </c>
      <c r="B186" s="73" t="str">
        <f t="shared" si="60"/>
        <v>Ban New Power Plants</v>
      </c>
      <c r="C186" s="73" t="str">
        <f t="shared" si="60"/>
        <v>Boolean Ban New Power Plants</v>
      </c>
      <c r="D186" s="8" t="s">
        <v>1235</v>
      </c>
      <c r="E186" s="52"/>
      <c r="F186" s="8" t="s">
        <v>1054</v>
      </c>
      <c r="G186" s="52"/>
      <c r="H186" s="53">
        <v>617</v>
      </c>
      <c r="I186" s="52" t="s">
        <v>47</v>
      </c>
      <c r="J186" s="73" t="str">
        <f t="shared" si="58"/>
        <v>Ban New Power Plants</v>
      </c>
      <c r="K186" s="73" t="str">
        <f t="shared" si="58"/>
        <v>elec ban new power plants</v>
      </c>
      <c r="L186" s="63"/>
      <c r="M186" s="63"/>
      <c r="N186" s="63"/>
      <c r="O186" s="54"/>
      <c r="P186" s="52"/>
      <c r="Q186" s="54"/>
      <c r="R186" s="8"/>
      <c r="S186" s="180"/>
      <c r="T186" s="54"/>
    </row>
    <row r="187" spans="1:20" s="4" customFormat="1" ht="28.5">
      <c r="A187" s="73" t="str">
        <f t="shared" si="60"/>
        <v>Electricity Supply</v>
      </c>
      <c r="B187" s="73" t="str">
        <f t="shared" si="60"/>
        <v>Ban New Power Plants</v>
      </c>
      <c r="C187" s="73" t="str">
        <f t="shared" si="60"/>
        <v>Boolean Ban New Power Plants</v>
      </c>
      <c r="D187" s="8" t="s">
        <v>1236</v>
      </c>
      <c r="E187" s="52"/>
      <c r="F187" s="8" t="s">
        <v>913</v>
      </c>
      <c r="G187" s="52"/>
      <c r="H187" s="53">
        <v>618</v>
      </c>
      <c r="I187" s="52" t="s">
        <v>47</v>
      </c>
      <c r="J187" s="73" t="str">
        <f t="shared" si="58"/>
        <v>Ban New Power Plants</v>
      </c>
      <c r="K187" s="73" t="str">
        <f t="shared" si="58"/>
        <v>elec ban new power plants</v>
      </c>
      <c r="L187" s="63"/>
      <c r="M187" s="63"/>
      <c r="N187" s="63"/>
      <c r="O187" s="54"/>
      <c r="P187" s="52"/>
      <c r="Q187" s="54"/>
      <c r="R187" s="8"/>
      <c r="S187" s="180"/>
      <c r="T187" s="54"/>
    </row>
    <row r="188" spans="1:20" s="2" customFormat="1" ht="71.25">
      <c r="A188" s="95" t="s">
        <v>8</v>
      </c>
      <c r="B188" s="95" t="s">
        <v>29</v>
      </c>
      <c r="C188" s="95" t="s">
        <v>2050</v>
      </c>
      <c r="D188" s="52" t="s">
        <v>487</v>
      </c>
      <c r="E188" s="52"/>
      <c r="F188" s="52" t="s">
        <v>486</v>
      </c>
      <c r="G188" s="8"/>
      <c r="H188" s="55">
        <v>876</v>
      </c>
      <c r="I188" s="8" t="s">
        <v>46</v>
      </c>
      <c r="J188" s="95" t="s">
        <v>2051</v>
      </c>
      <c r="K188" s="95" t="s">
        <v>2052</v>
      </c>
      <c r="L188" s="61">
        <v>0</v>
      </c>
      <c r="M188" s="61">
        <v>1</v>
      </c>
      <c r="N188" s="61">
        <v>0.01</v>
      </c>
      <c r="O188" s="8" t="s">
        <v>1316</v>
      </c>
      <c r="P188" s="377" t="s">
        <v>2076</v>
      </c>
      <c r="Q188" s="52" t="s">
        <v>260</v>
      </c>
      <c r="R188" s="8" t="s">
        <v>261</v>
      </c>
      <c r="S188" s="379" t="s">
        <v>2075</v>
      </c>
      <c r="T188" s="8"/>
    </row>
    <row r="189" spans="1:20" s="4" customFormat="1" ht="71.25">
      <c r="A189" s="73" t="str">
        <f>A$188</f>
        <v>Electricity Supply</v>
      </c>
      <c r="B189" s="73" t="str">
        <f t="shared" ref="B189:C203" si="63">B$188</f>
        <v>Carbon Capture and Sequestration</v>
      </c>
      <c r="C189" s="73" t="str">
        <f t="shared" si="63"/>
        <v>Electricity Sector Fraction of Potential Additional CCS Achieved</v>
      </c>
      <c r="D189" s="8" t="s">
        <v>332</v>
      </c>
      <c r="E189" s="52"/>
      <c r="F189" s="8" t="s">
        <v>333</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7" t="s">
        <v>2082</v>
      </c>
      <c r="Q189" s="63" t="str">
        <f t="shared" si="65"/>
        <v>ccs.html#ccs</v>
      </c>
      <c r="R189" s="63" t="str">
        <f t="shared" si="65"/>
        <v>carbon-capture-and-sequestration.html</v>
      </c>
      <c r="S189" s="379" t="s">
        <v>2075</v>
      </c>
      <c r="T189" s="54"/>
    </row>
    <row r="190" spans="1:20" s="4" customFormat="1" ht="28.5">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80"/>
      <c r="T190" s="54"/>
    </row>
    <row r="191" spans="1:20" s="4" customFormat="1" ht="28.5">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80"/>
      <c r="T191" s="54"/>
    </row>
    <row r="192" spans="1:20" s="4" customFormat="1" ht="28.5">
      <c r="A192" s="73" t="str">
        <f t="shared" si="66"/>
        <v>Electricity Supply</v>
      </c>
      <c r="B192" s="73" t="str">
        <f t="shared" si="63"/>
        <v>Carbon Capture and Sequestration</v>
      </c>
      <c r="C192" s="73" t="str">
        <f t="shared" si="63"/>
        <v>Electricity Sector Fraction of Potential Additional CCS Achieved</v>
      </c>
      <c r="D192" s="8" t="s">
        <v>488</v>
      </c>
      <c r="E192" s="52"/>
      <c r="F192" s="8" t="s">
        <v>491</v>
      </c>
      <c r="G192" s="52"/>
      <c r="H192" s="55">
        <v>880</v>
      </c>
      <c r="I192" s="52" t="s">
        <v>47</v>
      </c>
      <c r="J192" s="73" t="str">
        <f t="shared" si="64"/>
        <v>Electricity Sector CCS</v>
      </c>
      <c r="K192" s="73" t="str">
        <f t="shared" si="64"/>
        <v>elec CCS</v>
      </c>
      <c r="L192" s="63"/>
      <c r="M192" s="63"/>
      <c r="N192" s="63"/>
      <c r="O192" s="54"/>
      <c r="P192" s="52"/>
      <c r="Q192" s="54"/>
      <c r="R192" s="8"/>
      <c r="S192" s="180"/>
      <c r="T192" s="54"/>
    </row>
    <row r="193" spans="1:20" s="4" customFormat="1" ht="28.5">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80"/>
      <c r="T193" s="54"/>
    </row>
    <row r="194" spans="1:20" s="4" customFormat="1" ht="28.5">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80"/>
      <c r="T194" s="54"/>
    </row>
    <row r="195" spans="1:20" s="4" customFormat="1" ht="71.25">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7" t="s">
        <v>2081</v>
      </c>
      <c r="Q195" s="63" t="str">
        <f t="shared" si="67"/>
        <v>ccs.html#ccs</v>
      </c>
      <c r="R195" s="63" t="str">
        <f t="shared" si="67"/>
        <v>carbon-capture-and-sequestration.html</v>
      </c>
      <c r="S195" s="379" t="s">
        <v>2075</v>
      </c>
      <c r="T195" s="54"/>
    </row>
    <row r="196" spans="1:20" s="4" customFormat="1" ht="28.5">
      <c r="A196" s="73" t="str">
        <f t="shared" si="66"/>
        <v>Electricity Supply</v>
      </c>
      <c r="B196" s="73" t="str">
        <f t="shared" si="63"/>
        <v>Carbon Capture and Sequestration</v>
      </c>
      <c r="C196" s="73" t="str">
        <f t="shared" si="63"/>
        <v>Electricity Sector Fraction of Potential Additional CCS Achieved</v>
      </c>
      <c r="D196" s="8" t="s">
        <v>849</v>
      </c>
      <c r="E196" s="52"/>
      <c r="F196" s="8" t="s">
        <v>475</v>
      </c>
      <c r="G196" s="52"/>
      <c r="H196" s="55">
        <v>884</v>
      </c>
      <c r="I196" s="52" t="s">
        <v>47</v>
      </c>
      <c r="J196" s="73" t="str">
        <f t="shared" si="64"/>
        <v>Electricity Sector CCS</v>
      </c>
      <c r="K196" s="73" t="str">
        <f t="shared" si="64"/>
        <v>elec CCS</v>
      </c>
      <c r="L196" s="63"/>
      <c r="M196" s="63"/>
      <c r="N196" s="63"/>
      <c r="O196" s="54"/>
      <c r="P196" s="52"/>
      <c r="Q196" s="54"/>
      <c r="R196" s="8"/>
      <c r="S196" s="180"/>
      <c r="T196" s="54"/>
    </row>
    <row r="197" spans="1:20" s="4" customFormat="1" ht="71.25">
      <c r="A197" s="73" t="str">
        <f t="shared" si="66"/>
        <v>Electricity Supply</v>
      </c>
      <c r="B197" s="73" t="str">
        <f t="shared" si="63"/>
        <v>Carbon Capture and Sequestration</v>
      </c>
      <c r="C197" s="73" t="str">
        <f t="shared" si="63"/>
        <v>Electricity Sector Fraction of Potential Additional CCS Achieved</v>
      </c>
      <c r="D197" s="8" t="s">
        <v>334</v>
      </c>
      <c r="E197" s="52"/>
      <c r="F197" s="8" t="s">
        <v>336</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7" t="s">
        <v>2080</v>
      </c>
      <c r="Q197" s="63" t="str">
        <f t="shared" si="64"/>
        <v>ccs.html#ccs</v>
      </c>
      <c r="R197" s="63" t="str">
        <f t="shared" si="64"/>
        <v>carbon-capture-and-sequestration.html</v>
      </c>
      <c r="S197" s="379" t="s">
        <v>2075</v>
      </c>
      <c r="T197" s="54"/>
    </row>
    <row r="198" spans="1:20" s="4" customFormat="1" ht="71.25">
      <c r="A198" s="73" t="str">
        <f t="shared" si="66"/>
        <v>Electricity Supply</v>
      </c>
      <c r="B198" s="73" t="str">
        <f t="shared" si="63"/>
        <v>Carbon Capture and Sequestration</v>
      </c>
      <c r="C198" s="73" t="str">
        <f t="shared" si="63"/>
        <v>Electricity Sector Fraction of Potential Additional CCS Achieved</v>
      </c>
      <c r="D198" s="8" t="s">
        <v>335</v>
      </c>
      <c r="E198" s="52"/>
      <c r="F198" s="8" t="s">
        <v>337</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7" t="s">
        <v>2077</v>
      </c>
      <c r="Q198" s="63" t="str">
        <f t="shared" si="64"/>
        <v>ccs.html#ccs</v>
      </c>
      <c r="R198" s="63" t="str">
        <f t="shared" si="64"/>
        <v>carbon-capture-and-sequestration.html</v>
      </c>
      <c r="S198" s="379" t="s">
        <v>2075</v>
      </c>
      <c r="T198" s="54"/>
    </row>
    <row r="199" spans="1:20" s="4" customFormat="1" ht="71.25">
      <c r="A199" s="73" t="str">
        <f t="shared" si="66"/>
        <v>Electricity Supply</v>
      </c>
      <c r="B199" s="73" t="str">
        <f t="shared" si="63"/>
        <v>Carbon Capture and Sequestration</v>
      </c>
      <c r="C199" s="73" t="str">
        <f t="shared" si="63"/>
        <v>Electricity Sector Fraction of Potential Additional CCS Achieved</v>
      </c>
      <c r="D199" s="8" t="s">
        <v>484</v>
      </c>
      <c r="E199" s="52"/>
      <c r="F199" s="8" t="s">
        <v>483</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7" t="s">
        <v>2078</v>
      </c>
      <c r="Q199" s="63" t="str">
        <f t="shared" si="64"/>
        <v>ccs.html#ccs</v>
      </c>
      <c r="R199" s="63" t="str">
        <f t="shared" si="64"/>
        <v>carbon-capture-and-sequestration.html</v>
      </c>
      <c r="S199" s="379" t="s">
        <v>2075</v>
      </c>
      <c r="T199" s="54"/>
    </row>
    <row r="200" spans="1:20" s="4" customFormat="1" ht="28.5">
      <c r="A200" s="73" t="str">
        <f t="shared" si="66"/>
        <v>Electricity Supply</v>
      </c>
      <c r="B200" s="73" t="str">
        <f t="shared" si="63"/>
        <v>Carbon Capture and Sequestration</v>
      </c>
      <c r="C200" s="73" t="str">
        <f t="shared" si="63"/>
        <v>Electricity Sector Fraction of Potential Additional CCS Achieved</v>
      </c>
      <c r="D200" s="8" t="s">
        <v>493</v>
      </c>
      <c r="E200" s="52"/>
      <c r="F200" s="8" t="s">
        <v>494</v>
      </c>
      <c r="G200" s="52"/>
      <c r="H200" s="55">
        <v>888</v>
      </c>
      <c r="I200" s="52" t="s">
        <v>47</v>
      </c>
      <c r="J200" s="73" t="str">
        <f t="shared" si="64"/>
        <v>Electricity Sector CCS</v>
      </c>
      <c r="K200" s="73" t="str">
        <f t="shared" si="64"/>
        <v>elec CCS</v>
      </c>
      <c r="L200" s="63"/>
      <c r="M200" s="63"/>
      <c r="N200" s="63"/>
      <c r="O200" s="54"/>
      <c r="P200" s="52"/>
      <c r="Q200" s="54"/>
      <c r="R200" s="8"/>
      <c r="S200" s="180"/>
      <c r="T200" s="54"/>
    </row>
    <row r="201" spans="1:20" s="4" customFormat="1" ht="28.5">
      <c r="A201" s="73" t="str">
        <f t="shared" si="66"/>
        <v>Electricity Supply</v>
      </c>
      <c r="B201" s="73" t="str">
        <f t="shared" si="63"/>
        <v>Carbon Capture and Sequestration</v>
      </c>
      <c r="C201" s="73" t="str">
        <f t="shared" si="63"/>
        <v>Electricity Sector Fraction of Potential Additional CCS Achieved</v>
      </c>
      <c r="D201" s="8" t="s">
        <v>1234</v>
      </c>
      <c r="E201" s="52"/>
      <c r="F201" s="8" t="s">
        <v>911</v>
      </c>
      <c r="G201" s="52"/>
      <c r="H201" s="55">
        <v>889</v>
      </c>
      <c r="I201" s="52" t="s">
        <v>47</v>
      </c>
      <c r="J201" s="73" t="str">
        <f t="shared" si="64"/>
        <v>Electricity Sector CCS</v>
      </c>
      <c r="K201" s="73" t="str">
        <f t="shared" si="64"/>
        <v>elec CCS</v>
      </c>
      <c r="L201" s="63"/>
      <c r="M201" s="63"/>
      <c r="N201" s="63"/>
      <c r="O201" s="54"/>
      <c r="P201" s="52"/>
      <c r="Q201" s="54"/>
      <c r="R201" s="8"/>
      <c r="S201" s="180"/>
      <c r="T201" s="54"/>
    </row>
    <row r="202" spans="1:20" s="4" customFormat="1" ht="28.5">
      <c r="A202" s="73" t="str">
        <f t="shared" si="66"/>
        <v>Electricity Supply</v>
      </c>
      <c r="B202" s="73" t="str">
        <f t="shared" si="63"/>
        <v>Carbon Capture and Sequestration</v>
      </c>
      <c r="C202" s="73" t="str">
        <f t="shared" si="63"/>
        <v>Electricity Sector Fraction of Potential Additional CCS Achieved</v>
      </c>
      <c r="D202" s="8" t="s">
        <v>1235</v>
      </c>
      <c r="E202" s="52"/>
      <c r="F202" s="8" t="s">
        <v>1054</v>
      </c>
      <c r="G202" s="52"/>
      <c r="H202" s="55">
        <v>890</v>
      </c>
      <c r="I202" s="52" t="s">
        <v>47</v>
      </c>
      <c r="J202" s="73" t="str">
        <f t="shared" si="64"/>
        <v>Electricity Sector CCS</v>
      </c>
      <c r="K202" s="73" t="str">
        <f t="shared" si="64"/>
        <v>elec CCS</v>
      </c>
      <c r="L202" s="63"/>
      <c r="M202" s="63"/>
      <c r="N202" s="63"/>
      <c r="O202" s="54"/>
      <c r="P202" s="52"/>
      <c r="Q202" s="54"/>
      <c r="R202" s="8"/>
      <c r="S202" s="180"/>
      <c r="T202" s="54"/>
    </row>
    <row r="203" spans="1:20" s="4" customFormat="1" ht="71.25">
      <c r="A203" s="73" t="str">
        <f t="shared" si="66"/>
        <v>Electricity Supply</v>
      </c>
      <c r="B203" s="73" t="str">
        <f t="shared" si="63"/>
        <v>Carbon Capture and Sequestration</v>
      </c>
      <c r="C203" s="73" t="str">
        <f t="shared" si="63"/>
        <v>Electricity Sector Fraction of Potential Additional CCS Achieved</v>
      </c>
      <c r="D203" s="8" t="s">
        <v>1236</v>
      </c>
      <c r="E203" s="52"/>
      <c r="F203" s="8" t="s">
        <v>913</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7" t="s">
        <v>2079</v>
      </c>
      <c r="Q203" s="63" t="str">
        <f t="shared" si="68"/>
        <v>ccs.html#ccs</v>
      </c>
      <c r="R203" s="63" t="str">
        <f t="shared" si="68"/>
        <v>carbon-capture-and-sequestration.html</v>
      </c>
      <c r="S203" s="379" t="s">
        <v>2075</v>
      </c>
      <c r="T203" s="54"/>
    </row>
    <row r="204" spans="1:20" s="4" customFormat="1" ht="156.75">
      <c r="A204" s="94" t="s">
        <v>8</v>
      </c>
      <c r="B204" s="52" t="s">
        <v>1221</v>
      </c>
      <c r="C204" s="94" t="s">
        <v>1222</v>
      </c>
      <c r="D204" s="52"/>
      <c r="E204" s="52"/>
      <c r="F204" s="52"/>
      <c r="G204" s="52"/>
      <c r="H204" s="53">
        <v>508</v>
      </c>
      <c r="I204" s="52" t="s">
        <v>46</v>
      </c>
      <c r="J204" s="52" t="s">
        <v>1221</v>
      </c>
      <c r="K204" s="75" t="s">
        <v>606</v>
      </c>
      <c r="L204" s="58">
        <v>0</v>
      </c>
      <c r="M204" s="59">
        <v>1</v>
      </c>
      <c r="N204" s="59">
        <v>0.01</v>
      </c>
      <c r="O204" s="52" t="s">
        <v>37</v>
      </c>
      <c r="P204" s="389" t="s">
        <v>2111</v>
      </c>
      <c r="Q204" s="52" t="s">
        <v>877</v>
      </c>
      <c r="R204" s="8" t="s">
        <v>878</v>
      </c>
      <c r="S204" s="389" t="s">
        <v>2083</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79" t="s">
        <v>2084</v>
      </c>
      <c r="Q205" s="52" t="s">
        <v>298</v>
      </c>
      <c r="R205" s="8" t="s">
        <v>300</v>
      </c>
      <c r="S205" s="389" t="s">
        <v>2085</v>
      </c>
      <c r="T205" s="8"/>
    </row>
    <row r="206" spans="1:20" s="2" customFormat="1" ht="57">
      <c r="A206" s="95" t="s">
        <v>8</v>
      </c>
      <c r="B206" s="95" t="s">
        <v>293</v>
      </c>
      <c r="C206" s="95" t="s">
        <v>294</v>
      </c>
      <c r="D206" s="52" t="s">
        <v>487</v>
      </c>
      <c r="E206" s="52"/>
      <c r="F206" s="52" t="s">
        <v>486</v>
      </c>
      <c r="G206" s="8"/>
      <c r="H206" s="384">
        <v>149</v>
      </c>
      <c r="I206" s="52" t="s">
        <v>47</v>
      </c>
      <c r="J206" s="74" t="s">
        <v>382</v>
      </c>
      <c r="K206" s="75" t="s">
        <v>615</v>
      </c>
      <c r="L206" s="62">
        <v>-0.5</v>
      </c>
      <c r="M206" s="62">
        <v>1</v>
      </c>
      <c r="N206" s="62">
        <v>0.02</v>
      </c>
      <c r="O206" s="8" t="s">
        <v>297</v>
      </c>
      <c r="P206" s="379" t="s">
        <v>1959</v>
      </c>
      <c r="Q206" s="52" t="s">
        <v>299</v>
      </c>
      <c r="R206" s="8" t="s">
        <v>300</v>
      </c>
      <c r="S206" s="389" t="s">
        <v>2085</v>
      </c>
      <c r="T206" s="8"/>
    </row>
    <row r="207" spans="1:20" s="2" customFormat="1" ht="57">
      <c r="A207" s="73" t="str">
        <f>A$206</f>
        <v>Electricity Supply</v>
      </c>
      <c r="B207" s="73" t="str">
        <f t="shared" ref="B207:C221" si="69">B$206</f>
        <v>Change Electricity Imports</v>
      </c>
      <c r="C207" s="73" t="str">
        <f t="shared" si="69"/>
        <v>Percent Change in Electricity Imports</v>
      </c>
      <c r="D207" s="8" t="s">
        <v>332</v>
      </c>
      <c r="E207" s="52"/>
      <c r="F207" s="8" t="s">
        <v>333</v>
      </c>
      <c r="G207" s="8"/>
      <c r="H207" s="384">
        <v>526</v>
      </c>
      <c r="I207" s="52" t="s">
        <v>47</v>
      </c>
      <c r="J207" s="73" t="str">
        <f t="shared" ref="J207:S221" si="70">J$206</f>
        <v>Electricity Imports and Exports</v>
      </c>
      <c r="K207" s="73" t="str">
        <f t="shared" si="70"/>
        <v>elec change imports</v>
      </c>
      <c r="L207" s="104">
        <f t="shared" si="70"/>
        <v>-0.5</v>
      </c>
      <c r="M207" s="104">
        <f t="shared" si="70"/>
        <v>1</v>
      </c>
      <c r="N207" s="104">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1" t="str">
        <f t="shared" si="70"/>
        <v>Energy Statistics 2019: http://www.mospi.gov.in/sites/default/files/publication_reports/Energy%20Statistics%202019-finall.pdf</v>
      </c>
      <c r="T207" s="8"/>
    </row>
    <row r="208" spans="1:20" s="2" customFormat="1" ht="57">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4">
        <v>527</v>
      </c>
      <c r="I208" s="52" t="s">
        <v>47</v>
      </c>
      <c r="J208" s="73" t="str">
        <f t="shared" si="70"/>
        <v>Electricity Imports and Exports</v>
      </c>
      <c r="K208" s="73" t="str">
        <f t="shared" si="70"/>
        <v>elec change imports</v>
      </c>
      <c r="L208" s="104">
        <f t="shared" si="70"/>
        <v>-0.5</v>
      </c>
      <c r="M208" s="104">
        <f t="shared" si="70"/>
        <v>1</v>
      </c>
      <c r="N208" s="104">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1" t="str">
        <f t="shared" si="70"/>
        <v>Energy Statistics 2019: http://www.mospi.gov.in/sites/default/files/publication_reports/Energy%20Statistics%202019-finall.pdf</v>
      </c>
      <c r="T208" s="8"/>
    </row>
    <row r="209" spans="1:20" s="2" customFormat="1" ht="57">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4">
        <f t="shared" si="70"/>
        <v>-0.5</v>
      </c>
      <c r="M209" s="104">
        <f t="shared" si="70"/>
        <v>1</v>
      </c>
      <c r="N209" s="104">
        <f t="shared" si="70"/>
        <v>0.02</v>
      </c>
      <c r="O209" s="73" t="str">
        <f t="shared" si="70"/>
        <v>% change in imports</v>
      </c>
      <c r="P209" s="379" t="s">
        <v>1959</v>
      </c>
      <c r="Q209" s="73" t="str">
        <f t="shared" si="70"/>
        <v>electricity-sector-main.html#elec-imports</v>
      </c>
      <c r="R209" s="73" t="str">
        <f t="shared" si="70"/>
        <v>electricity-imports-exports.html</v>
      </c>
      <c r="S209" s="389" t="s">
        <v>2085</v>
      </c>
      <c r="T209" s="8"/>
    </row>
    <row r="210" spans="1:20" s="2" customFormat="1" ht="57">
      <c r="A210" s="73" t="str">
        <f t="shared" si="71"/>
        <v>Electricity Supply</v>
      </c>
      <c r="B210" s="73" t="str">
        <f t="shared" si="69"/>
        <v>Change Electricity Imports</v>
      </c>
      <c r="C210" s="73" t="str">
        <f t="shared" si="69"/>
        <v>Percent Change in Electricity Imports</v>
      </c>
      <c r="D210" s="8" t="s">
        <v>488</v>
      </c>
      <c r="E210" s="52"/>
      <c r="F210" s="8" t="s">
        <v>491</v>
      </c>
      <c r="G210" s="8"/>
      <c r="H210" s="384">
        <v>529</v>
      </c>
      <c r="I210" s="52" t="s">
        <v>47</v>
      </c>
      <c r="J210" s="73" t="str">
        <f t="shared" si="70"/>
        <v>Electricity Imports and Exports</v>
      </c>
      <c r="K210" s="73" t="str">
        <f t="shared" si="70"/>
        <v>elec change imports</v>
      </c>
      <c r="L210" s="104">
        <f t="shared" si="70"/>
        <v>-0.5</v>
      </c>
      <c r="M210" s="104">
        <f t="shared" si="70"/>
        <v>1</v>
      </c>
      <c r="N210" s="104">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1" t="str">
        <f t="shared" si="70"/>
        <v>Energy Statistics 2019: http://www.mospi.gov.in/sites/default/files/publication_reports/Energy%20Statistics%202019-finall.pdf</v>
      </c>
      <c r="T210" s="8"/>
    </row>
    <row r="211" spans="1:20" s="2" customFormat="1" ht="57">
      <c r="A211" s="73" t="str">
        <f t="shared" si="71"/>
        <v>Electricity Supply</v>
      </c>
      <c r="B211" s="73" t="str">
        <f t="shared" si="69"/>
        <v>Change Electricity Imports</v>
      </c>
      <c r="C211" s="73" t="str">
        <f t="shared" si="69"/>
        <v>Percent Change in Electricity Imports</v>
      </c>
      <c r="D211" s="8" t="s">
        <v>82</v>
      </c>
      <c r="E211" s="52"/>
      <c r="F211" s="8" t="s">
        <v>96</v>
      </c>
      <c r="G211" s="8"/>
      <c r="H211" s="384">
        <v>530</v>
      </c>
      <c r="I211" s="52" t="s">
        <v>47</v>
      </c>
      <c r="J211" s="73" t="str">
        <f t="shared" si="70"/>
        <v>Electricity Imports and Exports</v>
      </c>
      <c r="K211" s="73" t="str">
        <f t="shared" si="70"/>
        <v>elec change imports</v>
      </c>
      <c r="L211" s="104">
        <f t="shared" si="70"/>
        <v>-0.5</v>
      </c>
      <c r="M211" s="104">
        <f t="shared" si="70"/>
        <v>1</v>
      </c>
      <c r="N211" s="104">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1" t="str">
        <f t="shared" si="70"/>
        <v>Energy Statistics 2019: http://www.mospi.gov.in/sites/default/files/publication_reports/Energy%20Statistics%202019-finall.pdf</v>
      </c>
      <c r="T211" s="8"/>
    </row>
    <row r="212" spans="1:20" s="2" customFormat="1" ht="42.7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4">
        <f t="shared" si="70"/>
        <v>-0.5</v>
      </c>
      <c r="M212" s="104">
        <f t="shared" si="70"/>
        <v>1</v>
      </c>
      <c r="N212" s="104">
        <f t="shared" si="70"/>
        <v>0.02</v>
      </c>
      <c r="O212" s="73" t="str">
        <f t="shared" si="70"/>
        <v>% change in imports</v>
      </c>
      <c r="P212" s="52"/>
      <c r="Q212" s="73" t="str">
        <f t="shared" si="70"/>
        <v>electricity-sector-main.html#elec-imports</v>
      </c>
      <c r="R212" s="73" t="str">
        <f t="shared" si="70"/>
        <v>electricity-imports-exports.html</v>
      </c>
      <c r="S212" s="181" t="str">
        <f t="shared" si="70"/>
        <v>Energy Statistics 2019: http://www.mospi.gov.in/sites/default/files/publication_reports/Energy%20Statistics%202019-finall.pdf</v>
      </c>
      <c r="T212" s="8"/>
    </row>
    <row r="213" spans="1:20" s="2" customFormat="1" ht="57">
      <c r="A213" s="73" t="str">
        <f t="shared" si="71"/>
        <v>Electricity Supply</v>
      </c>
      <c r="B213" s="73" t="str">
        <f t="shared" si="69"/>
        <v>Change Electricity Imports</v>
      </c>
      <c r="C213" s="73" t="str">
        <f t="shared" si="69"/>
        <v>Percent Change in Electricity Imports</v>
      </c>
      <c r="D213" s="8" t="s">
        <v>84</v>
      </c>
      <c r="E213" s="52"/>
      <c r="F213" s="8" t="s">
        <v>98</v>
      </c>
      <c r="G213" s="8"/>
      <c r="H213" s="384">
        <v>532</v>
      </c>
      <c r="I213" s="52" t="s">
        <v>47</v>
      </c>
      <c r="J213" s="73" t="str">
        <f t="shared" si="70"/>
        <v>Electricity Imports and Exports</v>
      </c>
      <c r="K213" s="73" t="str">
        <f t="shared" si="70"/>
        <v>elec change imports</v>
      </c>
      <c r="L213" s="104">
        <f t="shared" si="70"/>
        <v>-0.5</v>
      </c>
      <c r="M213" s="104">
        <f t="shared" si="70"/>
        <v>1</v>
      </c>
      <c r="N213" s="104">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1" t="str">
        <f t="shared" si="70"/>
        <v>Energy Statistics 2019: http://www.mospi.gov.in/sites/default/files/publication_reports/Energy%20Statistics%202019-finall.pdf</v>
      </c>
      <c r="T213" s="8"/>
    </row>
    <row r="214" spans="1:20" s="2" customFormat="1" ht="42.75">
      <c r="A214" s="73" t="str">
        <f t="shared" si="71"/>
        <v>Electricity Supply</v>
      </c>
      <c r="B214" s="73" t="str">
        <f t="shared" si="69"/>
        <v>Change Electricity Imports</v>
      </c>
      <c r="C214" s="73" t="str">
        <f t="shared" si="69"/>
        <v>Percent Change in Electricity Imports</v>
      </c>
      <c r="D214" s="8" t="s">
        <v>849</v>
      </c>
      <c r="E214" s="52"/>
      <c r="F214" s="376" t="s">
        <v>1891</v>
      </c>
      <c r="G214" s="8"/>
      <c r="H214" s="55">
        <v>533</v>
      </c>
      <c r="I214" s="52" t="s">
        <v>47</v>
      </c>
      <c r="J214" s="73" t="str">
        <f t="shared" si="70"/>
        <v>Electricity Imports and Exports</v>
      </c>
      <c r="K214" s="73" t="str">
        <f t="shared" si="70"/>
        <v>elec change imports</v>
      </c>
      <c r="L214" s="104">
        <f t="shared" si="70"/>
        <v>-0.5</v>
      </c>
      <c r="M214" s="104">
        <f t="shared" si="70"/>
        <v>1</v>
      </c>
      <c r="N214" s="104">
        <f t="shared" si="70"/>
        <v>0.02</v>
      </c>
      <c r="O214" s="73" t="str">
        <f t="shared" si="70"/>
        <v>% change in imports</v>
      </c>
      <c r="P214" s="52"/>
      <c r="Q214" s="73" t="str">
        <f t="shared" si="70"/>
        <v>electricity-sector-main.html#elec-imports</v>
      </c>
      <c r="R214" s="73" t="str">
        <f t="shared" si="70"/>
        <v>electricity-imports-exports.html</v>
      </c>
      <c r="S214" s="181" t="str">
        <f t="shared" si="70"/>
        <v>Energy Statistics 2019: http://www.mospi.gov.in/sites/default/files/publication_reports/Energy%20Statistics%202019-finall.pdf</v>
      </c>
      <c r="T214" s="8"/>
    </row>
    <row r="215" spans="1:20" s="2" customFormat="1" ht="57">
      <c r="A215" s="73" t="str">
        <f t="shared" si="71"/>
        <v>Electricity Supply</v>
      </c>
      <c r="B215" s="73" t="str">
        <f t="shared" si="69"/>
        <v>Change Electricity Imports</v>
      </c>
      <c r="C215" s="73" t="str">
        <f t="shared" si="69"/>
        <v>Percent Change in Electricity Imports</v>
      </c>
      <c r="D215" s="8" t="s">
        <v>334</v>
      </c>
      <c r="E215" s="52"/>
      <c r="F215" s="8" t="s">
        <v>336</v>
      </c>
      <c r="G215" s="8"/>
      <c r="H215" s="384">
        <v>534</v>
      </c>
      <c r="I215" s="52" t="s">
        <v>47</v>
      </c>
      <c r="J215" s="73" t="str">
        <f t="shared" si="70"/>
        <v>Electricity Imports and Exports</v>
      </c>
      <c r="K215" s="73" t="str">
        <f t="shared" si="70"/>
        <v>elec change imports</v>
      </c>
      <c r="L215" s="104">
        <f t="shared" si="70"/>
        <v>-0.5</v>
      </c>
      <c r="M215" s="104">
        <f t="shared" si="70"/>
        <v>1</v>
      </c>
      <c r="N215" s="104">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1" t="str">
        <f t="shared" si="70"/>
        <v>Energy Statistics 2019: http://www.mospi.gov.in/sites/default/files/publication_reports/Energy%20Statistics%202019-finall.pdf</v>
      </c>
      <c r="T215" s="8"/>
    </row>
    <row r="216" spans="1:20" s="2" customFormat="1" ht="42.75">
      <c r="A216" s="73" t="str">
        <f t="shared" si="71"/>
        <v>Electricity Supply</v>
      </c>
      <c r="B216" s="73" t="str">
        <f t="shared" si="69"/>
        <v>Change Electricity Imports</v>
      </c>
      <c r="C216" s="73" t="str">
        <f t="shared" si="69"/>
        <v>Percent Change in Electricity Imports</v>
      </c>
      <c r="D216" s="8" t="s">
        <v>335</v>
      </c>
      <c r="E216" s="52"/>
      <c r="F216" s="8" t="s">
        <v>337</v>
      </c>
      <c r="G216" s="8"/>
      <c r="H216" s="55">
        <v>535</v>
      </c>
      <c r="I216" s="52" t="s">
        <v>47</v>
      </c>
      <c r="J216" s="73" t="str">
        <f t="shared" si="70"/>
        <v>Electricity Imports and Exports</v>
      </c>
      <c r="K216" s="73" t="str">
        <f t="shared" si="70"/>
        <v>elec change imports</v>
      </c>
      <c r="L216" s="104">
        <f t="shared" si="70"/>
        <v>-0.5</v>
      </c>
      <c r="M216" s="104">
        <f t="shared" si="70"/>
        <v>1</v>
      </c>
      <c r="N216" s="104">
        <f t="shared" si="70"/>
        <v>0.02</v>
      </c>
      <c r="O216" s="73" t="str">
        <f t="shared" si="70"/>
        <v>% change in imports</v>
      </c>
      <c r="P216" s="52"/>
      <c r="Q216" s="73" t="str">
        <f t="shared" si="70"/>
        <v>electricity-sector-main.html#elec-imports</v>
      </c>
      <c r="R216" s="73" t="str">
        <f t="shared" si="70"/>
        <v>electricity-imports-exports.html</v>
      </c>
      <c r="S216" s="181" t="str">
        <f t="shared" si="70"/>
        <v>Energy Statistics 2019: http://www.mospi.gov.in/sites/default/files/publication_reports/Energy%20Statistics%202019-finall.pdf</v>
      </c>
      <c r="T216" s="8"/>
    </row>
    <row r="217" spans="1:20" s="2" customFormat="1" ht="42.75">
      <c r="A217" s="73" t="str">
        <f t="shared" si="71"/>
        <v>Electricity Supply</v>
      </c>
      <c r="B217" s="73" t="str">
        <f t="shared" si="69"/>
        <v>Change Electricity Imports</v>
      </c>
      <c r="C217" s="73" t="str">
        <f t="shared" si="69"/>
        <v>Percent Change in Electricity Imports</v>
      </c>
      <c r="D217" s="8" t="s">
        <v>484</v>
      </c>
      <c r="E217" s="52"/>
      <c r="F217" s="8" t="s">
        <v>483</v>
      </c>
      <c r="G217" s="8"/>
      <c r="H217" s="55">
        <v>536</v>
      </c>
      <c r="I217" s="52" t="s">
        <v>47</v>
      </c>
      <c r="J217" s="73" t="str">
        <f t="shared" si="70"/>
        <v>Electricity Imports and Exports</v>
      </c>
      <c r="K217" s="73" t="str">
        <f t="shared" si="70"/>
        <v>elec change imports</v>
      </c>
      <c r="L217" s="104">
        <f t="shared" si="70"/>
        <v>-0.5</v>
      </c>
      <c r="M217" s="104">
        <f t="shared" si="70"/>
        <v>1</v>
      </c>
      <c r="N217" s="104">
        <f t="shared" si="70"/>
        <v>0.02</v>
      </c>
      <c r="O217" s="73" t="str">
        <f t="shared" si="70"/>
        <v>% change in imports</v>
      </c>
      <c r="P217" s="52"/>
      <c r="Q217" s="73" t="str">
        <f t="shared" si="70"/>
        <v>electricity-sector-main.html#elec-imports</v>
      </c>
      <c r="R217" s="73" t="str">
        <f t="shared" si="70"/>
        <v>electricity-imports-exports.html</v>
      </c>
      <c r="S217" s="181" t="str">
        <f t="shared" si="70"/>
        <v>Energy Statistics 2019: http://www.mospi.gov.in/sites/default/files/publication_reports/Energy%20Statistics%202019-finall.pdf</v>
      </c>
      <c r="T217" s="8"/>
    </row>
    <row r="218" spans="1:20" s="2" customFormat="1" ht="42.75">
      <c r="A218" s="73" t="str">
        <f t="shared" si="71"/>
        <v>Electricity Supply</v>
      </c>
      <c r="B218" s="73" t="str">
        <f t="shared" si="69"/>
        <v>Change Electricity Imports</v>
      </c>
      <c r="C218" s="73" t="str">
        <f t="shared" si="69"/>
        <v>Percent Change in Electricity Imports</v>
      </c>
      <c r="D218" s="8" t="s">
        <v>493</v>
      </c>
      <c r="E218" s="52"/>
      <c r="F218" s="8" t="s">
        <v>494</v>
      </c>
      <c r="G218" s="8"/>
      <c r="H218" s="55">
        <v>537</v>
      </c>
      <c r="I218" s="52" t="s">
        <v>47</v>
      </c>
      <c r="J218" s="73" t="str">
        <f t="shared" si="70"/>
        <v>Electricity Imports and Exports</v>
      </c>
      <c r="K218" s="73" t="str">
        <f t="shared" si="70"/>
        <v>elec change imports</v>
      </c>
      <c r="L218" s="104">
        <f t="shared" si="70"/>
        <v>-0.5</v>
      </c>
      <c r="M218" s="104">
        <f t="shared" si="70"/>
        <v>1</v>
      </c>
      <c r="N218" s="104">
        <f t="shared" si="70"/>
        <v>0.02</v>
      </c>
      <c r="O218" s="73" t="str">
        <f t="shared" si="70"/>
        <v>% change in imports</v>
      </c>
      <c r="P218" s="52"/>
      <c r="Q218" s="73" t="str">
        <f t="shared" si="70"/>
        <v>electricity-sector-main.html#elec-imports</v>
      </c>
      <c r="R218" s="73" t="str">
        <f t="shared" si="70"/>
        <v>electricity-imports-exports.html</v>
      </c>
      <c r="S218" s="181" t="str">
        <f t="shared" si="70"/>
        <v>Energy Statistics 2019: http://www.mospi.gov.in/sites/default/files/publication_reports/Energy%20Statistics%202019-finall.pdf</v>
      </c>
      <c r="T218" s="8"/>
    </row>
    <row r="219" spans="1:20" s="2" customFormat="1" ht="42.75">
      <c r="A219" s="73" t="str">
        <f t="shared" si="71"/>
        <v>Electricity Supply</v>
      </c>
      <c r="B219" s="73" t="str">
        <f t="shared" si="69"/>
        <v>Change Electricity Imports</v>
      </c>
      <c r="C219" s="73" t="str">
        <f t="shared" si="69"/>
        <v>Percent Change in Electricity Imports</v>
      </c>
      <c r="D219" s="8" t="s">
        <v>1234</v>
      </c>
      <c r="E219" s="52"/>
      <c r="F219" s="8" t="s">
        <v>911</v>
      </c>
      <c r="G219" s="8"/>
      <c r="H219" s="55">
        <v>538</v>
      </c>
      <c r="I219" s="52" t="s">
        <v>47</v>
      </c>
      <c r="J219" s="73" t="str">
        <f t="shared" si="70"/>
        <v>Electricity Imports and Exports</v>
      </c>
      <c r="K219" s="73" t="str">
        <f t="shared" si="70"/>
        <v>elec change imports</v>
      </c>
      <c r="L219" s="104">
        <f t="shared" si="70"/>
        <v>-0.5</v>
      </c>
      <c r="M219" s="104">
        <f t="shared" si="70"/>
        <v>1</v>
      </c>
      <c r="N219" s="104">
        <f t="shared" si="70"/>
        <v>0.02</v>
      </c>
      <c r="O219" s="73" t="str">
        <f t="shared" si="70"/>
        <v>% change in imports</v>
      </c>
      <c r="P219" s="52"/>
      <c r="Q219" s="73" t="str">
        <f t="shared" si="70"/>
        <v>electricity-sector-main.html#elec-imports</v>
      </c>
      <c r="R219" s="73" t="str">
        <f t="shared" si="70"/>
        <v>electricity-imports-exports.html</v>
      </c>
      <c r="S219" s="181" t="str">
        <f t="shared" si="70"/>
        <v>Energy Statistics 2019: http://www.mospi.gov.in/sites/default/files/publication_reports/Energy%20Statistics%202019-finall.pdf</v>
      </c>
      <c r="T219" s="8"/>
    </row>
    <row r="220" spans="1:20" s="2" customFormat="1" ht="42.75">
      <c r="A220" s="73" t="str">
        <f t="shared" si="71"/>
        <v>Electricity Supply</v>
      </c>
      <c r="B220" s="73" t="str">
        <f t="shared" si="69"/>
        <v>Change Electricity Imports</v>
      </c>
      <c r="C220" s="73" t="str">
        <f t="shared" si="69"/>
        <v>Percent Change in Electricity Imports</v>
      </c>
      <c r="D220" s="8" t="s">
        <v>1235</v>
      </c>
      <c r="E220" s="52"/>
      <c r="F220" s="8" t="s">
        <v>1054</v>
      </c>
      <c r="G220" s="8"/>
      <c r="H220" s="55">
        <v>539</v>
      </c>
      <c r="I220" s="52" t="s">
        <v>47</v>
      </c>
      <c r="J220" s="73" t="str">
        <f t="shared" si="70"/>
        <v>Electricity Imports and Exports</v>
      </c>
      <c r="K220" s="73" t="str">
        <f t="shared" si="70"/>
        <v>elec change imports</v>
      </c>
      <c r="L220" s="104">
        <f t="shared" si="70"/>
        <v>-0.5</v>
      </c>
      <c r="M220" s="104">
        <f t="shared" si="70"/>
        <v>1</v>
      </c>
      <c r="N220" s="104">
        <f t="shared" si="70"/>
        <v>0.02</v>
      </c>
      <c r="O220" s="73" t="str">
        <f t="shared" si="70"/>
        <v>% change in imports</v>
      </c>
      <c r="P220" s="52"/>
      <c r="Q220" s="73" t="str">
        <f t="shared" si="70"/>
        <v>electricity-sector-main.html#elec-imports</v>
      </c>
      <c r="R220" s="73" t="str">
        <f t="shared" si="70"/>
        <v>electricity-imports-exports.html</v>
      </c>
      <c r="S220" s="181" t="str">
        <f t="shared" si="70"/>
        <v>Energy Statistics 2019: http://www.mospi.gov.in/sites/default/files/publication_reports/Energy%20Statistics%202019-finall.pdf</v>
      </c>
      <c r="T220" s="8"/>
    </row>
    <row r="221" spans="1:20" s="2" customFormat="1" ht="42.75">
      <c r="A221" s="73" t="str">
        <f t="shared" si="71"/>
        <v>Electricity Supply</v>
      </c>
      <c r="B221" s="73" t="str">
        <f t="shared" si="69"/>
        <v>Change Electricity Imports</v>
      </c>
      <c r="C221" s="73" t="str">
        <f t="shared" si="69"/>
        <v>Percent Change in Electricity Imports</v>
      </c>
      <c r="D221" s="8" t="s">
        <v>1236</v>
      </c>
      <c r="E221" s="52"/>
      <c r="F221" s="8" t="s">
        <v>913</v>
      </c>
      <c r="G221" s="8"/>
      <c r="H221" s="55">
        <v>540</v>
      </c>
      <c r="I221" s="52" t="s">
        <v>47</v>
      </c>
      <c r="J221" s="73" t="str">
        <f t="shared" si="70"/>
        <v>Electricity Imports and Exports</v>
      </c>
      <c r="K221" s="73" t="str">
        <f t="shared" si="70"/>
        <v>elec change imports</v>
      </c>
      <c r="L221" s="104">
        <f t="shared" si="70"/>
        <v>-0.5</v>
      </c>
      <c r="M221" s="104">
        <f t="shared" si="70"/>
        <v>1</v>
      </c>
      <c r="N221" s="104">
        <f t="shared" si="70"/>
        <v>0.02</v>
      </c>
      <c r="O221" s="73" t="str">
        <f t="shared" si="70"/>
        <v>% change in imports</v>
      </c>
      <c r="P221" s="52"/>
      <c r="Q221" s="73" t="str">
        <f t="shared" si="70"/>
        <v>electricity-sector-main.html#elec-imports</v>
      </c>
      <c r="R221" s="73" t="str">
        <f t="shared" si="70"/>
        <v>electricity-imports-exports.html</v>
      </c>
      <c r="S221" s="181" t="str">
        <f t="shared" si="70"/>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7"/>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7" t="s">
        <v>2154</v>
      </c>
      <c r="Q223" s="52" t="s">
        <v>224</v>
      </c>
      <c r="R223" s="8" t="s">
        <v>225</v>
      </c>
      <c r="S223" s="379" t="s">
        <v>2086</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79" t="s">
        <v>1960</v>
      </c>
      <c r="Q224" s="52" t="s">
        <v>226</v>
      </c>
      <c r="R224" s="8" t="s">
        <v>227</v>
      </c>
      <c r="S224" s="379" t="s">
        <v>2087</v>
      </c>
      <c r="T224" s="52"/>
    </row>
    <row r="225" spans="1:20" ht="42.75">
      <c r="A225" s="73" t="str">
        <f t="shared" ref="A225:C239" si="72">A$224</f>
        <v>Electricity Supply</v>
      </c>
      <c r="B225" s="73" t="str">
        <f t="shared" si="72"/>
        <v>Early Retirement of Power Plants</v>
      </c>
      <c r="C225" s="73" t="str">
        <f t="shared" si="72"/>
        <v>Annual Additional Capacity Retired due to Early Retirement Policy</v>
      </c>
      <c r="D225" s="8" t="s">
        <v>332</v>
      </c>
      <c r="E225" s="52"/>
      <c r="F225" s="8" t="s">
        <v>333</v>
      </c>
      <c r="G225" s="52"/>
      <c r="H225" s="385">
        <v>620</v>
      </c>
      <c r="I225" s="52" t="s">
        <v>47</v>
      </c>
      <c r="J225" s="73" t="str">
        <f t="shared" ref="J225:K239" si="73">J$224</f>
        <v>Early Retirement of Power Plants</v>
      </c>
      <c r="K225" s="65" t="str">
        <f>K$224</f>
        <v>elec early retirement</v>
      </c>
      <c r="L225" s="187">
        <f>L224</f>
        <v>0</v>
      </c>
      <c r="M225" s="187">
        <f t="shared" ref="M225:O225" si="74">M224</f>
        <v>25000</v>
      </c>
      <c r="N225" s="187">
        <f t="shared" si="74"/>
        <v>500</v>
      </c>
      <c r="O225" s="187" t="str">
        <f t="shared" si="74"/>
        <v>MW/year</v>
      </c>
      <c r="P225" s="52" t="s">
        <v>1607</v>
      </c>
      <c r="Q225" s="52"/>
      <c r="R225" s="8"/>
      <c r="S225" s="177"/>
      <c r="T225" s="52"/>
    </row>
    <row r="226" spans="1:20" ht="42.7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90">
        <v>10000</v>
      </c>
      <c r="N226" s="390">
        <v>100</v>
      </c>
      <c r="O226" s="54" t="str">
        <f>O$224</f>
        <v>MW/year</v>
      </c>
      <c r="P226" s="377" t="s">
        <v>1961</v>
      </c>
      <c r="Q226" s="54" t="str">
        <f t="shared" ref="Q226:R226" si="75">Q$224</f>
        <v>electricity-sector-main.html#early-ret</v>
      </c>
      <c r="R226" s="54" t="str">
        <f t="shared" si="75"/>
        <v>early-retirement-of-power-plants.html</v>
      </c>
      <c r="S226" s="379" t="s">
        <v>2087</v>
      </c>
      <c r="T226" s="52"/>
    </row>
    <row r="227" spans="1:20" ht="42.7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7"/>
      <c r="T227" s="52"/>
    </row>
    <row r="228" spans="1:20" ht="42.75">
      <c r="A228" s="73" t="str">
        <f t="shared" si="72"/>
        <v>Electricity Supply</v>
      </c>
      <c r="B228" s="73" t="str">
        <f t="shared" si="72"/>
        <v>Early Retirement of Power Plants</v>
      </c>
      <c r="C228" s="73" t="str">
        <f t="shared" si="72"/>
        <v>Annual Additional Capacity Retired due to Early Retirement Policy</v>
      </c>
      <c r="D228" s="8" t="s">
        <v>488</v>
      </c>
      <c r="E228" s="52"/>
      <c r="F228" s="8" t="s">
        <v>491</v>
      </c>
      <c r="G228" s="52"/>
      <c r="H228" s="53">
        <v>622</v>
      </c>
      <c r="I228" s="52" t="s">
        <v>47</v>
      </c>
      <c r="J228" s="73" t="str">
        <f t="shared" si="73"/>
        <v>Early Retirement of Power Plants</v>
      </c>
      <c r="K228" s="65" t="str">
        <f t="shared" si="73"/>
        <v>elec early retirement</v>
      </c>
      <c r="L228" s="69"/>
      <c r="M228" s="69"/>
      <c r="N228" s="69"/>
      <c r="O228" s="52"/>
      <c r="P228" s="52"/>
      <c r="Q228" s="52"/>
      <c r="R228" s="8"/>
      <c r="S228" s="177"/>
      <c r="T228" s="52"/>
    </row>
    <row r="229" spans="1:20" ht="42.7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7"/>
      <c r="T229" s="52"/>
    </row>
    <row r="230" spans="1:20" ht="42.7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7"/>
      <c r="T230" s="52"/>
    </row>
    <row r="231" spans="1:20" ht="42.7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7"/>
      <c r="T231" s="52"/>
    </row>
    <row r="232" spans="1:20" ht="42.75">
      <c r="A232" s="73" t="str">
        <f t="shared" si="72"/>
        <v>Electricity Supply</v>
      </c>
      <c r="B232" s="73" t="str">
        <f t="shared" si="72"/>
        <v>Early Retirement of Power Plants</v>
      </c>
      <c r="C232" s="73" t="str">
        <f t="shared" si="72"/>
        <v>Annual Additional Capacity Retired due to Early Retirement Policy</v>
      </c>
      <c r="D232" s="8" t="s">
        <v>849</v>
      </c>
      <c r="E232" s="52"/>
      <c r="F232" s="376" t="s">
        <v>1891</v>
      </c>
      <c r="G232" s="52"/>
      <c r="H232" s="53">
        <v>626</v>
      </c>
      <c r="I232" s="52" t="s">
        <v>47</v>
      </c>
      <c r="J232" s="73" t="str">
        <f t="shared" si="73"/>
        <v>Early Retirement of Power Plants</v>
      </c>
      <c r="K232" s="65" t="str">
        <f t="shared" si="73"/>
        <v>elec early retirement</v>
      </c>
      <c r="L232" s="69"/>
      <c r="M232" s="69"/>
      <c r="N232" s="69"/>
      <c r="O232" s="52"/>
      <c r="P232" s="52"/>
      <c r="Q232" s="52"/>
      <c r="R232" s="8"/>
      <c r="S232" s="177"/>
      <c r="T232" s="52"/>
    </row>
    <row r="233" spans="1:20" ht="42.75">
      <c r="A233" s="73" t="str">
        <f t="shared" si="72"/>
        <v>Electricity Supply</v>
      </c>
      <c r="B233" s="73" t="str">
        <f t="shared" si="72"/>
        <v>Early Retirement of Power Plants</v>
      </c>
      <c r="C233" s="73" t="str">
        <f t="shared" si="72"/>
        <v>Annual Additional Capacity Retired due to Early Retirement Policy</v>
      </c>
      <c r="D233" s="8" t="s">
        <v>334</v>
      </c>
      <c r="E233" s="52"/>
      <c r="F233" s="8" t="s">
        <v>336</v>
      </c>
      <c r="G233" s="52"/>
      <c r="H233" s="53">
        <v>627</v>
      </c>
      <c r="I233" s="52" t="s">
        <v>47</v>
      </c>
      <c r="J233" s="73" t="str">
        <f t="shared" si="73"/>
        <v>Early Retirement of Power Plants</v>
      </c>
      <c r="K233" s="65" t="str">
        <f t="shared" si="73"/>
        <v>elec early retirement</v>
      </c>
      <c r="L233" s="69"/>
      <c r="M233" s="69"/>
      <c r="N233" s="69"/>
      <c r="O233" s="52"/>
      <c r="P233" s="52"/>
      <c r="Q233" s="52"/>
      <c r="R233" s="8"/>
      <c r="S233" s="177"/>
      <c r="T233" s="52"/>
    </row>
    <row r="234" spans="1:20" ht="42.75">
      <c r="A234" s="73" t="str">
        <f t="shared" si="72"/>
        <v>Electricity Supply</v>
      </c>
      <c r="B234" s="73" t="str">
        <f t="shared" si="72"/>
        <v>Early Retirement of Power Plants</v>
      </c>
      <c r="C234" s="73" t="str">
        <f t="shared" si="72"/>
        <v>Annual Additional Capacity Retired due to Early Retirement Policy</v>
      </c>
      <c r="D234" s="8" t="s">
        <v>335</v>
      </c>
      <c r="E234" s="52"/>
      <c r="F234" s="8" t="s">
        <v>337</v>
      </c>
      <c r="G234" s="52"/>
      <c r="H234" s="53">
        <v>628</v>
      </c>
      <c r="I234" s="52" t="s">
        <v>47</v>
      </c>
      <c r="J234" s="73" t="str">
        <f t="shared" si="73"/>
        <v>Early Retirement of Power Plants</v>
      </c>
      <c r="K234" s="65" t="str">
        <f t="shared" si="73"/>
        <v>elec early retirement</v>
      </c>
      <c r="L234" s="187">
        <f>L224</f>
        <v>0</v>
      </c>
      <c r="M234" s="187">
        <f t="shared" ref="M234:O234" si="76">M224</f>
        <v>25000</v>
      </c>
      <c r="N234" s="187">
        <f t="shared" si="76"/>
        <v>500</v>
      </c>
      <c r="O234" s="187" t="str">
        <f t="shared" si="76"/>
        <v>MW/year</v>
      </c>
      <c r="P234" s="52" t="s">
        <v>1606</v>
      </c>
      <c r="Q234" s="52"/>
      <c r="R234" s="8"/>
      <c r="S234" s="177"/>
      <c r="T234" s="52"/>
    </row>
    <row r="235" spans="1:20" ht="42.75">
      <c r="A235" s="73" t="str">
        <f t="shared" si="72"/>
        <v>Electricity Supply</v>
      </c>
      <c r="B235" s="73" t="str">
        <f t="shared" si="72"/>
        <v>Early Retirement of Power Plants</v>
      </c>
      <c r="C235" s="73" t="str">
        <f t="shared" si="72"/>
        <v>Annual Additional Capacity Retired due to Early Retirement Policy</v>
      </c>
      <c r="D235" s="8" t="s">
        <v>484</v>
      </c>
      <c r="E235" s="52"/>
      <c r="F235" s="8" t="s">
        <v>483</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1567</v>
      </c>
      <c r="Q235" s="54" t="str">
        <f>Q$224</f>
        <v>electricity-sector-main.html#early-ret</v>
      </c>
      <c r="R235" s="54" t="str">
        <f>R$224</f>
        <v>early-retirement-of-power-plants.html</v>
      </c>
      <c r="S235" s="177" t="s">
        <v>168</v>
      </c>
      <c r="T235" s="52"/>
    </row>
    <row r="236" spans="1:20" ht="42.75">
      <c r="A236" s="73" t="str">
        <f t="shared" si="72"/>
        <v>Electricity Supply</v>
      </c>
      <c r="B236" s="73" t="str">
        <f t="shared" si="72"/>
        <v>Early Retirement of Power Plants</v>
      </c>
      <c r="C236" s="73" t="str">
        <f t="shared" si="72"/>
        <v>Annual Additional Capacity Retired due to Early Retirement Policy</v>
      </c>
      <c r="D236" s="8" t="s">
        <v>493</v>
      </c>
      <c r="E236" s="52"/>
      <c r="F236" s="8" t="s">
        <v>494</v>
      </c>
      <c r="G236" s="52"/>
      <c r="H236" s="53">
        <v>629</v>
      </c>
      <c r="I236" s="52" t="s">
        <v>47</v>
      </c>
      <c r="J236" s="73" t="str">
        <f t="shared" si="73"/>
        <v>Early Retirement of Power Plants</v>
      </c>
      <c r="K236" s="65" t="str">
        <f t="shared" si="73"/>
        <v>elec early retirement</v>
      </c>
      <c r="L236" s="63"/>
      <c r="M236" s="63"/>
      <c r="N236" s="63"/>
      <c r="O236" s="54"/>
      <c r="P236" s="52"/>
      <c r="Q236" s="52"/>
      <c r="R236" s="8"/>
      <c r="S236" s="177"/>
      <c r="T236" s="52"/>
    </row>
    <row r="237" spans="1:20" ht="42.75">
      <c r="A237" s="73" t="str">
        <f t="shared" si="72"/>
        <v>Electricity Supply</v>
      </c>
      <c r="B237" s="73" t="str">
        <f t="shared" si="72"/>
        <v>Early Retirement of Power Plants</v>
      </c>
      <c r="C237" s="73" t="str">
        <f t="shared" si="72"/>
        <v>Annual Additional Capacity Retired due to Early Retirement Policy</v>
      </c>
      <c r="D237" s="8" t="s">
        <v>1234</v>
      </c>
      <c r="E237" s="52"/>
      <c r="F237" s="8" t="s">
        <v>911</v>
      </c>
      <c r="G237" s="52"/>
      <c r="H237" s="53">
        <v>630</v>
      </c>
      <c r="I237" s="52" t="s">
        <v>47</v>
      </c>
      <c r="J237" s="73" t="str">
        <f t="shared" si="73"/>
        <v>Early Retirement of Power Plants</v>
      </c>
      <c r="K237" s="73" t="str">
        <f t="shared" si="73"/>
        <v>elec early retirement</v>
      </c>
      <c r="L237" s="63"/>
      <c r="M237" s="63"/>
      <c r="N237" s="63"/>
      <c r="O237" s="54"/>
      <c r="P237" s="52"/>
      <c r="Q237" s="52"/>
      <c r="R237" s="8"/>
      <c r="S237" s="177"/>
      <c r="T237" s="52"/>
    </row>
    <row r="238" spans="1:20" ht="42.75">
      <c r="A238" s="73" t="str">
        <f t="shared" si="72"/>
        <v>Electricity Supply</v>
      </c>
      <c r="B238" s="73" t="str">
        <f t="shared" si="72"/>
        <v>Early Retirement of Power Plants</v>
      </c>
      <c r="C238" s="73" t="str">
        <f t="shared" si="72"/>
        <v>Annual Additional Capacity Retired due to Early Retirement Policy</v>
      </c>
      <c r="D238" s="8" t="s">
        <v>1235</v>
      </c>
      <c r="E238" s="52"/>
      <c r="F238" s="8" t="s">
        <v>1054</v>
      </c>
      <c r="G238" s="52"/>
      <c r="H238" s="53">
        <v>631</v>
      </c>
      <c r="I238" s="52" t="s">
        <v>47</v>
      </c>
      <c r="J238" s="73" t="str">
        <f t="shared" si="73"/>
        <v>Early Retirement of Power Plants</v>
      </c>
      <c r="K238" s="73" t="str">
        <f t="shared" si="73"/>
        <v>elec early retirement</v>
      </c>
      <c r="L238" s="63"/>
      <c r="M238" s="63"/>
      <c r="N238" s="63"/>
      <c r="O238" s="54"/>
      <c r="P238" s="52"/>
      <c r="Q238" s="52"/>
      <c r="R238" s="8"/>
      <c r="S238" s="177"/>
      <c r="T238" s="52"/>
    </row>
    <row r="239" spans="1:20" ht="42.75">
      <c r="A239" s="73" t="str">
        <f t="shared" si="72"/>
        <v>Electricity Supply</v>
      </c>
      <c r="B239" s="73" t="str">
        <f t="shared" si="72"/>
        <v>Early Retirement of Power Plants</v>
      </c>
      <c r="C239" s="73" t="str">
        <f t="shared" si="72"/>
        <v>Annual Additional Capacity Retired due to Early Retirement Policy</v>
      </c>
      <c r="D239" s="8" t="s">
        <v>1236</v>
      </c>
      <c r="E239" s="52"/>
      <c r="F239" s="8" t="s">
        <v>913</v>
      </c>
      <c r="G239" s="52"/>
      <c r="H239" s="53">
        <v>632</v>
      </c>
      <c r="I239" s="52" t="s">
        <v>47</v>
      </c>
      <c r="J239" s="73" t="str">
        <f t="shared" si="73"/>
        <v>Early Retirement of Power Plants</v>
      </c>
      <c r="K239" s="73" t="str">
        <f t="shared" si="73"/>
        <v>elec early retirement</v>
      </c>
      <c r="L239" s="63"/>
      <c r="M239" s="63"/>
      <c r="N239" s="63"/>
      <c r="O239" s="54"/>
      <c r="P239" s="52"/>
      <c r="Q239" s="52"/>
      <c r="R239" s="8"/>
      <c r="S239" s="177"/>
      <c r="T239" s="52"/>
    </row>
    <row r="240" spans="1:20" ht="71.25">
      <c r="A240" s="94" t="s">
        <v>8</v>
      </c>
      <c r="B240" s="94" t="s">
        <v>19</v>
      </c>
      <c r="C240" s="94" t="s">
        <v>1562</v>
      </c>
      <c r="D240" s="52"/>
      <c r="E240" s="52"/>
      <c r="F240" s="52"/>
      <c r="G240" s="52"/>
      <c r="H240" s="53">
        <v>33</v>
      </c>
      <c r="I240" s="52" t="s">
        <v>46</v>
      </c>
      <c r="J240" s="75" t="s">
        <v>19</v>
      </c>
      <c r="K240" s="75" t="s">
        <v>611</v>
      </c>
      <c r="L240" s="58">
        <v>0</v>
      </c>
      <c r="M240" s="58">
        <v>1</v>
      </c>
      <c r="N240" s="67">
        <v>0.01</v>
      </c>
      <c r="O240" s="52" t="s">
        <v>36</v>
      </c>
      <c r="P240" s="377" t="s">
        <v>2159</v>
      </c>
      <c r="Q240" s="52" t="s">
        <v>228</v>
      </c>
      <c r="R240" s="8" t="s">
        <v>229</v>
      </c>
      <c r="S240" s="379" t="s">
        <v>2089</v>
      </c>
      <c r="T240" s="52"/>
    </row>
    <row r="241" spans="1:20" ht="71.25">
      <c r="A241" s="94" t="s">
        <v>8</v>
      </c>
      <c r="B241" s="94" t="s">
        <v>139</v>
      </c>
      <c r="C241" s="94" t="s">
        <v>306</v>
      </c>
      <c r="D241" s="52"/>
      <c r="E241" s="52"/>
      <c r="F241" s="52"/>
      <c r="G241" s="52"/>
      <c r="H241" s="53">
        <v>34</v>
      </c>
      <c r="I241" s="52" t="s">
        <v>46</v>
      </c>
      <c r="J241" s="75" t="s">
        <v>139</v>
      </c>
      <c r="K241" s="75" t="s">
        <v>610</v>
      </c>
      <c r="L241" s="58">
        <v>0</v>
      </c>
      <c r="M241" s="391">
        <v>1</v>
      </c>
      <c r="N241" s="58">
        <v>0.01</v>
      </c>
      <c r="O241" s="52" t="s">
        <v>140</v>
      </c>
      <c r="P241" s="377" t="s">
        <v>1962</v>
      </c>
      <c r="Q241" s="52" t="s">
        <v>230</v>
      </c>
      <c r="R241" s="8" t="s">
        <v>231</v>
      </c>
      <c r="S241" s="379" t="s">
        <v>2090</v>
      </c>
      <c r="T241" s="52"/>
    </row>
    <row r="242" spans="1:20" ht="28.5">
      <c r="A242" s="94" t="s">
        <v>8</v>
      </c>
      <c r="B242" s="94" t="s">
        <v>2048</v>
      </c>
      <c r="C242" s="94" t="s">
        <v>2049</v>
      </c>
      <c r="D242" s="52" t="s">
        <v>487</v>
      </c>
      <c r="E242" s="52"/>
      <c r="F242" s="52" t="s">
        <v>486</v>
      </c>
      <c r="G242" s="52"/>
      <c r="H242" s="53">
        <v>860</v>
      </c>
      <c r="I242" s="52" t="s">
        <v>47</v>
      </c>
      <c r="J242" s="94" t="s">
        <v>2048</v>
      </c>
      <c r="K242" s="86"/>
      <c r="L242" s="58"/>
      <c r="M242" s="58"/>
      <c r="N242" s="58"/>
      <c r="O242" s="52"/>
      <c r="P242" s="52"/>
      <c r="Q242" s="52"/>
      <c r="R242" s="8"/>
      <c r="S242" s="177"/>
      <c r="T242" s="52"/>
    </row>
    <row r="243" spans="1:20" ht="28.5">
      <c r="A243" s="73" t="str">
        <f>A$258</f>
        <v>Electricity Supply</v>
      </c>
      <c r="B243" s="73" t="str">
        <f t="shared" ref="B243:C257" si="77">B$258</f>
        <v>Non BAU Mandated Capacity Construction</v>
      </c>
      <c r="C243" s="73" t="str">
        <f t="shared" si="77"/>
        <v>Boolean Use Non BAU Mandated Capacity Construction Schedule</v>
      </c>
      <c r="D243" s="8" t="s">
        <v>332</v>
      </c>
      <c r="E243" s="52"/>
      <c r="F243" s="8" t="s">
        <v>333</v>
      </c>
      <c r="G243" s="52"/>
      <c r="H243" s="53">
        <v>861</v>
      </c>
      <c r="I243" s="52" t="s">
        <v>47</v>
      </c>
      <c r="J243" s="73" t="str">
        <f t="shared" ref="J243:J257" si="78">J$258</f>
        <v>Non BAU Mandated Capacity Construction</v>
      </c>
      <c r="K243" s="86"/>
      <c r="L243" s="58"/>
      <c r="M243" s="58"/>
      <c r="N243" s="58"/>
      <c r="O243" s="52"/>
      <c r="P243" s="52"/>
      <c r="Q243" s="52"/>
      <c r="R243" s="8"/>
      <c r="S243" s="177"/>
      <c r="T243" s="52"/>
    </row>
    <row r="244" spans="1:20" ht="28.5">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6"/>
      <c r="L244" s="58"/>
      <c r="M244" s="58"/>
      <c r="N244" s="58"/>
      <c r="O244" s="52"/>
      <c r="P244" s="52"/>
      <c r="Q244" s="52"/>
      <c r="R244" s="8"/>
      <c r="S244" s="177"/>
      <c r="T244" s="52"/>
    </row>
    <row r="245" spans="1:20" ht="28.5">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6"/>
      <c r="L245" s="58"/>
      <c r="M245" s="58"/>
      <c r="N245" s="58"/>
      <c r="O245" s="52"/>
      <c r="P245" s="52"/>
      <c r="Q245" s="52"/>
      <c r="R245" s="8"/>
      <c r="S245" s="177"/>
      <c r="T245" s="52"/>
    </row>
    <row r="246" spans="1:20" ht="28.5">
      <c r="A246" s="73" t="str">
        <f t="shared" si="79"/>
        <v>Electricity Supply</v>
      </c>
      <c r="B246" s="73" t="str">
        <f t="shared" si="77"/>
        <v>Non BAU Mandated Capacity Construction</v>
      </c>
      <c r="C246" s="73" t="str">
        <f t="shared" si="77"/>
        <v>Boolean Use Non BAU Mandated Capacity Construction Schedule</v>
      </c>
      <c r="D246" s="8" t="s">
        <v>488</v>
      </c>
      <c r="E246" s="52"/>
      <c r="F246" s="8" t="s">
        <v>491</v>
      </c>
      <c r="G246" s="52"/>
      <c r="H246" s="53">
        <v>864</v>
      </c>
      <c r="I246" s="52" t="s">
        <v>47</v>
      </c>
      <c r="J246" s="73" t="str">
        <f t="shared" si="78"/>
        <v>Non BAU Mandated Capacity Construction</v>
      </c>
      <c r="K246" s="86"/>
      <c r="L246" s="58"/>
      <c r="M246" s="58"/>
      <c r="N246" s="58"/>
      <c r="O246" s="52"/>
      <c r="P246" s="52"/>
      <c r="Q246" s="52"/>
      <c r="R246" s="8"/>
      <c r="S246" s="177"/>
      <c r="T246" s="52"/>
    </row>
    <row r="247" spans="1:20" ht="28.5">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6"/>
      <c r="L247" s="58"/>
      <c r="M247" s="58"/>
      <c r="N247" s="58"/>
      <c r="O247" s="52"/>
      <c r="P247" s="52"/>
      <c r="Q247" s="52"/>
      <c r="R247" s="8"/>
      <c r="S247" s="177"/>
      <c r="T247" s="52"/>
    </row>
    <row r="248" spans="1:20" ht="28.5">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6"/>
      <c r="L248" s="58"/>
      <c r="M248" s="58"/>
      <c r="N248" s="58"/>
      <c r="O248" s="52"/>
      <c r="P248" s="52"/>
      <c r="Q248" s="52"/>
      <c r="R248" s="8"/>
      <c r="S248" s="177"/>
      <c r="T248" s="52"/>
    </row>
    <row r="249" spans="1:20" ht="28.5">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6"/>
      <c r="L249" s="58"/>
      <c r="M249" s="58"/>
      <c r="N249" s="58"/>
      <c r="O249" s="52"/>
      <c r="P249" s="52"/>
      <c r="Q249" s="52"/>
      <c r="R249" s="8"/>
      <c r="S249" s="177"/>
      <c r="T249" s="52"/>
    </row>
    <row r="250" spans="1:20" ht="28.5">
      <c r="A250" s="73" t="str">
        <f t="shared" si="79"/>
        <v>Electricity Supply</v>
      </c>
      <c r="B250" s="73" t="str">
        <f t="shared" si="77"/>
        <v>Non BAU Mandated Capacity Construction</v>
      </c>
      <c r="C250" s="73" t="str">
        <f t="shared" si="77"/>
        <v>Boolean Use Non BAU Mandated Capacity Construction Schedule</v>
      </c>
      <c r="D250" s="8" t="s">
        <v>849</v>
      </c>
      <c r="E250" s="52"/>
      <c r="F250" s="8" t="s">
        <v>475</v>
      </c>
      <c r="G250" s="52"/>
      <c r="H250" s="53">
        <v>868</v>
      </c>
      <c r="I250" s="52" t="s">
        <v>47</v>
      </c>
      <c r="J250" s="73" t="str">
        <f t="shared" si="78"/>
        <v>Non BAU Mandated Capacity Construction</v>
      </c>
      <c r="K250" s="86"/>
      <c r="L250" s="58"/>
      <c r="M250" s="58"/>
      <c r="N250" s="58"/>
      <c r="O250" s="52"/>
      <c r="P250" s="52"/>
      <c r="Q250" s="52"/>
      <c r="R250" s="8"/>
      <c r="S250" s="177"/>
      <c r="T250" s="52"/>
    </row>
    <row r="251" spans="1:20" ht="28.5">
      <c r="A251" s="73" t="str">
        <f t="shared" si="79"/>
        <v>Electricity Supply</v>
      </c>
      <c r="B251" s="73" t="str">
        <f t="shared" si="77"/>
        <v>Non BAU Mandated Capacity Construction</v>
      </c>
      <c r="C251" s="73" t="str">
        <f t="shared" si="77"/>
        <v>Boolean Use Non BAU Mandated Capacity Construction Schedule</v>
      </c>
      <c r="D251" s="8" t="s">
        <v>334</v>
      </c>
      <c r="E251" s="52"/>
      <c r="F251" s="8" t="s">
        <v>336</v>
      </c>
      <c r="G251" s="52"/>
      <c r="H251" s="53">
        <v>869</v>
      </c>
      <c r="I251" s="52" t="s">
        <v>47</v>
      </c>
      <c r="J251" s="73" t="str">
        <f t="shared" si="78"/>
        <v>Non BAU Mandated Capacity Construction</v>
      </c>
      <c r="K251" s="86"/>
      <c r="L251" s="58"/>
      <c r="M251" s="58"/>
      <c r="N251" s="58"/>
      <c r="O251" s="52"/>
      <c r="P251" s="52"/>
      <c r="Q251" s="52"/>
      <c r="R251" s="8"/>
      <c r="S251" s="177"/>
      <c r="T251" s="52"/>
    </row>
    <row r="252" spans="1:20" ht="28.5">
      <c r="A252" s="73" t="str">
        <f t="shared" si="79"/>
        <v>Electricity Supply</v>
      </c>
      <c r="B252" s="73" t="str">
        <f t="shared" si="77"/>
        <v>Non BAU Mandated Capacity Construction</v>
      </c>
      <c r="C252" s="73" t="str">
        <f t="shared" si="77"/>
        <v>Boolean Use Non BAU Mandated Capacity Construction Schedule</v>
      </c>
      <c r="D252" s="8" t="s">
        <v>335</v>
      </c>
      <c r="E252" s="52"/>
      <c r="F252" s="8" t="s">
        <v>337</v>
      </c>
      <c r="G252" s="52"/>
      <c r="H252" s="53">
        <v>870</v>
      </c>
      <c r="I252" s="52" t="s">
        <v>47</v>
      </c>
      <c r="J252" s="73" t="str">
        <f t="shared" si="78"/>
        <v>Non BAU Mandated Capacity Construction</v>
      </c>
      <c r="K252" s="86"/>
      <c r="L252" s="58"/>
      <c r="M252" s="58"/>
      <c r="N252" s="58"/>
      <c r="O252" s="52"/>
      <c r="P252" s="52"/>
      <c r="Q252" s="52"/>
      <c r="R252" s="8"/>
      <c r="S252" s="177"/>
      <c r="T252" s="52"/>
    </row>
    <row r="253" spans="1:20" ht="28.5">
      <c r="A253" s="73" t="str">
        <f t="shared" si="79"/>
        <v>Electricity Supply</v>
      </c>
      <c r="B253" s="73" t="str">
        <f t="shared" si="77"/>
        <v>Non BAU Mandated Capacity Construction</v>
      </c>
      <c r="C253" s="73" t="str">
        <f t="shared" si="77"/>
        <v>Boolean Use Non BAU Mandated Capacity Construction Schedule</v>
      </c>
      <c r="D253" s="8" t="s">
        <v>484</v>
      </c>
      <c r="E253" s="52"/>
      <c r="F253" s="8" t="s">
        <v>483</v>
      </c>
      <c r="G253" s="52"/>
      <c r="H253" s="53">
        <v>871</v>
      </c>
      <c r="I253" s="52" t="s">
        <v>47</v>
      </c>
      <c r="J253" s="73" t="str">
        <f t="shared" si="78"/>
        <v>Non BAU Mandated Capacity Construction</v>
      </c>
      <c r="K253" s="86"/>
      <c r="L253" s="58"/>
      <c r="M253" s="58"/>
      <c r="N253" s="58"/>
      <c r="O253" s="52"/>
      <c r="P253" s="52"/>
      <c r="Q253" s="52"/>
      <c r="R253" s="8"/>
      <c r="S253" s="177"/>
      <c r="T253" s="52"/>
    </row>
    <row r="254" spans="1:20" ht="28.5">
      <c r="A254" s="73" t="str">
        <f t="shared" si="79"/>
        <v>Electricity Supply</v>
      </c>
      <c r="B254" s="73" t="str">
        <f t="shared" si="77"/>
        <v>Non BAU Mandated Capacity Construction</v>
      </c>
      <c r="C254" s="73" t="str">
        <f t="shared" si="77"/>
        <v>Boolean Use Non BAU Mandated Capacity Construction Schedule</v>
      </c>
      <c r="D254" s="8" t="s">
        <v>493</v>
      </c>
      <c r="E254" s="52"/>
      <c r="F254" s="8" t="s">
        <v>494</v>
      </c>
      <c r="G254" s="52"/>
      <c r="H254" s="53">
        <v>872</v>
      </c>
      <c r="I254" s="52" t="s">
        <v>47</v>
      </c>
      <c r="J254" s="73" t="str">
        <f t="shared" si="78"/>
        <v>Non BAU Mandated Capacity Construction</v>
      </c>
      <c r="K254" s="86"/>
      <c r="L254" s="58"/>
      <c r="M254" s="58"/>
      <c r="N254" s="58"/>
      <c r="O254" s="52"/>
      <c r="P254" s="52"/>
      <c r="Q254" s="52"/>
      <c r="R254" s="8"/>
      <c r="S254" s="177"/>
      <c r="T254" s="52"/>
    </row>
    <row r="255" spans="1:20" ht="28.5">
      <c r="A255" s="73" t="str">
        <f t="shared" si="79"/>
        <v>Electricity Supply</v>
      </c>
      <c r="B255" s="73" t="str">
        <f t="shared" si="77"/>
        <v>Non BAU Mandated Capacity Construction</v>
      </c>
      <c r="C255" s="73" t="str">
        <f t="shared" si="77"/>
        <v>Boolean Use Non BAU Mandated Capacity Construction Schedule</v>
      </c>
      <c r="D255" s="8" t="s">
        <v>1234</v>
      </c>
      <c r="E255" s="52"/>
      <c r="F255" s="8" t="s">
        <v>911</v>
      </c>
      <c r="G255" s="52"/>
      <c r="H255" s="53">
        <v>873</v>
      </c>
      <c r="I255" s="52" t="s">
        <v>47</v>
      </c>
      <c r="J255" s="73" t="str">
        <f t="shared" si="78"/>
        <v>Non BAU Mandated Capacity Construction</v>
      </c>
      <c r="K255" s="86"/>
      <c r="L255" s="58"/>
      <c r="M255" s="58"/>
      <c r="N255" s="58"/>
      <c r="O255" s="52"/>
      <c r="P255" s="52"/>
      <c r="Q255" s="52"/>
      <c r="R255" s="8"/>
      <c r="S255" s="177"/>
      <c r="T255" s="52"/>
    </row>
    <row r="256" spans="1:20" ht="28.5">
      <c r="A256" s="73" t="str">
        <f t="shared" si="79"/>
        <v>Electricity Supply</v>
      </c>
      <c r="B256" s="73" t="str">
        <f t="shared" si="77"/>
        <v>Non BAU Mandated Capacity Construction</v>
      </c>
      <c r="C256" s="73" t="str">
        <f t="shared" si="77"/>
        <v>Boolean Use Non BAU Mandated Capacity Construction Schedule</v>
      </c>
      <c r="D256" s="8" t="s">
        <v>1235</v>
      </c>
      <c r="E256" s="52"/>
      <c r="F256" s="8" t="s">
        <v>1054</v>
      </c>
      <c r="G256" s="52"/>
      <c r="H256" s="53">
        <v>874</v>
      </c>
      <c r="I256" s="52" t="s">
        <v>47</v>
      </c>
      <c r="J256" s="73" t="str">
        <f t="shared" si="78"/>
        <v>Non BAU Mandated Capacity Construction</v>
      </c>
      <c r="K256" s="86"/>
      <c r="L256" s="58"/>
      <c r="M256" s="58"/>
      <c r="N256" s="58"/>
      <c r="O256" s="52"/>
      <c r="P256" s="52"/>
      <c r="Q256" s="52"/>
      <c r="R256" s="8"/>
      <c r="S256" s="177"/>
      <c r="T256" s="52"/>
    </row>
    <row r="257" spans="1:20" ht="28.5">
      <c r="A257" s="73" t="str">
        <f t="shared" si="79"/>
        <v>Electricity Supply</v>
      </c>
      <c r="B257" s="73" t="str">
        <f t="shared" si="77"/>
        <v>Non BAU Mandated Capacity Construction</v>
      </c>
      <c r="C257" s="73" t="str">
        <f t="shared" si="77"/>
        <v>Boolean Use Non BAU Mandated Capacity Construction Schedule</v>
      </c>
      <c r="D257" s="8" t="s">
        <v>1236</v>
      </c>
      <c r="E257" s="52"/>
      <c r="F257" s="8" t="s">
        <v>913</v>
      </c>
      <c r="G257" s="52"/>
      <c r="H257" s="53">
        <v>875</v>
      </c>
      <c r="I257" s="52" t="s">
        <v>47</v>
      </c>
      <c r="J257" s="73" t="str">
        <f t="shared" si="78"/>
        <v>Non BAU Mandated Capacity Construction</v>
      </c>
      <c r="K257" s="86"/>
      <c r="L257" s="58"/>
      <c r="M257" s="58"/>
      <c r="N257" s="58"/>
      <c r="O257" s="52"/>
      <c r="P257" s="52"/>
      <c r="Q257" s="52"/>
      <c r="R257" s="8"/>
      <c r="S257" s="177"/>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0"/>
      <c r="T258" s="54"/>
    </row>
    <row r="259" spans="1:20" s="4" customFormat="1" ht="28.5">
      <c r="A259" s="73" t="str">
        <f t="shared" ref="A259:C273" si="80">A$258</f>
        <v>Electricity Supply</v>
      </c>
      <c r="B259" s="73" t="str">
        <f t="shared" si="80"/>
        <v>Non BAU Mandated Capacity Construction</v>
      </c>
      <c r="C259" s="73" t="str">
        <f t="shared" si="80"/>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0"/>
      <c r="T259" s="54"/>
    </row>
    <row r="260" spans="1:20" s="4" customFormat="1" ht="28.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6"/>
      <c r="L260" s="64"/>
      <c r="M260" s="64"/>
      <c r="N260" s="64"/>
      <c r="O260" s="52"/>
      <c r="P260" s="52"/>
      <c r="Q260" s="54"/>
      <c r="R260" s="8"/>
      <c r="S260" s="180"/>
      <c r="T260" s="54"/>
    </row>
    <row r="261" spans="1:20" s="4" customFormat="1" ht="28.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6"/>
      <c r="L261" s="64"/>
      <c r="M261" s="64"/>
      <c r="N261" s="64"/>
      <c r="O261" s="52"/>
      <c r="P261" s="52"/>
      <c r="Q261" s="54"/>
      <c r="R261" s="8"/>
      <c r="S261" s="180"/>
      <c r="T261" s="54"/>
    </row>
    <row r="262" spans="1:20" s="4" customFormat="1" ht="28.5">
      <c r="A262" s="73" t="str">
        <f t="shared" si="80"/>
        <v>Electricity Supply</v>
      </c>
      <c r="B262" s="73" t="str">
        <f t="shared" si="80"/>
        <v>Non BAU Mandated Capacity Construction</v>
      </c>
      <c r="C262" s="73" t="str">
        <f t="shared" si="80"/>
        <v>Boolean Use Non BAU Mandated Capacity Construction Schedule</v>
      </c>
      <c r="D262" s="8" t="s">
        <v>488</v>
      </c>
      <c r="E262" s="52"/>
      <c r="F262" s="8" t="s">
        <v>491</v>
      </c>
      <c r="G262" s="52"/>
      <c r="H262" s="53">
        <v>637</v>
      </c>
      <c r="I262" s="52" t="s">
        <v>47</v>
      </c>
      <c r="J262" s="73" t="str">
        <f t="shared" si="81"/>
        <v>Non BAU Mandated Capacity Construction</v>
      </c>
      <c r="K262" s="86"/>
      <c r="L262" s="64"/>
      <c r="M262" s="64"/>
      <c r="N262" s="64"/>
      <c r="O262" s="52"/>
      <c r="P262" s="52"/>
      <c r="Q262" s="54"/>
      <c r="R262" s="8"/>
      <c r="S262" s="180"/>
      <c r="T262" s="54"/>
    </row>
    <row r="263" spans="1:20" s="4" customFormat="1" ht="28.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6"/>
      <c r="L263" s="64"/>
      <c r="M263" s="64"/>
      <c r="N263" s="64"/>
      <c r="O263" s="52"/>
      <c r="P263" s="52"/>
      <c r="Q263" s="54"/>
      <c r="R263" s="8"/>
      <c r="S263" s="180"/>
      <c r="T263" s="54"/>
    </row>
    <row r="264" spans="1:20" s="4" customFormat="1" ht="28.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6"/>
      <c r="L264" s="64"/>
      <c r="M264" s="64"/>
      <c r="N264" s="64"/>
      <c r="O264" s="52"/>
      <c r="P264" s="52"/>
      <c r="Q264" s="54"/>
      <c r="R264" s="8"/>
      <c r="S264" s="180"/>
      <c r="T264" s="54"/>
    </row>
    <row r="265" spans="1:20" s="4" customFormat="1" ht="28.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6"/>
      <c r="L265" s="64"/>
      <c r="M265" s="64"/>
      <c r="N265" s="64"/>
      <c r="O265" s="52"/>
      <c r="P265" s="52"/>
      <c r="Q265" s="54"/>
      <c r="R265" s="8"/>
      <c r="S265" s="180"/>
      <c r="T265" s="54"/>
    </row>
    <row r="266" spans="1:20" s="4" customFormat="1" ht="28.5">
      <c r="A266" s="73" t="str">
        <f t="shared" si="80"/>
        <v>Electricity Supply</v>
      </c>
      <c r="B266" s="73" t="str">
        <f t="shared" si="80"/>
        <v>Non BAU Mandated Capacity Construction</v>
      </c>
      <c r="C266" s="73" t="str">
        <f t="shared" si="80"/>
        <v>Boolean Use Non BAU Mandated Capacity Construction Schedule</v>
      </c>
      <c r="D266" s="8" t="s">
        <v>849</v>
      </c>
      <c r="E266" s="52"/>
      <c r="F266" s="376" t="s">
        <v>1891</v>
      </c>
      <c r="G266" s="52"/>
      <c r="H266" s="53">
        <v>641</v>
      </c>
      <c r="I266" s="52" t="s">
        <v>47</v>
      </c>
      <c r="J266" s="73" t="str">
        <f t="shared" si="81"/>
        <v>Non BAU Mandated Capacity Construction</v>
      </c>
      <c r="K266" s="86"/>
      <c r="L266" s="64"/>
      <c r="M266" s="64"/>
      <c r="N266" s="64"/>
      <c r="O266" s="52"/>
      <c r="P266" s="52"/>
      <c r="Q266" s="54"/>
      <c r="R266" s="8"/>
      <c r="S266" s="180"/>
      <c r="T266" s="54"/>
    </row>
    <row r="267" spans="1:20" s="4" customFormat="1" ht="28.5">
      <c r="A267" s="73" t="str">
        <f t="shared" si="80"/>
        <v>Electricity Supply</v>
      </c>
      <c r="B267" s="73" t="str">
        <f t="shared" si="80"/>
        <v>Non BAU Mandated Capacity Construction</v>
      </c>
      <c r="C267" s="73" t="str">
        <f t="shared" si="80"/>
        <v>Boolean Use Non BAU Mandated Capacity Construction Schedule</v>
      </c>
      <c r="D267" s="8" t="s">
        <v>334</v>
      </c>
      <c r="E267" s="52"/>
      <c r="F267" s="8" t="s">
        <v>336</v>
      </c>
      <c r="G267" s="52"/>
      <c r="H267" s="53">
        <v>642</v>
      </c>
      <c r="I267" s="52" t="s">
        <v>47</v>
      </c>
      <c r="J267" s="73" t="str">
        <f t="shared" si="81"/>
        <v>Non BAU Mandated Capacity Construction</v>
      </c>
      <c r="K267" s="86"/>
      <c r="L267" s="64"/>
      <c r="M267" s="64"/>
      <c r="N267" s="64"/>
      <c r="O267" s="52"/>
      <c r="P267" s="52"/>
      <c r="Q267" s="54"/>
      <c r="R267" s="8"/>
      <c r="S267" s="180"/>
      <c r="T267" s="54"/>
    </row>
    <row r="268" spans="1:20" s="4" customFormat="1" ht="28.5">
      <c r="A268" s="73" t="str">
        <f t="shared" si="80"/>
        <v>Electricity Supply</v>
      </c>
      <c r="B268" s="73" t="str">
        <f t="shared" si="80"/>
        <v>Non BAU Mandated Capacity Construction</v>
      </c>
      <c r="C268" s="73" t="str">
        <f t="shared" si="80"/>
        <v>Boolean Use Non BAU Mandated Capacity Construction Schedule</v>
      </c>
      <c r="D268" s="8" t="s">
        <v>335</v>
      </c>
      <c r="E268" s="52"/>
      <c r="F268" s="8" t="s">
        <v>337</v>
      </c>
      <c r="G268" s="52"/>
      <c r="H268" s="53">
        <v>643</v>
      </c>
      <c r="I268" s="52" t="s">
        <v>47</v>
      </c>
      <c r="J268" s="73" t="str">
        <f t="shared" si="81"/>
        <v>Non BAU Mandated Capacity Construction</v>
      </c>
      <c r="K268" s="86"/>
      <c r="L268" s="64"/>
      <c r="M268" s="64"/>
      <c r="N268" s="64"/>
      <c r="O268" s="52"/>
      <c r="P268" s="52"/>
      <c r="Q268" s="54"/>
      <c r="R268" s="8"/>
      <c r="S268" s="180"/>
      <c r="T268" s="54"/>
    </row>
    <row r="269" spans="1:20" s="4" customFormat="1" ht="28.5">
      <c r="A269" s="73" t="str">
        <f t="shared" si="80"/>
        <v>Electricity Supply</v>
      </c>
      <c r="B269" s="73" t="str">
        <f t="shared" si="80"/>
        <v>Non BAU Mandated Capacity Construction</v>
      </c>
      <c r="C269" s="73" t="str">
        <f t="shared" si="80"/>
        <v>Boolean Use Non BAU Mandated Capacity Construction Schedule</v>
      </c>
      <c r="D269" s="8" t="s">
        <v>484</v>
      </c>
      <c r="E269" s="52"/>
      <c r="F269" s="8" t="s">
        <v>483</v>
      </c>
      <c r="G269" s="52"/>
      <c r="H269" s="53">
        <v>644</v>
      </c>
      <c r="I269" s="52" t="s">
        <v>47</v>
      </c>
      <c r="J269" s="73" t="str">
        <f t="shared" si="81"/>
        <v>Non BAU Mandated Capacity Construction</v>
      </c>
      <c r="K269" s="86"/>
      <c r="L269" s="64"/>
      <c r="M269" s="64"/>
      <c r="N269" s="64"/>
      <c r="O269" s="52"/>
      <c r="P269" s="52"/>
      <c r="Q269" s="54"/>
      <c r="R269" s="8"/>
      <c r="S269" s="180"/>
      <c r="T269" s="54"/>
    </row>
    <row r="270" spans="1:20" s="4" customFormat="1" ht="28.5">
      <c r="A270" s="73" t="str">
        <f t="shared" si="80"/>
        <v>Electricity Supply</v>
      </c>
      <c r="B270" s="73" t="str">
        <f t="shared" si="80"/>
        <v>Non BAU Mandated Capacity Construction</v>
      </c>
      <c r="C270" s="73" t="str">
        <f t="shared" si="80"/>
        <v>Boolean Use Non BAU Mandated Capacity Construction Schedule</v>
      </c>
      <c r="D270" s="8" t="s">
        <v>493</v>
      </c>
      <c r="E270" s="52"/>
      <c r="F270" s="8" t="s">
        <v>494</v>
      </c>
      <c r="G270" s="52"/>
      <c r="H270" s="53">
        <v>645</v>
      </c>
      <c r="I270" s="52" t="s">
        <v>47</v>
      </c>
      <c r="J270" s="73" t="str">
        <f t="shared" si="81"/>
        <v>Non BAU Mandated Capacity Construction</v>
      </c>
      <c r="K270" s="86"/>
      <c r="L270" s="64"/>
      <c r="M270" s="64"/>
      <c r="N270" s="64"/>
      <c r="O270" s="52"/>
      <c r="P270" s="52"/>
      <c r="Q270" s="54"/>
      <c r="R270" s="8"/>
      <c r="S270" s="180"/>
      <c r="T270" s="54"/>
    </row>
    <row r="271" spans="1:20" s="4" customFormat="1" ht="28.5">
      <c r="A271" s="73" t="str">
        <f t="shared" si="80"/>
        <v>Electricity Supply</v>
      </c>
      <c r="B271" s="73" t="str">
        <f t="shared" si="80"/>
        <v>Non BAU Mandated Capacity Construction</v>
      </c>
      <c r="C271" s="73" t="str">
        <f t="shared" si="80"/>
        <v>Boolean Use Non BAU Mandated Capacity Construction Schedule</v>
      </c>
      <c r="D271" s="8" t="s">
        <v>1234</v>
      </c>
      <c r="E271" s="52"/>
      <c r="F271" s="8" t="s">
        <v>911</v>
      </c>
      <c r="G271" s="52"/>
      <c r="H271" s="53">
        <v>646</v>
      </c>
      <c r="I271" s="52" t="s">
        <v>47</v>
      </c>
      <c r="J271" s="73" t="str">
        <f t="shared" si="81"/>
        <v>Non BAU Mandated Capacity Construction</v>
      </c>
      <c r="K271" s="86"/>
      <c r="L271" s="64"/>
      <c r="M271" s="64"/>
      <c r="N271" s="64"/>
      <c r="O271" s="52"/>
      <c r="P271" s="52"/>
      <c r="Q271" s="54"/>
      <c r="R271" s="8"/>
      <c r="S271" s="180"/>
      <c r="T271" s="54"/>
    </row>
    <row r="272" spans="1:20" s="4" customFormat="1" ht="28.5">
      <c r="A272" s="73" t="str">
        <f t="shared" si="80"/>
        <v>Electricity Supply</v>
      </c>
      <c r="B272" s="73" t="str">
        <f t="shared" si="80"/>
        <v>Non BAU Mandated Capacity Construction</v>
      </c>
      <c r="C272" s="73" t="str">
        <f t="shared" si="80"/>
        <v>Boolean Use Non BAU Mandated Capacity Construction Schedule</v>
      </c>
      <c r="D272" s="8" t="s">
        <v>1235</v>
      </c>
      <c r="E272" s="52"/>
      <c r="F272" s="8" t="s">
        <v>1054</v>
      </c>
      <c r="G272" s="52"/>
      <c r="H272" s="53">
        <v>647</v>
      </c>
      <c r="I272" s="52" t="s">
        <v>47</v>
      </c>
      <c r="J272" s="73" t="str">
        <f t="shared" si="81"/>
        <v>Non BAU Mandated Capacity Construction</v>
      </c>
      <c r="K272" s="86"/>
      <c r="L272" s="64"/>
      <c r="M272" s="64"/>
      <c r="N272" s="64"/>
      <c r="O272" s="52"/>
      <c r="P272" s="52"/>
      <c r="Q272" s="54"/>
      <c r="R272" s="8"/>
      <c r="S272" s="180"/>
      <c r="T272" s="54"/>
    </row>
    <row r="273" spans="1:20" s="4" customFormat="1" ht="28.5">
      <c r="A273" s="73" t="str">
        <f t="shared" si="80"/>
        <v>Electricity Supply</v>
      </c>
      <c r="B273" s="73" t="str">
        <f t="shared" si="80"/>
        <v>Non BAU Mandated Capacity Construction</v>
      </c>
      <c r="C273" s="73" t="str">
        <f t="shared" si="80"/>
        <v>Boolean Use Non BAU Mandated Capacity Construction Schedule</v>
      </c>
      <c r="D273" s="8" t="s">
        <v>1236</v>
      </c>
      <c r="E273" s="52"/>
      <c r="F273" s="8" t="s">
        <v>913</v>
      </c>
      <c r="G273" s="52"/>
      <c r="H273" s="53">
        <v>648</v>
      </c>
      <c r="I273" s="52" t="s">
        <v>47</v>
      </c>
      <c r="J273" s="73" t="str">
        <f t="shared" si="81"/>
        <v>Non BAU Mandated Capacity Construction</v>
      </c>
      <c r="K273" s="86"/>
      <c r="L273" s="64"/>
      <c r="M273" s="64"/>
      <c r="N273" s="64"/>
      <c r="O273" s="52"/>
      <c r="P273" s="52"/>
      <c r="Q273" s="54"/>
      <c r="R273" s="8"/>
      <c r="S273" s="180"/>
      <c r="T273" s="54"/>
    </row>
    <row r="274" spans="1:20" s="4" customFormat="1" ht="42.75">
      <c r="A274" s="94" t="s">
        <v>8</v>
      </c>
      <c r="B274" s="94" t="s">
        <v>393</v>
      </c>
      <c r="C274" s="94" t="s">
        <v>394</v>
      </c>
      <c r="D274" s="52"/>
      <c r="E274" s="52"/>
      <c r="F274" s="52"/>
      <c r="G274" s="52"/>
      <c r="H274" s="53">
        <v>649</v>
      </c>
      <c r="I274" s="377" t="s">
        <v>46</v>
      </c>
      <c r="J274" s="377" t="s">
        <v>1221</v>
      </c>
      <c r="K274" s="75" t="s">
        <v>609</v>
      </c>
      <c r="L274" s="378">
        <v>0</v>
      </c>
      <c r="M274" s="378">
        <v>1</v>
      </c>
      <c r="N274" s="378">
        <v>1</v>
      </c>
      <c r="O274" s="377" t="s">
        <v>32</v>
      </c>
      <c r="P274" s="379" t="s">
        <v>2088</v>
      </c>
      <c r="Q274" s="54"/>
      <c r="R274" s="8"/>
      <c r="S274" s="180"/>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1309</v>
      </c>
      <c r="Q275" s="52" t="s">
        <v>232</v>
      </c>
      <c r="R275" s="8" t="s">
        <v>577</v>
      </c>
      <c r="S275" s="178"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8"/>
      <c r="T276" s="8"/>
    </row>
    <row r="277" spans="1:20" s="2" customFormat="1" ht="28.5">
      <c r="A277" s="87" t="str">
        <f t="shared" ref="A277:C306" si="82">A$276</f>
        <v>Electricity Supply</v>
      </c>
      <c r="B277" s="87" t="str">
        <f t="shared" si="82"/>
        <v>Reduce Plant Downtime</v>
      </c>
      <c r="C277" s="87" t="str">
        <f t="shared" si="82"/>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8"/>
      <c r="T277" s="8"/>
    </row>
    <row r="278" spans="1:20" s="2" customFormat="1" ht="28.5">
      <c r="A278" s="87" t="str">
        <f t="shared" si="82"/>
        <v>Electricity Supply</v>
      </c>
      <c r="B278" s="87" t="str">
        <f t="shared" si="82"/>
        <v>Reduce Plant Downtime</v>
      </c>
      <c r="C278" s="87" t="str">
        <f t="shared" si="82"/>
        <v>Percentage Reduction in Plant Downtime</v>
      </c>
      <c r="D278" s="8" t="s">
        <v>487</v>
      </c>
      <c r="E278" s="8" t="s">
        <v>279</v>
      </c>
      <c r="F278" s="52"/>
      <c r="G278" s="8"/>
      <c r="H278" s="55">
        <v>652</v>
      </c>
      <c r="I278" s="8" t="s">
        <v>47</v>
      </c>
      <c r="J278" s="87" t="str">
        <f t="shared" ref="J278:K310" si="83">J$276</f>
        <v>Reduce Plant Downtime</v>
      </c>
      <c r="K278" s="87" t="str">
        <f t="shared" si="83"/>
        <v>elec reduce plant downtime</v>
      </c>
      <c r="L278" s="68"/>
      <c r="M278" s="68"/>
      <c r="N278" s="68"/>
      <c r="O278" s="8"/>
      <c r="P278" s="8"/>
      <c r="Q278" s="8"/>
      <c r="R278" s="8"/>
      <c r="S278" s="178"/>
      <c r="T278" s="8"/>
    </row>
    <row r="279" spans="1:20" s="2" customFormat="1" ht="71.25">
      <c r="A279" s="87" t="str">
        <f t="shared" si="82"/>
        <v>Electricity Supply</v>
      </c>
      <c r="B279" s="87" t="str">
        <f t="shared" si="82"/>
        <v>Reduce Plant Downtime</v>
      </c>
      <c r="C279" s="87" t="str">
        <f t="shared" si="82"/>
        <v>Percentage Reduction in Plant Downtime</v>
      </c>
      <c r="D279" s="8" t="s">
        <v>332</v>
      </c>
      <c r="E279" s="8" t="s">
        <v>277</v>
      </c>
      <c r="F279" s="8" t="s">
        <v>331</v>
      </c>
      <c r="G279" s="8" t="s">
        <v>333</v>
      </c>
      <c r="H279" s="55">
        <v>141</v>
      </c>
      <c r="I279" s="8" t="s">
        <v>46</v>
      </c>
      <c r="J279" s="87" t="str">
        <f t="shared" si="83"/>
        <v>Reduce Plant Downtime</v>
      </c>
      <c r="K279" s="87" t="str">
        <f t="shared" si="83"/>
        <v>elec reduce plant downtime</v>
      </c>
      <c r="L279" s="62">
        <v>0</v>
      </c>
      <c r="M279" s="62">
        <v>0.6</v>
      </c>
      <c r="N279" s="62">
        <v>0.01</v>
      </c>
      <c r="O279" s="8" t="s">
        <v>280</v>
      </c>
      <c r="P279" s="377" t="s">
        <v>1963</v>
      </c>
      <c r="Q279" s="8" t="s">
        <v>556</v>
      </c>
      <c r="R279" s="8" t="s">
        <v>281</v>
      </c>
      <c r="S279" s="178" t="s">
        <v>338</v>
      </c>
      <c r="T279" s="8"/>
    </row>
    <row r="280" spans="1:20" s="2" customFormat="1" ht="28.5">
      <c r="A280" s="87" t="str">
        <f t="shared" si="82"/>
        <v>Electricity Supply</v>
      </c>
      <c r="B280" s="87" t="str">
        <f t="shared" si="82"/>
        <v>Reduce Plant Downtime</v>
      </c>
      <c r="C280" s="87" t="str">
        <f t="shared" si="82"/>
        <v>Percentage Reduction in Plant Downtime</v>
      </c>
      <c r="D280" s="8" t="s">
        <v>332</v>
      </c>
      <c r="E280" s="8" t="s">
        <v>278</v>
      </c>
      <c r="F280" s="8"/>
      <c r="G280" s="8"/>
      <c r="H280" s="55">
        <v>653</v>
      </c>
      <c r="I280" s="8" t="s">
        <v>47</v>
      </c>
      <c r="J280" s="87" t="str">
        <f t="shared" si="83"/>
        <v>Reduce Plant Downtime</v>
      </c>
      <c r="K280" s="87" t="str">
        <f t="shared" si="83"/>
        <v>elec reduce plant downtime</v>
      </c>
      <c r="L280" s="62"/>
      <c r="M280" s="62"/>
      <c r="N280" s="62"/>
      <c r="O280" s="8"/>
      <c r="P280" s="52"/>
      <c r="Q280" s="8"/>
      <c r="R280" s="8"/>
      <c r="S280" s="178"/>
      <c r="T280" s="8"/>
    </row>
    <row r="281" spans="1:20" s="2" customFormat="1" ht="28.5">
      <c r="A281" s="87" t="str">
        <f t="shared" si="82"/>
        <v>Electricity Supply</v>
      </c>
      <c r="B281" s="87" t="str">
        <f t="shared" si="82"/>
        <v>Reduce Plant Downtime</v>
      </c>
      <c r="C281" s="87" t="str">
        <f t="shared" si="82"/>
        <v>Percentage Reduction in Plant Downtime</v>
      </c>
      <c r="D281" s="8" t="s">
        <v>332</v>
      </c>
      <c r="E281" s="8" t="s">
        <v>279</v>
      </c>
      <c r="F281" s="8"/>
      <c r="G281" s="8"/>
      <c r="H281" s="55">
        <v>654</v>
      </c>
      <c r="I281" s="8" t="s">
        <v>47</v>
      </c>
      <c r="J281" s="87" t="str">
        <f t="shared" si="83"/>
        <v>Reduce Plant Downtime</v>
      </c>
      <c r="K281" s="87" t="str">
        <f t="shared" si="83"/>
        <v>elec reduce plant downtime</v>
      </c>
      <c r="L281" s="68"/>
      <c r="M281" s="68"/>
      <c r="N281" s="68"/>
      <c r="O281" s="8"/>
      <c r="P281" s="8"/>
      <c r="Q281" s="8"/>
      <c r="R281" s="8"/>
      <c r="S281" s="178"/>
      <c r="T281" s="8"/>
    </row>
    <row r="282" spans="1:20" s="2" customFormat="1" ht="28.5">
      <c r="A282" s="87" t="str">
        <f t="shared" si="82"/>
        <v>Electricity Supply</v>
      </c>
      <c r="B282" s="87" t="str">
        <f t="shared" si="82"/>
        <v>Reduce Plant Downtime</v>
      </c>
      <c r="C282" s="87" t="str">
        <f t="shared" si="82"/>
        <v>Percentage Reduction in Plant Downtime</v>
      </c>
      <c r="D282" s="8" t="s">
        <v>80</v>
      </c>
      <c r="E282" s="8" t="s">
        <v>277</v>
      </c>
      <c r="F282" s="8"/>
      <c r="G282" s="8"/>
      <c r="H282" s="55">
        <v>655</v>
      </c>
      <c r="I282" s="8" t="s">
        <v>47</v>
      </c>
      <c r="J282" s="87" t="str">
        <f t="shared" si="83"/>
        <v>Reduce Plant Downtime</v>
      </c>
      <c r="K282" s="87" t="str">
        <f t="shared" si="83"/>
        <v>elec reduce plant downtime</v>
      </c>
      <c r="L282" s="68"/>
      <c r="M282" s="68"/>
      <c r="N282" s="68"/>
      <c r="O282" s="8"/>
      <c r="P282" s="8"/>
      <c r="Q282" s="8"/>
      <c r="R282" s="8"/>
      <c r="S282" s="178"/>
      <c r="T282" s="8"/>
    </row>
    <row r="283" spans="1:20" s="2" customFormat="1" ht="28.5">
      <c r="A283" s="87" t="str">
        <f t="shared" si="82"/>
        <v>Electricity Supply</v>
      </c>
      <c r="B283" s="87" t="str">
        <f t="shared" si="82"/>
        <v>Reduce Plant Downtime</v>
      </c>
      <c r="C283" s="87" t="str">
        <f t="shared" si="82"/>
        <v>Percentage Reduction in Plant Downtime</v>
      </c>
      <c r="D283" s="8" t="s">
        <v>80</v>
      </c>
      <c r="E283" s="8" t="s">
        <v>278</v>
      </c>
      <c r="F283" s="8"/>
      <c r="G283" s="8"/>
      <c r="H283" s="55">
        <v>656</v>
      </c>
      <c r="I283" s="8" t="s">
        <v>47</v>
      </c>
      <c r="J283" s="87" t="str">
        <f t="shared" si="83"/>
        <v>Reduce Plant Downtime</v>
      </c>
      <c r="K283" s="87" t="str">
        <f t="shared" si="83"/>
        <v>elec reduce plant downtime</v>
      </c>
      <c r="L283" s="68"/>
      <c r="M283" s="68"/>
      <c r="N283" s="68"/>
      <c r="O283" s="8"/>
      <c r="P283" s="8"/>
      <c r="Q283" s="8"/>
      <c r="R283" s="8"/>
      <c r="S283" s="178"/>
      <c r="T283" s="8"/>
    </row>
    <row r="284" spans="1:20" s="2" customFormat="1" ht="28.5">
      <c r="A284" s="87" t="str">
        <f t="shared" si="82"/>
        <v>Electricity Supply</v>
      </c>
      <c r="B284" s="87" t="str">
        <f t="shared" si="82"/>
        <v>Reduce Plant Downtime</v>
      </c>
      <c r="C284" s="87" t="str">
        <f t="shared" si="82"/>
        <v>Percentage Reduction in Plant Downtime</v>
      </c>
      <c r="D284" s="8" t="s">
        <v>80</v>
      </c>
      <c r="E284" s="8" t="s">
        <v>279</v>
      </c>
      <c r="F284" s="8"/>
      <c r="G284" s="8"/>
      <c r="H284" s="55">
        <v>657</v>
      </c>
      <c r="I284" s="8" t="s">
        <v>47</v>
      </c>
      <c r="J284" s="87" t="str">
        <f t="shared" si="83"/>
        <v>Reduce Plant Downtime</v>
      </c>
      <c r="K284" s="87" t="str">
        <f t="shared" si="83"/>
        <v>elec reduce plant downtime</v>
      </c>
      <c r="L284" s="68"/>
      <c r="M284" s="68"/>
      <c r="N284" s="68"/>
      <c r="O284" s="8"/>
      <c r="P284" s="8"/>
      <c r="Q284" s="8"/>
      <c r="R284" s="8"/>
      <c r="S284" s="178"/>
      <c r="T284" s="8"/>
    </row>
    <row r="285" spans="1:20" s="2" customFormat="1" ht="28.5">
      <c r="A285" s="87" t="str">
        <f t="shared" si="82"/>
        <v>Electricity Supply</v>
      </c>
      <c r="B285" s="87" t="str">
        <f t="shared" si="82"/>
        <v>Reduce Plant Downtime</v>
      </c>
      <c r="C285" s="87" t="str">
        <f t="shared" si="82"/>
        <v>Percentage Reduction in Plant Downtime</v>
      </c>
      <c r="D285" s="8" t="s">
        <v>81</v>
      </c>
      <c r="E285" s="8" t="s">
        <v>277</v>
      </c>
      <c r="F285" s="8"/>
      <c r="G285" s="8"/>
      <c r="H285" s="55">
        <v>658</v>
      </c>
      <c r="I285" s="8" t="s">
        <v>47</v>
      </c>
      <c r="J285" s="87" t="str">
        <f t="shared" si="83"/>
        <v>Reduce Plant Downtime</v>
      </c>
      <c r="K285" s="87" t="str">
        <f t="shared" si="83"/>
        <v>elec reduce plant downtime</v>
      </c>
      <c r="L285" s="68"/>
      <c r="M285" s="68"/>
      <c r="N285" s="68"/>
      <c r="O285" s="8"/>
      <c r="P285" s="8"/>
      <c r="Q285" s="8"/>
      <c r="R285" s="8"/>
      <c r="S285" s="178"/>
      <c r="T285" s="8"/>
    </row>
    <row r="286" spans="1:20" s="2" customFormat="1" ht="28.5">
      <c r="A286" s="87" t="str">
        <f t="shared" si="82"/>
        <v>Electricity Supply</v>
      </c>
      <c r="B286" s="87" t="str">
        <f t="shared" si="82"/>
        <v>Reduce Plant Downtime</v>
      </c>
      <c r="C286" s="87" t="str">
        <f t="shared" si="82"/>
        <v>Percentage Reduction in Plant Downtime</v>
      </c>
      <c r="D286" s="8" t="s">
        <v>81</v>
      </c>
      <c r="E286" s="8" t="s">
        <v>278</v>
      </c>
      <c r="F286" s="8"/>
      <c r="G286" s="8"/>
      <c r="H286" s="55">
        <v>659</v>
      </c>
      <c r="I286" s="8" t="s">
        <v>47</v>
      </c>
      <c r="J286" s="87" t="str">
        <f t="shared" si="83"/>
        <v>Reduce Plant Downtime</v>
      </c>
      <c r="K286" s="87" t="str">
        <f t="shared" si="83"/>
        <v>elec reduce plant downtime</v>
      </c>
      <c r="L286" s="68"/>
      <c r="M286" s="68"/>
      <c r="N286" s="68"/>
      <c r="O286" s="8"/>
      <c r="P286" s="8"/>
      <c r="Q286" s="8"/>
      <c r="R286" s="8"/>
      <c r="S286" s="178"/>
      <c r="T286" s="8"/>
    </row>
    <row r="287" spans="1:20" s="2" customFormat="1" ht="28.5">
      <c r="A287" s="87" t="str">
        <f t="shared" si="82"/>
        <v>Electricity Supply</v>
      </c>
      <c r="B287" s="87" t="str">
        <f t="shared" si="82"/>
        <v>Reduce Plant Downtime</v>
      </c>
      <c r="C287" s="87" t="str">
        <f t="shared" si="82"/>
        <v>Percentage Reduction in Plant Downtime</v>
      </c>
      <c r="D287" s="8" t="s">
        <v>81</v>
      </c>
      <c r="E287" s="8" t="s">
        <v>279</v>
      </c>
      <c r="F287" s="8"/>
      <c r="G287" s="8"/>
      <c r="H287" s="55">
        <v>660</v>
      </c>
      <c r="I287" s="8" t="s">
        <v>47</v>
      </c>
      <c r="J287" s="87" t="str">
        <f t="shared" si="83"/>
        <v>Reduce Plant Downtime</v>
      </c>
      <c r="K287" s="87" t="str">
        <f t="shared" si="83"/>
        <v>elec reduce plant downtime</v>
      </c>
      <c r="L287" s="68"/>
      <c r="M287" s="68"/>
      <c r="N287" s="68"/>
      <c r="O287" s="8"/>
      <c r="P287" s="8"/>
      <c r="Q287" s="8"/>
      <c r="R287" s="8"/>
      <c r="S287" s="178"/>
      <c r="T287" s="8"/>
    </row>
    <row r="288" spans="1:20" s="2" customFormat="1" ht="28.5">
      <c r="A288" s="87" t="str">
        <f t="shared" si="82"/>
        <v>Electricity Supply</v>
      </c>
      <c r="B288" s="87" t="str">
        <f t="shared" si="82"/>
        <v>Reduce Plant Downtime</v>
      </c>
      <c r="C288" s="87" t="str">
        <f t="shared" si="82"/>
        <v>Percentage Reduction in Plant Downtime</v>
      </c>
      <c r="D288" s="8" t="s">
        <v>488</v>
      </c>
      <c r="E288" s="8" t="s">
        <v>277</v>
      </c>
      <c r="F288" s="8"/>
      <c r="G288" s="8"/>
      <c r="H288" s="55">
        <v>661</v>
      </c>
      <c r="I288" s="8" t="s">
        <v>47</v>
      </c>
      <c r="J288" s="87" t="str">
        <f t="shared" si="83"/>
        <v>Reduce Plant Downtime</v>
      </c>
      <c r="K288" s="87" t="str">
        <f t="shared" si="83"/>
        <v>elec reduce plant downtime</v>
      </c>
      <c r="L288" s="68"/>
      <c r="M288" s="68"/>
      <c r="N288" s="68"/>
      <c r="O288" s="8"/>
      <c r="P288" s="8"/>
      <c r="Q288" s="8"/>
      <c r="R288" s="8"/>
      <c r="S288" s="178"/>
      <c r="T288" s="8"/>
    </row>
    <row r="289" spans="1:20" s="2" customFormat="1" ht="28.5">
      <c r="A289" s="87" t="str">
        <f t="shared" si="82"/>
        <v>Electricity Supply</v>
      </c>
      <c r="B289" s="87" t="str">
        <f t="shared" si="82"/>
        <v>Reduce Plant Downtime</v>
      </c>
      <c r="C289" s="87" t="str">
        <f t="shared" si="82"/>
        <v>Percentage Reduction in Plant Downtime</v>
      </c>
      <c r="D289" s="8" t="s">
        <v>488</v>
      </c>
      <c r="E289" s="8" t="s">
        <v>278</v>
      </c>
      <c r="F289" s="8"/>
      <c r="G289" s="8"/>
      <c r="H289" s="55">
        <v>662</v>
      </c>
      <c r="I289" s="8" t="s">
        <v>47</v>
      </c>
      <c r="J289" s="87" t="str">
        <f t="shared" si="83"/>
        <v>Reduce Plant Downtime</v>
      </c>
      <c r="K289" s="87" t="str">
        <f t="shared" si="83"/>
        <v>elec reduce plant downtime</v>
      </c>
      <c r="L289" s="68"/>
      <c r="M289" s="68"/>
      <c r="N289" s="68"/>
      <c r="O289" s="8"/>
      <c r="P289" s="8"/>
      <c r="Q289" s="8"/>
      <c r="R289" s="8"/>
      <c r="S289" s="178"/>
      <c r="T289" s="8"/>
    </row>
    <row r="290" spans="1:20" s="2" customFormat="1" ht="85.5">
      <c r="A290" s="87" t="str">
        <f t="shared" si="82"/>
        <v>Electricity Supply</v>
      </c>
      <c r="B290" s="87" t="str">
        <f t="shared" si="82"/>
        <v>Reduce Plant Downtime</v>
      </c>
      <c r="C290" s="87" t="str">
        <f t="shared" si="82"/>
        <v>Percentage Reduction in Plant Downtime</v>
      </c>
      <c r="D290" s="8" t="s">
        <v>488</v>
      </c>
      <c r="E290" s="8" t="s">
        <v>279</v>
      </c>
      <c r="F290" s="8" t="s">
        <v>339</v>
      </c>
      <c r="G290" s="8" t="s">
        <v>491</v>
      </c>
      <c r="H290" s="55">
        <v>143</v>
      </c>
      <c r="I290" s="8" t="s">
        <v>46</v>
      </c>
      <c r="J290" s="87" t="str">
        <f t="shared" si="83"/>
        <v>Reduce Plant Downtime</v>
      </c>
      <c r="K290" s="87" t="str">
        <f t="shared" si="83"/>
        <v>elec reduce plant downtime</v>
      </c>
      <c r="L290" s="62">
        <v>0</v>
      </c>
      <c r="M290" s="392">
        <v>0.45</v>
      </c>
      <c r="N290" s="62">
        <v>0.01</v>
      </c>
      <c r="O290" s="8" t="s">
        <v>280</v>
      </c>
      <c r="P290" s="377" t="s">
        <v>2093</v>
      </c>
      <c r="Q290" s="8" t="s">
        <v>556</v>
      </c>
      <c r="R290" s="8" t="s">
        <v>281</v>
      </c>
      <c r="S290" s="404" t="s">
        <v>2092</v>
      </c>
      <c r="T290" s="376" t="s">
        <v>2091</v>
      </c>
    </row>
    <row r="291" spans="1:20" s="2" customFormat="1" ht="28.5">
      <c r="A291" s="87" t="str">
        <f t="shared" si="82"/>
        <v>Electricity Supply</v>
      </c>
      <c r="B291" s="87" t="str">
        <f t="shared" si="82"/>
        <v>Reduce Plant Downtime</v>
      </c>
      <c r="C291" s="87" t="str">
        <f t="shared" si="82"/>
        <v>Percentage Reduction in Plant Downtime</v>
      </c>
      <c r="D291" s="8" t="s">
        <v>82</v>
      </c>
      <c r="E291" s="8" t="s">
        <v>277</v>
      </c>
      <c r="F291" s="8"/>
      <c r="G291" s="8"/>
      <c r="H291" s="55">
        <v>663</v>
      </c>
      <c r="I291" s="8" t="s">
        <v>47</v>
      </c>
      <c r="J291" s="87" t="str">
        <f t="shared" si="83"/>
        <v>Reduce Plant Downtime</v>
      </c>
      <c r="K291" s="87" t="str">
        <f t="shared" si="83"/>
        <v>elec reduce plant downtime</v>
      </c>
      <c r="L291" s="68"/>
      <c r="M291" s="68"/>
      <c r="N291" s="68"/>
      <c r="O291" s="8"/>
      <c r="P291" s="8"/>
      <c r="Q291" s="8"/>
      <c r="R291" s="8"/>
      <c r="S291" s="178"/>
      <c r="T291" s="8"/>
    </row>
    <row r="292" spans="1:20" s="2" customFormat="1" ht="28.5">
      <c r="A292" s="87" t="str">
        <f t="shared" si="82"/>
        <v>Electricity Supply</v>
      </c>
      <c r="B292" s="87" t="str">
        <f t="shared" si="82"/>
        <v>Reduce Plant Downtime</v>
      </c>
      <c r="C292" s="87" t="str">
        <f t="shared" si="82"/>
        <v>Percentage Reduction in Plant Downtime</v>
      </c>
      <c r="D292" s="8" t="s">
        <v>82</v>
      </c>
      <c r="E292" s="8" t="s">
        <v>278</v>
      </c>
      <c r="F292" s="8"/>
      <c r="G292" s="8"/>
      <c r="H292" s="55">
        <v>664</v>
      </c>
      <c r="I292" s="8" t="s">
        <v>47</v>
      </c>
      <c r="J292" s="87" t="str">
        <f t="shared" si="83"/>
        <v>Reduce Plant Downtime</v>
      </c>
      <c r="K292" s="87" t="str">
        <f t="shared" si="83"/>
        <v>elec reduce plant downtime</v>
      </c>
      <c r="L292" s="68"/>
      <c r="M292" s="68"/>
      <c r="N292" s="68"/>
      <c r="O292" s="8"/>
      <c r="P292" s="8"/>
      <c r="Q292" s="8"/>
      <c r="R292" s="8"/>
      <c r="S292" s="178"/>
      <c r="T292" s="8"/>
    </row>
    <row r="293" spans="1:20" s="2" customFormat="1" ht="71.25">
      <c r="A293" s="87" t="str">
        <f t="shared" si="82"/>
        <v>Electricity Supply</v>
      </c>
      <c r="B293" s="87" t="str">
        <f t="shared" si="82"/>
        <v>Reduce Plant Downtime</v>
      </c>
      <c r="C293" s="87" t="str">
        <f t="shared" si="82"/>
        <v>Percentage Reduction in Plant Downtime</v>
      </c>
      <c r="D293" s="8" t="s">
        <v>82</v>
      </c>
      <c r="E293" s="8" t="s">
        <v>279</v>
      </c>
      <c r="F293" s="8" t="s">
        <v>339</v>
      </c>
      <c r="G293" s="8" t="s">
        <v>96</v>
      </c>
      <c r="H293" s="55">
        <v>144</v>
      </c>
      <c r="I293" s="8" t="s">
        <v>46</v>
      </c>
      <c r="J293" s="87" t="str">
        <f t="shared" si="83"/>
        <v>Reduce Plant Downtime</v>
      </c>
      <c r="K293" s="87" t="str">
        <f t="shared" si="83"/>
        <v>elec reduce plant downtime</v>
      </c>
      <c r="L293" s="62">
        <v>0</v>
      </c>
      <c r="M293" s="62">
        <v>0.3</v>
      </c>
      <c r="N293" s="62">
        <v>0.01</v>
      </c>
      <c r="O293" s="8" t="s">
        <v>280</v>
      </c>
      <c r="P293" s="52" t="s">
        <v>879</v>
      </c>
      <c r="Q293" s="8" t="s">
        <v>556</v>
      </c>
      <c r="R293" s="8" t="s">
        <v>281</v>
      </c>
      <c r="S293" s="178" t="s">
        <v>340</v>
      </c>
      <c r="T293" s="8"/>
    </row>
    <row r="294" spans="1:20" s="2" customFormat="1" ht="28.5">
      <c r="A294" s="87" t="str">
        <f t="shared" si="82"/>
        <v>Electricity Supply</v>
      </c>
      <c r="B294" s="87" t="str">
        <f t="shared" si="82"/>
        <v>Reduce Plant Downtime</v>
      </c>
      <c r="C294" s="87" t="str">
        <f t="shared" si="82"/>
        <v>Percentage Reduction in Plant Downtime</v>
      </c>
      <c r="D294" s="8" t="s">
        <v>83</v>
      </c>
      <c r="E294" s="8" t="s">
        <v>277</v>
      </c>
      <c r="F294" s="8"/>
      <c r="G294" s="8"/>
      <c r="H294" s="55">
        <v>665</v>
      </c>
      <c r="I294" s="8" t="s">
        <v>47</v>
      </c>
      <c r="J294" s="87" t="str">
        <f t="shared" si="83"/>
        <v>Reduce Plant Downtime</v>
      </c>
      <c r="K294" s="87" t="str">
        <f t="shared" si="83"/>
        <v>elec reduce plant downtime</v>
      </c>
      <c r="L294" s="68"/>
      <c r="M294" s="68"/>
      <c r="N294" s="68"/>
      <c r="O294" s="8"/>
      <c r="P294" s="8"/>
      <c r="Q294" s="8"/>
      <c r="R294" s="8"/>
      <c r="S294" s="178"/>
      <c r="T294" s="8"/>
    </row>
    <row r="295" spans="1:20" s="2" customFormat="1" ht="28.5">
      <c r="A295" s="87" t="str">
        <f t="shared" si="82"/>
        <v>Electricity Supply</v>
      </c>
      <c r="B295" s="87" t="str">
        <f t="shared" si="82"/>
        <v>Reduce Plant Downtime</v>
      </c>
      <c r="C295" s="87" t="str">
        <f t="shared" si="82"/>
        <v>Percentage Reduction in Plant Downtime</v>
      </c>
      <c r="D295" s="8" t="s">
        <v>83</v>
      </c>
      <c r="E295" s="8" t="s">
        <v>278</v>
      </c>
      <c r="F295" s="8"/>
      <c r="G295" s="8"/>
      <c r="H295" s="55">
        <v>666</v>
      </c>
      <c r="I295" s="8" t="s">
        <v>47</v>
      </c>
      <c r="J295" s="87" t="str">
        <f t="shared" si="83"/>
        <v>Reduce Plant Downtime</v>
      </c>
      <c r="K295" s="87" t="str">
        <f t="shared" si="83"/>
        <v>elec reduce plant downtime</v>
      </c>
      <c r="L295" s="68"/>
      <c r="M295" s="68"/>
      <c r="N295" s="68"/>
      <c r="O295" s="8"/>
      <c r="P295" s="8"/>
      <c r="Q295" s="8"/>
      <c r="R295" s="8"/>
      <c r="S295" s="178"/>
      <c r="T295" s="8"/>
    </row>
    <row r="296" spans="1:20" s="2" customFormat="1" ht="28.5">
      <c r="A296" s="87" t="str">
        <f t="shared" si="82"/>
        <v>Electricity Supply</v>
      </c>
      <c r="B296" s="87" t="str">
        <f t="shared" si="82"/>
        <v>Reduce Plant Downtime</v>
      </c>
      <c r="C296" s="87" t="str">
        <f t="shared" si="82"/>
        <v>Percentage Reduction in Plant Downtime</v>
      </c>
      <c r="D296" s="8" t="s">
        <v>83</v>
      </c>
      <c r="E296" s="8" t="s">
        <v>279</v>
      </c>
      <c r="F296" s="8"/>
      <c r="G296" s="8"/>
      <c r="H296" s="55">
        <v>667</v>
      </c>
      <c r="I296" s="8" t="s">
        <v>47</v>
      </c>
      <c r="J296" s="87" t="str">
        <f t="shared" si="83"/>
        <v>Reduce Plant Downtime</v>
      </c>
      <c r="K296" s="87" t="str">
        <f t="shared" si="83"/>
        <v>elec reduce plant downtime</v>
      </c>
      <c r="L296" s="68"/>
      <c r="M296" s="68"/>
      <c r="N296" s="68"/>
      <c r="O296" s="8"/>
      <c r="P296" s="8"/>
      <c r="Q296" s="8"/>
      <c r="R296" s="8"/>
      <c r="S296" s="178"/>
      <c r="T296" s="8"/>
    </row>
    <row r="297" spans="1:20" s="2" customFormat="1" ht="28.5">
      <c r="A297" s="87" t="str">
        <f t="shared" si="82"/>
        <v>Electricity Supply</v>
      </c>
      <c r="B297" s="87" t="str">
        <f t="shared" si="82"/>
        <v>Reduce Plant Downtime</v>
      </c>
      <c r="C297" s="87" t="str">
        <f t="shared" si="82"/>
        <v>Percentage Reduction in Plant Downtime</v>
      </c>
      <c r="D297" s="8" t="s">
        <v>84</v>
      </c>
      <c r="E297" s="8" t="s">
        <v>277</v>
      </c>
      <c r="F297" s="8"/>
      <c r="G297" s="8"/>
      <c r="H297" s="55">
        <v>668</v>
      </c>
      <c r="I297" s="8" t="s">
        <v>47</v>
      </c>
      <c r="J297" s="87" t="str">
        <f t="shared" si="83"/>
        <v>Reduce Plant Downtime</v>
      </c>
      <c r="K297" s="87" t="str">
        <f t="shared" si="83"/>
        <v>elec reduce plant downtime</v>
      </c>
      <c r="L297" s="68"/>
      <c r="M297" s="68"/>
      <c r="N297" s="68"/>
      <c r="O297" s="8"/>
      <c r="P297" s="8"/>
      <c r="Q297" s="8"/>
      <c r="R297" s="8"/>
      <c r="S297" s="178"/>
      <c r="T297" s="8"/>
    </row>
    <row r="298" spans="1:20" s="2" customFormat="1" ht="28.5">
      <c r="A298" s="87" t="str">
        <f t="shared" si="82"/>
        <v>Electricity Supply</v>
      </c>
      <c r="B298" s="87" t="str">
        <f t="shared" si="82"/>
        <v>Reduce Plant Downtime</v>
      </c>
      <c r="C298" s="87" t="str">
        <f t="shared" si="82"/>
        <v>Percentage Reduction in Plant Downtime</v>
      </c>
      <c r="D298" s="8" t="s">
        <v>84</v>
      </c>
      <c r="E298" s="8" t="s">
        <v>278</v>
      </c>
      <c r="F298" s="8"/>
      <c r="G298" s="8"/>
      <c r="H298" s="55">
        <v>669</v>
      </c>
      <c r="I298" s="8" t="s">
        <v>47</v>
      </c>
      <c r="J298" s="87" t="str">
        <f t="shared" si="83"/>
        <v>Reduce Plant Downtime</v>
      </c>
      <c r="K298" s="87" t="str">
        <f t="shared" si="83"/>
        <v>elec reduce plant downtime</v>
      </c>
      <c r="L298" s="68"/>
      <c r="M298" s="68"/>
      <c r="N298" s="68"/>
      <c r="O298" s="8"/>
      <c r="P298" s="8"/>
      <c r="Q298" s="8"/>
      <c r="R298" s="8"/>
      <c r="S298" s="178"/>
      <c r="T298" s="8"/>
    </row>
    <row r="299" spans="1:20" s="2" customFormat="1" ht="28.5">
      <c r="A299" s="87" t="str">
        <f t="shared" si="82"/>
        <v>Electricity Supply</v>
      </c>
      <c r="B299" s="87" t="str">
        <f t="shared" si="82"/>
        <v>Reduce Plant Downtime</v>
      </c>
      <c r="C299" s="87" t="str">
        <f t="shared" si="82"/>
        <v>Percentage Reduction in Plant Downtime</v>
      </c>
      <c r="D299" s="8" t="s">
        <v>84</v>
      </c>
      <c r="E299" s="8" t="s">
        <v>279</v>
      </c>
      <c r="F299" s="8"/>
      <c r="G299" s="8"/>
      <c r="H299" s="55">
        <v>670</v>
      </c>
      <c r="I299" s="8" t="s">
        <v>47</v>
      </c>
      <c r="J299" s="87" t="str">
        <f t="shared" si="83"/>
        <v>Reduce Plant Downtime</v>
      </c>
      <c r="K299" s="87" t="str">
        <f t="shared" si="83"/>
        <v>elec reduce plant downtime</v>
      </c>
      <c r="L299" s="68"/>
      <c r="M299" s="68"/>
      <c r="N299" s="68"/>
      <c r="O299" s="8"/>
      <c r="P299" s="8"/>
      <c r="Q299" s="8"/>
      <c r="R299" s="8"/>
      <c r="S299" s="178"/>
      <c r="T299" s="8"/>
    </row>
    <row r="300" spans="1:20" s="2" customFormat="1" ht="28.5">
      <c r="A300" s="87" t="str">
        <f t="shared" si="82"/>
        <v>Electricity Supply</v>
      </c>
      <c r="B300" s="87" t="str">
        <f t="shared" si="82"/>
        <v>Reduce Plant Downtime</v>
      </c>
      <c r="C300" s="87" t="str">
        <f t="shared" si="82"/>
        <v>Percentage Reduction in Plant Downtime</v>
      </c>
      <c r="D300" s="8" t="s">
        <v>334</v>
      </c>
      <c r="E300" s="8" t="s">
        <v>277</v>
      </c>
      <c r="F300" s="8"/>
      <c r="G300" s="8"/>
      <c r="H300" s="55">
        <v>671</v>
      </c>
      <c r="I300" s="8" t="s">
        <v>47</v>
      </c>
      <c r="J300" s="87" t="str">
        <f t="shared" si="83"/>
        <v>Reduce Plant Downtime</v>
      </c>
      <c r="K300" s="87" t="str">
        <f t="shared" si="83"/>
        <v>elec reduce plant downtime</v>
      </c>
      <c r="L300" s="68"/>
      <c r="M300" s="68"/>
      <c r="N300" s="68"/>
      <c r="O300" s="8"/>
      <c r="P300" s="8"/>
      <c r="Q300" s="8"/>
      <c r="R300" s="8"/>
      <c r="S300" s="178"/>
      <c r="T300" s="8"/>
    </row>
    <row r="301" spans="1:20" s="2" customFormat="1" ht="28.5">
      <c r="A301" s="87" t="str">
        <f t="shared" si="82"/>
        <v>Electricity Supply</v>
      </c>
      <c r="B301" s="87" t="str">
        <f t="shared" si="82"/>
        <v>Reduce Plant Downtime</v>
      </c>
      <c r="C301" s="87" t="str">
        <f t="shared" si="82"/>
        <v>Percentage Reduction in Plant Downtime</v>
      </c>
      <c r="D301" s="8" t="s">
        <v>334</v>
      </c>
      <c r="E301" s="8" t="s">
        <v>278</v>
      </c>
      <c r="F301" s="8"/>
      <c r="G301" s="8"/>
      <c r="H301" s="55">
        <v>672</v>
      </c>
      <c r="I301" s="8" t="s">
        <v>47</v>
      </c>
      <c r="J301" s="87" t="str">
        <f t="shared" si="83"/>
        <v>Reduce Plant Downtime</v>
      </c>
      <c r="K301" s="87" t="str">
        <f t="shared" si="83"/>
        <v>elec reduce plant downtime</v>
      </c>
      <c r="L301" s="68"/>
      <c r="M301" s="68"/>
      <c r="N301" s="68"/>
      <c r="O301" s="8"/>
      <c r="P301" s="8"/>
      <c r="Q301" s="8"/>
      <c r="R301" s="8"/>
      <c r="S301" s="178"/>
      <c r="T301" s="8"/>
    </row>
    <row r="302" spans="1:20" s="2" customFormat="1" ht="28.5">
      <c r="A302" s="87" t="str">
        <f t="shared" si="82"/>
        <v>Electricity Supply</v>
      </c>
      <c r="B302" s="87" t="str">
        <f t="shared" si="82"/>
        <v>Reduce Plant Downtime</v>
      </c>
      <c r="C302" s="87" t="str">
        <f t="shared" si="82"/>
        <v>Percentage Reduction in Plant Downtime</v>
      </c>
      <c r="D302" s="8" t="s">
        <v>334</v>
      </c>
      <c r="E302" s="8" t="s">
        <v>279</v>
      </c>
      <c r="F302" s="8"/>
      <c r="G302" s="8"/>
      <c r="H302" s="55">
        <v>673</v>
      </c>
      <c r="I302" s="8" t="s">
        <v>47</v>
      </c>
      <c r="J302" s="87" t="str">
        <f t="shared" si="83"/>
        <v>Reduce Plant Downtime</v>
      </c>
      <c r="K302" s="87" t="str">
        <f t="shared" si="83"/>
        <v>elec reduce plant downtime</v>
      </c>
      <c r="L302" s="68"/>
      <c r="M302" s="68"/>
      <c r="N302" s="68"/>
      <c r="O302" s="8"/>
      <c r="P302" s="8"/>
      <c r="Q302" s="8"/>
      <c r="R302" s="8"/>
      <c r="S302" s="178"/>
      <c r="T302" s="8"/>
    </row>
    <row r="303" spans="1:20" s="2" customFormat="1" ht="28.5">
      <c r="A303" s="87" t="str">
        <f t="shared" si="82"/>
        <v>Electricity Supply</v>
      </c>
      <c r="B303" s="87" t="str">
        <f t="shared" si="82"/>
        <v>Reduce Plant Downtime</v>
      </c>
      <c r="C303" s="87" t="str">
        <f t="shared" si="82"/>
        <v>Percentage Reduction in Plant Downtime</v>
      </c>
      <c r="D303" s="8" t="s">
        <v>335</v>
      </c>
      <c r="E303" s="8" t="s">
        <v>277</v>
      </c>
      <c r="F303" s="8"/>
      <c r="G303" s="8"/>
      <c r="H303" s="55">
        <v>674</v>
      </c>
      <c r="I303" s="8" t="s">
        <v>47</v>
      </c>
      <c r="J303" s="87" t="str">
        <f t="shared" si="83"/>
        <v>Reduce Plant Downtime</v>
      </c>
      <c r="K303" s="87" t="str">
        <f t="shared" si="83"/>
        <v>elec reduce plant downtime</v>
      </c>
      <c r="L303" s="68"/>
      <c r="M303" s="68"/>
      <c r="N303" s="68"/>
      <c r="O303" s="8"/>
      <c r="P303" s="8"/>
      <c r="Q303" s="8"/>
      <c r="R303" s="8"/>
      <c r="S303" s="178"/>
      <c r="T303" s="8"/>
    </row>
    <row r="304" spans="1:20" s="2" customFormat="1" ht="28.5">
      <c r="A304" s="87" t="str">
        <f t="shared" si="82"/>
        <v>Electricity Supply</v>
      </c>
      <c r="B304" s="87" t="str">
        <f t="shared" si="82"/>
        <v>Reduce Plant Downtime</v>
      </c>
      <c r="C304" s="87" t="str">
        <f t="shared" si="82"/>
        <v>Percentage Reduction in Plant Downtime</v>
      </c>
      <c r="D304" s="8" t="s">
        <v>335</v>
      </c>
      <c r="E304" s="8" t="s">
        <v>278</v>
      </c>
      <c r="F304" s="8"/>
      <c r="G304" s="8"/>
      <c r="H304" s="55">
        <v>675</v>
      </c>
      <c r="I304" s="8" t="s">
        <v>47</v>
      </c>
      <c r="J304" s="87" t="str">
        <f t="shared" si="83"/>
        <v>Reduce Plant Downtime</v>
      </c>
      <c r="K304" s="87" t="str">
        <f t="shared" si="83"/>
        <v>elec reduce plant downtime</v>
      </c>
      <c r="L304" s="68"/>
      <c r="M304" s="68"/>
      <c r="N304" s="68"/>
      <c r="O304" s="8"/>
      <c r="P304" s="8"/>
      <c r="Q304" s="8"/>
      <c r="R304" s="8"/>
      <c r="S304" s="178"/>
      <c r="T304" s="8"/>
    </row>
    <row r="305" spans="1:20" s="2" customFormat="1" ht="28.5">
      <c r="A305" s="87" t="str">
        <f t="shared" si="82"/>
        <v>Electricity Supply</v>
      </c>
      <c r="B305" s="87" t="str">
        <f t="shared" si="82"/>
        <v>Reduce Plant Downtime</v>
      </c>
      <c r="C305" s="87" t="str">
        <f t="shared" si="82"/>
        <v>Percentage Reduction in Plant Downtime</v>
      </c>
      <c r="D305" s="8" t="s">
        <v>335</v>
      </c>
      <c r="E305" s="8" t="s">
        <v>279</v>
      </c>
      <c r="F305" s="8"/>
      <c r="G305" s="8"/>
      <c r="H305" s="55">
        <v>676</v>
      </c>
      <c r="I305" s="8" t="s">
        <v>47</v>
      </c>
      <c r="J305" s="87" t="str">
        <f t="shared" si="83"/>
        <v>Reduce Plant Downtime</v>
      </c>
      <c r="K305" s="87" t="str">
        <f t="shared" si="83"/>
        <v>elec reduce plant downtime</v>
      </c>
      <c r="L305" s="68"/>
      <c r="M305" s="68"/>
      <c r="N305" s="68"/>
      <c r="O305" s="8"/>
      <c r="P305" s="8"/>
      <c r="Q305" s="8"/>
      <c r="R305" s="8"/>
      <c r="S305" s="178"/>
      <c r="T305" s="8"/>
    </row>
    <row r="306" spans="1:20" s="2" customFormat="1" ht="28.5">
      <c r="A306" s="87" t="str">
        <f t="shared" si="82"/>
        <v>Electricity Supply</v>
      </c>
      <c r="B306" s="87" t="str">
        <f t="shared" si="82"/>
        <v>Reduce Plant Downtime</v>
      </c>
      <c r="C306" s="87" t="str">
        <f t="shared" si="82"/>
        <v>Percentage Reduction in Plant Downtime</v>
      </c>
      <c r="D306" s="8" t="s">
        <v>484</v>
      </c>
      <c r="E306" s="8" t="s">
        <v>277</v>
      </c>
      <c r="F306" s="8"/>
      <c r="G306" s="8"/>
      <c r="H306" s="55">
        <v>677</v>
      </c>
      <c r="I306" s="8" t="s">
        <v>47</v>
      </c>
      <c r="J306" s="87" t="str">
        <f t="shared" si="83"/>
        <v>Reduce Plant Downtime</v>
      </c>
      <c r="K306" s="87" t="str">
        <f t="shared" si="83"/>
        <v>elec reduce plant downtime</v>
      </c>
      <c r="L306" s="63"/>
      <c r="M306" s="63"/>
      <c r="N306" s="63"/>
      <c r="O306" s="54"/>
      <c r="P306" s="8"/>
      <c r="Q306" s="8"/>
      <c r="R306" s="8"/>
      <c r="S306" s="178"/>
      <c r="T306" s="8"/>
    </row>
    <row r="307" spans="1:20" s="2" customFormat="1" ht="28.5">
      <c r="A307" s="87" t="str">
        <f t="shared" ref="A307:C320" si="84">A$276</f>
        <v>Electricity Supply</v>
      </c>
      <c r="B307" s="87" t="str">
        <f t="shared" si="84"/>
        <v>Reduce Plant Downtime</v>
      </c>
      <c r="C307" s="87" t="str">
        <f t="shared" si="84"/>
        <v>Percentage Reduction in Plant Downtime</v>
      </c>
      <c r="D307" s="8" t="s">
        <v>484</v>
      </c>
      <c r="E307" s="8" t="s">
        <v>278</v>
      </c>
      <c r="F307" s="8"/>
      <c r="G307" s="8"/>
      <c r="H307" s="55">
        <v>678</v>
      </c>
      <c r="I307" s="8" t="s">
        <v>47</v>
      </c>
      <c r="J307" s="87" t="str">
        <f t="shared" si="83"/>
        <v>Reduce Plant Downtime</v>
      </c>
      <c r="K307" s="87" t="str">
        <f t="shared" si="83"/>
        <v>elec reduce plant downtime</v>
      </c>
      <c r="L307" s="63"/>
      <c r="M307" s="63"/>
      <c r="N307" s="63"/>
      <c r="O307" s="54"/>
      <c r="P307" s="8"/>
      <c r="Q307" s="8"/>
      <c r="R307" s="8"/>
      <c r="S307" s="178"/>
      <c r="T307" s="8"/>
    </row>
    <row r="308" spans="1:20" s="2" customFormat="1" ht="28.5">
      <c r="A308" s="87" t="str">
        <f t="shared" si="84"/>
        <v>Electricity Supply</v>
      </c>
      <c r="B308" s="87" t="str">
        <f t="shared" si="84"/>
        <v>Reduce Plant Downtime</v>
      </c>
      <c r="C308" s="87" t="str">
        <f t="shared" si="84"/>
        <v>Percentage Reduction in Plant Downtime</v>
      </c>
      <c r="D308" s="8" t="s">
        <v>484</v>
      </c>
      <c r="E308" s="8" t="s">
        <v>279</v>
      </c>
      <c r="F308" s="8"/>
      <c r="G308" s="8"/>
      <c r="H308" s="55">
        <v>679</v>
      </c>
      <c r="I308" s="8" t="s">
        <v>47</v>
      </c>
      <c r="J308" s="87" t="str">
        <f t="shared" si="83"/>
        <v>Reduce Plant Downtime</v>
      </c>
      <c r="K308" s="87" t="str">
        <f t="shared" si="83"/>
        <v>elec reduce plant downtime</v>
      </c>
      <c r="L308" s="63"/>
      <c r="M308" s="63"/>
      <c r="N308" s="63"/>
      <c r="O308" s="54"/>
      <c r="P308" s="8"/>
      <c r="Q308" s="8"/>
      <c r="R308" s="8"/>
      <c r="S308" s="178"/>
      <c r="T308" s="8"/>
    </row>
    <row r="309" spans="1:20" s="2" customFormat="1" ht="28.5">
      <c r="A309" s="87" t="str">
        <f t="shared" si="84"/>
        <v>Electricity Supply</v>
      </c>
      <c r="B309" s="87" t="str">
        <f t="shared" si="84"/>
        <v>Reduce Plant Downtime</v>
      </c>
      <c r="C309" s="87" t="str">
        <f t="shared" si="84"/>
        <v>Percentage Reduction in Plant Downtime</v>
      </c>
      <c r="D309" s="8" t="s">
        <v>493</v>
      </c>
      <c r="E309" s="8" t="s">
        <v>277</v>
      </c>
      <c r="F309" s="8"/>
      <c r="G309" s="8"/>
      <c r="H309" s="55">
        <v>680</v>
      </c>
      <c r="I309" s="8" t="s">
        <v>47</v>
      </c>
      <c r="J309" s="87" t="str">
        <f t="shared" si="83"/>
        <v>Reduce Plant Downtime</v>
      </c>
      <c r="K309" s="87" t="str">
        <f t="shared" si="83"/>
        <v>elec reduce plant downtime</v>
      </c>
      <c r="L309" s="63"/>
      <c r="M309" s="63"/>
      <c r="N309" s="63"/>
      <c r="O309" s="54"/>
      <c r="P309" s="8"/>
      <c r="Q309" s="8"/>
      <c r="R309" s="8"/>
      <c r="S309" s="178"/>
      <c r="T309" s="8"/>
    </row>
    <row r="310" spans="1:20" s="2" customFormat="1" ht="28.5">
      <c r="A310" s="87" t="str">
        <f t="shared" si="84"/>
        <v>Electricity Supply</v>
      </c>
      <c r="B310" s="87" t="str">
        <f t="shared" si="84"/>
        <v>Reduce Plant Downtime</v>
      </c>
      <c r="C310" s="87" t="str">
        <f t="shared" si="84"/>
        <v>Percentage Reduction in Plant Downtime</v>
      </c>
      <c r="D310" s="8" t="s">
        <v>493</v>
      </c>
      <c r="E310" s="8" t="s">
        <v>278</v>
      </c>
      <c r="F310" s="8"/>
      <c r="G310" s="8"/>
      <c r="H310" s="55">
        <v>681</v>
      </c>
      <c r="I310" s="8" t="s">
        <v>47</v>
      </c>
      <c r="J310" s="87" t="str">
        <f t="shared" si="83"/>
        <v>Reduce Plant Downtime</v>
      </c>
      <c r="K310" s="87" t="str">
        <f t="shared" si="83"/>
        <v>elec reduce plant downtime</v>
      </c>
      <c r="L310" s="63"/>
      <c r="M310" s="63"/>
      <c r="N310" s="63"/>
      <c r="O310" s="54"/>
      <c r="P310" s="8"/>
      <c r="Q310" s="8"/>
      <c r="R310" s="8"/>
      <c r="S310" s="178"/>
      <c r="T310" s="8"/>
    </row>
    <row r="311" spans="1:20" s="2" customFormat="1" ht="85.5">
      <c r="A311" s="87" t="str">
        <f t="shared" si="84"/>
        <v>Electricity Supply</v>
      </c>
      <c r="B311" s="87" t="str">
        <f t="shared" si="84"/>
        <v>Reduce Plant Downtime</v>
      </c>
      <c r="C311" s="87" t="str">
        <f t="shared" si="84"/>
        <v>Percentage Reduction in Plant Downtime</v>
      </c>
      <c r="D311" s="8" t="s">
        <v>493</v>
      </c>
      <c r="E311" s="8" t="s">
        <v>279</v>
      </c>
      <c r="F311" s="8" t="s">
        <v>339</v>
      </c>
      <c r="G311" s="8" t="s">
        <v>494</v>
      </c>
      <c r="H311" s="55">
        <v>182</v>
      </c>
      <c r="I311" s="8" t="s">
        <v>46</v>
      </c>
      <c r="J311" s="87" t="str">
        <f t="shared" ref="J311:J320" si="85">J$276</f>
        <v>Reduce Plant Downtime</v>
      </c>
      <c r="K311" s="73" t="str">
        <f>K$279</f>
        <v>elec reduce plant downtime</v>
      </c>
      <c r="L311" s="62">
        <v>0</v>
      </c>
      <c r="M311" s="392">
        <v>0.4</v>
      </c>
      <c r="N311" s="62">
        <v>0.01</v>
      </c>
      <c r="O311" s="8" t="s">
        <v>280</v>
      </c>
      <c r="P311" s="377" t="s">
        <v>2094</v>
      </c>
      <c r="Q311" s="8" t="s">
        <v>556</v>
      </c>
      <c r="R311" s="8" t="s">
        <v>281</v>
      </c>
      <c r="S311" s="404" t="s">
        <v>2095</v>
      </c>
      <c r="T311" s="376" t="s">
        <v>2091</v>
      </c>
    </row>
    <row r="312" spans="1:20" s="2" customFormat="1" ht="28.5">
      <c r="A312" s="87" t="str">
        <f t="shared" si="84"/>
        <v>Electricity Supply</v>
      </c>
      <c r="B312" s="87" t="str">
        <f t="shared" si="84"/>
        <v>Reduce Plant Downtime</v>
      </c>
      <c r="C312" s="87" t="str">
        <f t="shared" si="84"/>
        <v>Percentage Reduction in Plant Downtime</v>
      </c>
      <c r="D312" s="8" t="s">
        <v>1234</v>
      </c>
      <c r="E312" s="8" t="s">
        <v>277</v>
      </c>
      <c r="G312" s="8"/>
      <c r="H312" s="55">
        <v>682</v>
      </c>
      <c r="I312" s="8" t="s">
        <v>47</v>
      </c>
      <c r="J312" s="87" t="str">
        <f t="shared" si="85"/>
        <v>Reduce Plant Downtime</v>
      </c>
      <c r="K312" s="73" t="str">
        <f t="shared" ref="K312:K320" si="86">K$279</f>
        <v>elec reduce plant downtime</v>
      </c>
      <c r="L312" s="62"/>
      <c r="M312" s="62"/>
      <c r="N312" s="62"/>
      <c r="O312" s="8"/>
      <c r="P312" s="52"/>
      <c r="Q312" s="8"/>
      <c r="R312" s="8"/>
      <c r="S312" s="178"/>
      <c r="T312" s="8"/>
    </row>
    <row r="313" spans="1:20" s="2" customFormat="1" ht="28.5">
      <c r="A313" s="87" t="str">
        <f t="shared" si="84"/>
        <v>Electricity Supply</v>
      </c>
      <c r="B313" s="87" t="str">
        <f t="shared" si="84"/>
        <v>Reduce Plant Downtime</v>
      </c>
      <c r="C313" s="87" t="str">
        <f t="shared" si="84"/>
        <v>Percentage Reduction in Plant Downtime</v>
      </c>
      <c r="D313" s="8" t="s">
        <v>1234</v>
      </c>
      <c r="E313" s="8" t="s">
        <v>278</v>
      </c>
      <c r="H313" s="55">
        <v>683</v>
      </c>
      <c r="I313" s="8" t="s">
        <v>47</v>
      </c>
      <c r="J313" s="87" t="str">
        <f t="shared" si="85"/>
        <v>Reduce Plant Downtime</v>
      </c>
      <c r="K313" s="73" t="str">
        <f t="shared" si="86"/>
        <v>elec reduce plant downtime</v>
      </c>
      <c r="L313" s="62"/>
      <c r="M313" s="62"/>
      <c r="N313" s="62"/>
      <c r="O313" s="8"/>
      <c r="P313" s="52"/>
      <c r="Q313" s="8"/>
      <c r="R313" s="8"/>
      <c r="S313" s="178"/>
      <c r="T313" s="8"/>
    </row>
    <row r="314" spans="1:20" s="2" customFormat="1" ht="28.5">
      <c r="A314" s="87" t="str">
        <f t="shared" si="84"/>
        <v>Electricity Supply</v>
      </c>
      <c r="B314" s="87" t="str">
        <f t="shared" si="84"/>
        <v>Reduce Plant Downtime</v>
      </c>
      <c r="C314" s="87" t="str">
        <f t="shared" si="84"/>
        <v>Percentage Reduction in Plant Downtime</v>
      </c>
      <c r="D314" s="8" t="s">
        <v>1234</v>
      </c>
      <c r="E314" s="8" t="s">
        <v>279</v>
      </c>
      <c r="H314" s="55">
        <v>684</v>
      </c>
      <c r="I314" s="8" t="s">
        <v>47</v>
      </c>
      <c r="J314" s="87" t="str">
        <f t="shared" si="85"/>
        <v>Reduce Plant Downtime</v>
      </c>
      <c r="K314" s="73" t="str">
        <f t="shared" si="86"/>
        <v>elec reduce plant downtime</v>
      </c>
      <c r="L314" s="62"/>
      <c r="M314" s="62"/>
      <c r="N314" s="62"/>
      <c r="O314" s="8"/>
      <c r="P314" s="52"/>
      <c r="Q314" s="8"/>
      <c r="R314" s="8"/>
      <c r="S314" s="178"/>
      <c r="T314" s="8"/>
    </row>
    <row r="315" spans="1:20" s="2" customFormat="1" ht="28.5">
      <c r="A315" s="87" t="str">
        <f t="shared" si="84"/>
        <v>Electricity Supply</v>
      </c>
      <c r="B315" s="87" t="str">
        <f t="shared" si="84"/>
        <v>Reduce Plant Downtime</v>
      </c>
      <c r="C315" s="87" t="str">
        <f t="shared" si="84"/>
        <v>Percentage Reduction in Plant Downtime</v>
      </c>
      <c r="D315" s="8" t="s">
        <v>1235</v>
      </c>
      <c r="E315" s="8" t="s">
        <v>277</v>
      </c>
      <c r="G315" s="8"/>
      <c r="H315" s="55">
        <v>685</v>
      </c>
      <c r="I315" s="8" t="s">
        <v>47</v>
      </c>
      <c r="J315" s="87" t="str">
        <f t="shared" si="85"/>
        <v>Reduce Plant Downtime</v>
      </c>
      <c r="K315" s="73" t="str">
        <f t="shared" si="86"/>
        <v>elec reduce plant downtime</v>
      </c>
      <c r="L315" s="62"/>
      <c r="M315" s="62"/>
      <c r="N315" s="62"/>
      <c r="O315" s="8"/>
      <c r="P315" s="52"/>
      <c r="Q315" s="8"/>
      <c r="R315" s="8"/>
      <c r="S315" s="178"/>
      <c r="T315" s="8"/>
    </row>
    <row r="316" spans="1:20" s="2" customFormat="1" ht="28.5">
      <c r="A316" s="87" t="str">
        <f t="shared" si="84"/>
        <v>Electricity Supply</v>
      </c>
      <c r="B316" s="87" t="str">
        <f t="shared" si="84"/>
        <v>Reduce Plant Downtime</v>
      </c>
      <c r="C316" s="87" t="str">
        <f t="shared" si="84"/>
        <v>Percentage Reduction in Plant Downtime</v>
      </c>
      <c r="D316" s="8" t="s">
        <v>1235</v>
      </c>
      <c r="E316" s="8" t="s">
        <v>278</v>
      </c>
      <c r="H316" s="55">
        <v>686</v>
      </c>
      <c r="I316" s="8" t="s">
        <v>47</v>
      </c>
      <c r="J316" s="87" t="str">
        <f t="shared" si="85"/>
        <v>Reduce Plant Downtime</v>
      </c>
      <c r="K316" s="73" t="str">
        <f t="shared" si="86"/>
        <v>elec reduce plant downtime</v>
      </c>
      <c r="L316" s="62"/>
      <c r="M316" s="62"/>
      <c r="N316" s="62"/>
      <c r="O316" s="8"/>
      <c r="P316" s="52"/>
      <c r="Q316" s="8"/>
      <c r="R316" s="8"/>
      <c r="S316" s="178"/>
      <c r="T316" s="8"/>
    </row>
    <row r="317" spans="1:20" s="2" customFormat="1" ht="28.5">
      <c r="A317" s="87" t="str">
        <f t="shared" si="84"/>
        <v>Electricity Supply</v>
      </c>
      <c r="B317" s="87" t="str">
        <f t="shared" si="84"/>
        <v>Reduce Plant Downtime</v>
      </c>
      <c r="C317" s="87" t="str">
        <f t="shared" si="84"/>
        <v>Percentage Reduction in Plant Downtime</v>
      </c>
      <c r="D317" s="8" t="s">
        <v>1235</v>
      </c>
      <c r="E317" s="8" t="s">
        <v>279</v>
      </c>
      <c r="G317" s="8"/>
      <c r="H317" s="55">
        <v>687</v>
      </c>
      <c r="I317" s="8" t="s">
        <v>47</v>
      </c>
      <c r="J317" s="87" t="str">
        <f t="shared" si="85"/>
        <v>Reduce Plant Downtime</v>
      </c>
      <c r="K317" s="73" t="str">
        <f t="shared" si="86"/>
        <v>elec reduce plant downtime</v>
      </c>
      <c r="L317" s="62"/>
      <c r="M317" s="62"/>
      <c r="N317" s="62"/>
      <c r="O317" s="8"/>
      <c r="P317" s="52"/>
      <c r="Q317" s="8"/>
      <c r="R317" s="8"/>
      <c r="S317" s="178"/>
      <c r="T317" s="8"/>
    </row>
    <row r="318" spans="1:20" s="2" customFormat="1" ht="28.5">
      <c r="A318" s="87" t="str">
        <f t="shared" si="84"/>
        <v>Electricity Supply</v>
      </c>
      <c r="B318" s="87" t="str">
        <f t="shared" si="84"/>
        <v>Reduce Plant Downtime</v>
      </c>
      <c r="C318" s="87" t="str">
        <f t="shared" si="84"/>
        <v>Percentage Reduction in Plant Downtime</v>
      </c>
      <c r="D318" s="8" t="s">
        <v>1236</v>
      </c>
      <c r="E318" s="8" t="s">
        <v>277</v>
      </c>
      <c r="G318" s="8"/>
      <c r="H318" s="55">
        <v>688</v>
      </c>
      <c r="I318" s="8" t="s">
        <v>47</v>
      </c>
      <c r="J318" s="87" t="str">
        <f t="shared" si="85"/>
        <v>Reduce Plant Downtime</v>
      </c>
      <c r="K318" s="73" t="str">
        <f t="shared" si="86"/>
        <v>elec reduce plant downtime</v>
      </c>
      <c r="L318" s="62"/>
      <c r="M318" s="62"/>
      <c r="N318" s="62"/>
      <c r="O318" s="8"/>
      <c r="P318" s="52"/>
      <c r="Q318" s="8"/>
      <c r="R318" s="8"/>
      <c r="S318" s="178"/>
      <c r="T318" s="8"/>
    </row>
    <row r="319" spans="1:20" s="2" customFormat="1" ht="28.5">
      <c r="A319" s="87" t="str">
        <f t="shared" si="84"/>
        <v>Electricity Supply</v>
      </c>
      <c r="B319" s="87" t="str">
        <f t="shared" si="84"/>
        <v>Reduce Plant Downtime</v>
      </c>
      <c r="C319" s="87" t="str">
        <f t="shared" si="84"/>
        <v>Percentage Reduction in Plant Downtime</v>
      </c>
      <c r="D319" s="8" t="s">
        <v>1236</v>
      </c>
      <c r="E319" s="8" t="s">
        <v>278</v>
      </c>
      <c r="F319" s="8"/>
      <c r="G319" s="8"/>
      <c r="H319" s="55">
        <v>689</v>
      </c>
      <c r="I319" s="8" t="s">
        <v>47</v>
      </c>
      <c r="J319" s="87" t="str">
        <f t="shared" si="85"/>
        <v>Reduce Plant Downtime</v>
      </c>
      <c r="K319" s="73" t="str">
        <f t="shared" si="86"/>
        <v>elec reduce plant downtime</v>
      </c>
      <c r="L319" s="62"/>
      <c r="M319" s="62"/>
      <c r="N319" s="62"/>
      <c r="O319" s="8"/>
      <c r="P319" s="52"/>
      <c r="Q319" s="8"/>
      <c r="R319" s="8"/>
      <c r="S319" s="178"/>
      <c r="T319" s="8"/>
    </row>
    <row r="320" spans="1:20" s="2" customFormat="1" ht="28.5">
      <c r="A320" s="87" t="str">
        <f t="shared" si="84"/>
        <v>Electricity Supply</v>
      </c>
      <c r="B320" s="87" t="str">
        <f t="shared" si="84"/>
        <v>Reduce Plant Downtime</v>
      </c>
      <c r="C320" s="87" t="str">
        <f t="shared" si="84"/>
        <v>Percentage Reduction in Plant Downtime</v>
      </c>
      <c r="D320" s="8" t="s">
        <v>1236</v>
      </c>
      <c r="E320" s="8" t="s">
        <v>279</v>
      </c>
      <c r="F320" s="8"/>
      <c r="G320" s="8"/>
      <c r="H320" s="55">
        <v>690</v>
      </c>
      <c r="I320" s="8" t="s">
        <v>47</v>
      </c>
      <c r="J320" s="87" t="str">
        <f t="shared" si="85"/>
        <v>Reduce Plant Downtime</v>
      </c>
      <c r="K320" s="73" t="str">
        <f t="shared" si="86"/>
        <v>elec reduce plant downtime</v>
      </c>
      <c r="L320" s="62"/>
      <c r="M320" s="62"/>
      <c r="N320" s="62"/>
      <c r="O320" s="8"/>
      <c r="P320" s="52"/>
      <c r="Q320" s="8"/>
      <c r="R320" s="8"/>
      <c r="S320" s="178"/>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8"/>
      <c r="T321" s="8"/>
    </row>
    <row r="322" spans="1:20" s="2" customFormat="1" ht="57">
      <c r="A322" s="87" t="str">
        <f>A$321</f>
        <v>Electricity Supply</v>
      </c>
      <c r="B322" s="87" t="str">
        <f t="shared" ref="B322:C323" si="87">B$321</f>
        <v>Reduce Soft Costs</v>
      </c>
      <c r="C322" s="87"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2">
        <f t="shared" si="88"/>
        <v>0</v>
      </c>
      <c r="M322" s="92">
        <f t="shared" si="88"/>
        <v>0.9</v>
      </c>
      <c r="N322" s="92">
        <f t="shared" si="88"/>
        <v>0.01</v>
      </c>
      <c r="O322" s="56" t="str">
        <f t="shared" si="88"/>
        <v>% reduction in soft costs</v>
      </c>
      <c r="P322" s="8" t="s">
        <v>734</v>
      </c>
      <c r="Q322" s="56" t="str">
        <f t="shared" si="88"/>
        <v>endogenous-learning.html#red-soft-costs</v>
      </c>
      <c r="R322" s="56" t="str">
        <f t="shared" ref="R322:R323" si="89">R$321</f>
        <v>reduce-soft-costs.html</v>
      </c>
      <c r="S322" s="178"/>
      <c r="T322" s="8"/>
    </row>
    <row r="323" spans="1:20" s="2" customFormat="1" ht="57">
      <c r="A323" s="87" t="str">
        <f>A$321</f>
        <v>Electricity Supply</v>
      </c>
      <c r="B323" s="87" t="str">
        <f t="shared" si="87"/>
        <v>Reduce Soft Costs</v>
      </c>
      <c r="C323" s="87" t="str">
        <f t="shared" si="87"/>
        <v>Percent Reduction in Soft Costs of Capacity Construction</v>
      </c>
      <c r="D323" s="8" t="s">
        <v>493</v>
      </c>
      <c r="E323" s="8"/>
      <c r="F323" s="8" t="s">
        <v>494</v>
      </c>
      <c r="G323" s="8"/>
      <c r="H323" s="55">
        <v>196</v>
      </c>
      <c r="I323" s="8" t="s">
        <v>46</v>
      </c>
      <c r="J323" s="56" t="str">
        <f t="shared" si="88"/>
        <v>Reduce Soft Costs</v>
      </c>
      <c r="K323" s="56" t="str">
        <f t="shared" si="88"/>
        <v>elec reduce soft costs</v>
      </c>
      <c r="L323" s="92">
        <f t="shared" si="88"/>
        <v>0</v>
      </c>
      <c r="M323" s="92">
        <f t="shared" si="88"/>
        <v>0.9</v>
      </c>
      <c r="N323" s="92">
        <f t="shared" si="88"/>
        <v>0.01</v>
      </c>
      <c r="O323" s="56" t="str">
        <f t="shared" si="88"/>
        <v>% reduction in soft costs</v>
      </c>
      <c r="P323" s="8" t="s">
        <v>735</v>
      </c>
      <c r="Q323" s="56" t="str">
        <f t="shared" si="88"/>
        <v>endogenous-learning.html#red-soft-costs</v>
      </c>
      <c r="R323" s="56" t="str">
        <f t="shared" si="89"/>
        <v>reduce-soft-costs.html</v>
      </c>
      <c r="S323" s="178"/>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2">
        <v>0.8</v>
      </c>
      <c r="N324" s="62">
        <v>0.01</v>
      </c>
      <c r="O324" s="8" t="s">
        <v>273</v>
      </c>
      <c r="P324" s="377" t="s">
        <v>1964</v>
      </c>
      <c r="Q324" s="8" t="s">
        <v>557</v>
      </c>
      <c r="R324" s="8" t="s">
        <v>274</v>
      </c>
      <c r="S324" s="389" t="s">
        <v>2096</v>
      </c>
      <c r="T324" s="8"/>
    </row>
    <row r="325" spans="1:20" s="2" customFormat="1" ht="42.75">
      <c r="A325" s="95" t="s">
        <v>8</v>
      </c>
      <c r="B325" s="94" t="s">
        <v>1280</v>
      </c>
      <c r="C325" s="95" t="s">
        <v>1282</v>
      </c>
      <c r="D325" s="52" t="s">
        <v>487</v>
      </c>
      <c r="E325" s="52"/>
      <c r="F325" s="8" t="s">
        <v>486</v>
      </c>
      <c r="G325" s="8"/>
      <c r="H325" s="55">
        <v>691</v>
      </c>
      <c r="I325" s="8" t="s">
        <v>47</v>
      </c>
      <c r="J325" s="94" t="s">
        <v>1280</v>
      </c>
      <c r="K325" s="94" t="s">
        <v>1283</v>
      </c>
      <c r="L325" s="62">
        <v>0</v>
      </c>
      <c r="M325" s="62">
        <v>1</v>
      </c>
      <c r="N325" s="62">
        <v>0.01</v>
      </c>
      <c r="O325" s="8" t="s">
        <v>1284</v>
      </c>
      <c r="P325" s="52"/>
      <c r="Q325" s="52" t="s">
        <v>233</v>
      </c>
      <c r="R325" s="8"/>
      <c r="S325" s="178"/>
      <c r="T325" s="8"/>
    </row>
    <row r="326" spans="1:20" s="2" customFormat="1" ht="42.75">
      <c r="A326" s="87" t="str">
        <f>A$325</f>
        <v>Electricity Supply</v>
      </c>
      <c r="B326" s="87" t="str">
        <f t="shared" ref="B326:C337" si="90">B$325</f>
        <v>Subsidy for Capacity Construction</v>
      </c>
      <c r="C326" s="87" t="str">
        <f t="shared" si="90"/>
        <v>Perc Subsidy for Elec Capacity Construction</v>
      </c>
      <c r="D326" s="8" t="s">
        <v>79</v>
      </c>
      <c r="E326" s="54"/>
      <c r="F326" s="8" t="s">
        <v>93</v>
      </c>
      <c r="G326" s="8"/>
      <c r="H326" s="55">
        <v>692</v>
      </c>
      <c r="I326" s="8" t="s">
        <v>47</v>
      </c>
      <c r="J326" s="87" t="str">
        <f t="shared" ref="J326:Q337" si="91">J$325</f>
        <v>Subsidy for Capacity Construction</v>
      </c>
      <c r="K326" s="87" t="str">
        <f t="shared" si="91"/>
        <v>elec capacity construction subsidy</v>
      </c>
      <c r="L326" s="104">
        <f t="shared" si="91"/>
        <v>0</v>
      </c>
      <c r="M326" s="104">
        <f t="shared" si="91"/>
        <v>1</v>
      </c>
      <c r="N326" s="104">
        <f t="shared" si="91"/>
        <v>0.01</v>
      </c>
      <c r="O326" s="87" t="str">
        <f t="shared" si="91"/>
        <v>% of construction cost</v>
      </c>
      <c r="P326" s="52"/>
      <c r="Q326" s="87" t="str">
        <f t="shared" si="91"/>
        <v>electricity-sector-main.html#subsidies</v>
      </c>
      <c r="R326" s="8"/>
      <c r="S326" s="178"/>
      <c r="T326" s="8"/>
    </row>
    <row r="327" spans="1:20" s="2" customFormat="1" ht="85.5">
      <c r="A327" s="87" t="str">
        <f t="shared" ref="A327:A337" si="92">A$325</f>
        <v>Electricity Supply</v>
      </c>
      <c r="B327" s="87" t="str">
        <f t="shared" si="90"/>
        <v>Subsidy for Capacity Construction</v>
      </c>
      <c r="C327" s="87" t="str">
        <f t="shared" si="90"/>
        <v>Perc Subsidy for Elec Capacity Construction</v>
      </c>
      <c r="D327" s="8" t="s">
        <v>80</v>
      </c>
      <c r="E327" s="54"/>
      <c r="F327" s="8" t="s">
        <v>94</v>
      </c>
      <c r="G327" s="8"/>
      <c r="H327" s="384">
        <v>517</v>
      </c>
      <c r="I327" s="8" t="s">
        <v>47</v>
      </c>
      <c r="J327" s="87" t="str">
        <f t="shared" si="91"/>
        <v>Subsidy for Capacity Construction</v>
      </c>
      <c r="K327" s="87" t="str">
        <f t="shared" si="91"/>
        <v>elec capacity construction subsidy</v>
      </c>
      <c r="L327" s="104">
        <f t="shared" si="91"/>
        <v>0</v>
      </c>
      <c r="M327" s="104">
        <f t="shared" si="91"/>
        <v>1</v>
      </c>
      <c r="N327" s="104">
        <f t="shared" si="91"/>
        <v>0.01</v>
      </c>
      <c r="O327" s="87" t="str">
        <f t="shared" si="91"/>
        <v>% of construction cost</v>
      </c>
      <c r="P327" s="52" t="s">
        <v>1286</v>
      </c>
      <c r="Q327" s="87" t="str">
        <f t="shared" si="91"/>
        <v>electricity-sector-main.html#subsidies</v>
      </c>
      <c r="R327" s="8"/>
      <c r="S327" s="182" t="s">
        <v>1285</v>
      </c>
      <c r="T327" s="8"/>
    </row>
    <row r="328" spans="1:20" s="2" customFormat="1" ht="42.75">
      <c r="A328" s="87" t="str">
        <f t="shared" si="92"/>
        <v>Electricity Supply</v>
      </c>
      <c r="B328" s="87" t="str">
        <f t="shared" si="90"/>
        <v>Subsidy for Capacity Construction</v>
      </c>
      <c r="C328" s="87" t="str">
        <f t="shared" si="90"/>
        <v>Perc Subsidy for Elec Capacity Construction</v>
      </c>
      <c r="D328" s="8" t="s">
        <v>81</v>
      </c>
      <c r="E328" s="54"/>
      <c r="F328" s="8" t="s">
        <v>95</v>
      </c>
      <c r="G328" s="8"/>
      <c r="H328" s="55">
        <v>693</v>
      </c>
      <c r="I328" s="8" t="s">
        <v>47</v>
      </c>
      <c r="J328" s="87" t="str">
        <f t="shared" si="91"/>
        <v>Subsidy for Capacity Construction</v>
      </c>
      <c r="K328" s="87" t="str">
        <f t="shared" si="91"/>
        <v>elec capacity construction subsidy</v>
      </c>
      <c r="L328" s="104">
        <f t="shared" si="91"/>
        <v>0</v>
      </c>
      <c r="M328" s="104">
        <f t="shared" si="91"/>
        <v>1</v>
      </c>
      <c r="N328" s="104">
        <f t="shared" si="91"/>
        <v>0.01</v>
      </c>
      <c r="O328" s="87" t="str">
        <f t="shared" si="91"/>
        <v>% of construction cost</v>
      </c>
      <c r="P328" s="52"/>
      <c r="Q328" s="87" t="str">
        <f t="shared" si="91"/>
        <v>electricity-sector-main.html#subsidies</v>
      </c>
      <c r="R328" s="8"/>
      <c r="S328" s="178"/>
      <c r="T328" s="8"/>
    </row>
    <row r="329" spans="1:20" s="2" customFormat="1" ht="85.5">
      <c r="A329" s="87" t="str">
        <f t="shared" si="92"/>
        <v>Electricity Supply</v>
      </c>
      <c r="B329" s="87" t="str">
        <f t="shared" si="90"/>
        <v>Subsidy for Capacity Construction</v>
      </c>
      <c r="C329" s="87" t="str">
        <f t="shared" si="90"/>
        <v>Perc Subsidy for Elec Capacity Construction</v>
      </c>
      <c r="D329" s="8" t="s">
        <v>488</v>
      </c>
      <c r="E329" s="54"/>
      <c r="F329" s="8" t="s">
        <v>491</v>
      </c>
      <c r="G329" s="8"/>
      <c r="H329" s="55">
        <v>518</v>
      </c>
      <c r="I329" s="8" t="s">
        <v>46</v>
      </c>
      <c r="J329" s="87" t="str">
        <f t="shared" si="91"/>
        <v>Subsidy for Capacity Construction</v>
      </c>
      <c r="K329" s="87" t="str">
        <f t="shared" si="91"/>
        <v>elec capacity construction subsidy</v>
      </c>
      <c r="L329" s="104">
        <f t="shared" si="91"/>
        <v>0</v>
      </c>
      <c r="M329" s="104">
        <f t="shared" si="91"/>
        <v>1</v>
      </c>
      <c r="N329" s="104">
        <f t="shared" si="91"/>
        <v>0.01</v>
      </c>
      <c r="O329" s="87" t="str">
        <f t="shared" si="91"/>
        <v>% of construction cost</v>
      </c>
      <c r="P329" s="377" t="s">
        <v>1965</v>
      </c>
      <c r="Q329" s="87" t="str">
        <f t="shared" si="91"/>
        <v>electricity-sector-main.html#subsidies</v>
      </c>
      <c r="R329" s="8"/>
      <c r="S329" s="405" t="s">
        <v>2097</v>
      </c>
      <c r="T329" s="8"/>
    </row>
    <row r="330" spans="1:20" s="2" customFormat="1" ht="99.75">
      <c r="A330" s="87" t="str">
        <f t="shared" si="92"/>
        <v>Electricity Supply</v>
      </c>
      <c r="B330" s="87" t="str">
        <f t="shared" si="90"/>
        <v>Subsidy for Capacity Construction</v>
      </c>
      <c r="C330" s="87" t="str">
        <f t="shared" si="90"/>
        <v>Perc Subsidy for Elec Capacity Construction</v>
      </c>
      <c r="D330" s="8" t="s">
        <v>82</v>
      </c>
      <c r="E330" s="54"/>
      <c r="F330" s="8" t="s">
        <v>96</v>
      </c>
      <c r="G330" s="8"/>
      <c r="H330" s="55">
        <v>519</v>
      </c>
      <c r="I330" s="8" t="s">
        <v>46</v>
      </c>
      <c r="J330" s="87" t="str">
        <f t="shared" si="91"/>
        <v>Subsidy for Capacity Construction</v>
      </c>
      <c r="K330" s="87" t="str">
        <f t="shared" si="91"/>
        <v>elec capacity construction subsidy</v>
      </c>
      <c r="L330" s="104">
        <f t="shared" si="91"/>
        <v>0</v>
      </c>
      <c r="M330" s="104">
        <f t="shared" si="91"/>
        <v>1</v>
      </c>
      <c r="N330" s="104">
        <f t="shared" si="91"/>
        <v>0.01</v>
      </c>
      <c r="O330" s="87" t="str">
        <f t="shared" si="91"/>
        <v>% of construction cost</v>
      </c>
      <c r="P330" s="377" t="s">
        <v>1966</v>
      </c>
      <c r="Q330" s="87" t="str">
        <f t="shared" si="91"/>
        <v>electricity-sector-main.html#subsidies</v>
      </c>
      <c r="R330" s="8"/>
      <c r="S330" s="405" t="s">
        <v>2098</v>
      </c>
      <c r="T330" s="8"/>
    </row>
    <row r="331" spans="1:20" s="2" customFormat="1" ht="71.25">
      <c r="A331" s="87" t="str">
        <f t="shared" si="92"/>
        <v>Electricity Supply</v>
      </c>
      <c r="B331" s="87" t="str">
        <f t="shared" si="90"/>
        <v>Subsidy for Capacity Construction</v>
      </c>
      <c r="C331" s="87" t="str">
        <f t="shared" si="90"/>
        <v>Perc Subsidy for Elec Capacity Construction</v>
      </c>
      <c r="D331" s="8" t="s">
        <v>83</v>
      </c>
      <c r="E331" s="54"/>
      <c r="F331" s="8" t="s">
        <v>97</v>
      </c>
      <c r="G331" s="8"/>
      <c r="H331" s="55">
        <v>520</v>
      </c>
      <c r="I331" s="8" t="s">
        <v>46</v>
      </c>
      <c r="J331" s="87" t="str">
        <f t="shared" si="91"/>
        <v>Subsidy for Capacity Construction</v>
      </c>
      <c r="K331" s="87" t="str">
        <f t="shared" si="91"/>
        <v>elec capacity construction subsidy</v>
      </c>
      <c r="L331" s="104">
        <f t="shared" si="91"/>
        <v>0</v>
      </c>
      <c r="M331" s="104">
        <f t="shared" si="91"/>
        <v>1</v>
      </c>
      <c r="N331" s="104">
        <f t="shared" si="91"/>
        <v>0.01</v>
      </c>
      <c r="O331" s="87" t="str">
        <f t="shared" si="91"/>
        <v>% of construction cost</v>
      </c>
      <c r="P331" s="377" t="s">
        <v>1967</v>
      </c>
      <c r="Q331" s="87" t="str">
        <f t="shared" si="91"/>
        <v>electricity-sector-main.html#subsidies</v>
      </c>
      <c r="R331" s="8"/>
      <c r="S331" s="405" t="s">
        <v>2099</v>
      </c>
      <c r="T331" s="8"/>
    </row>
    <row r="332" spans="1:20" s="2" customFormat="1" ht="85.5">
      <c r="A332" s="87" t="str">
        <f t="shared" si="92"/>
        <v>Electricity Supply</v>
      </c>
      <c r="B332" s="87" t="str">
        <f t="shared" si="90"/>
        <v>Subsidy for Capacity Construction</v>
      </c>
      <c r="C332" s="87" t="str">
        <f t="shared" si="90"/>
        <v>Perc Subsidy for Elec Capacity Construction</v>
      </c>
      <c r="D332" s="8" t="s">
        <v>84</v>
      </c>
      <c r="E332" s="54"/>
      <c r="F332" s="8" t="s">
        <v>98</v>
      </c>
      <c r="G332" s="8"/>
      <c r="H332" s="55">
        <v>521</v>
      </c>
      <c r="I332" s="8" t="s">
        <v>46</v>
      </c>
      <c r="J332" s="87" t="str">
        <f t="shared" si="91"/>
        <v>Subsidy for Capacity Construction</v>
      </c>
      <c r="K332" s="87" t="str">
        <f t="shared" si="91"/>
        <v>elec capacity construction subsidy</v>
      </c>
      <c r="L332" s="104">
        <f t="shared" si="91"/>
        <v>0</v>
      </c>
      <c r="M332" s="104">
        <f t="shared" si="91"/>
        <v>1</v>
      </c>
      <c r="N332" s="104">
        <f t="shared" si="91"/>
        <v>0.01</v>
      </c>
      <c r="O332" s="87" t="str">
        <f t="shared" si="91"/>
        <v>% of construction cost</v>
      </c>
      <c r="P332" s="377" t="s">
        <v>1968</v>
      </c>
      <c r="Q332" s="87" t="str">
        <f t="shared" si="91"/>
        <v>electricity-sector-main.html#subsidies</v>
      </c>
      <c r="R332" s="8"/>
      <c r="S332" s="405" t="s">
        <v>2099</v>
      </c>
      <c r="T332" s="8"/>
    </row>
    <row r="333" spans="1:20" s="2" customFormat="1" ht="42.75">
      <c r="A333" s="87" t="str">
        <f t="shared" si="92"/>
        <v>Electricity Supply</v>
      </c>
      <c r="B333" s="87" t="str">
        <f t="shared" si="90"/>
        <v>Subsidy for Capacity Construction</v>
      </c>
      <c r="C333" s="87" t="str">
        <f t="shared" si="90"/>
        <v>Perc Subsidy for Elec Capacity Construction</v>
      </c>
      <c r="D333" s="8" t="s">
        <v>484</v>
      </c>
      <c r="E333" s="54"/>
      <c r="F333" s="8" t="s">
        <v>483</v>
      </c>
      <c r="G333" s="8"/>
      <c r="H333" s="55">
        <v>694</v>
      </c>
      <c r="I333" s="8" t="s">
        <v>47</v>
      </c>
      <c r="J333" s="87" t="str">
        <f t="shared" si="91"/>
        <v>Subsidy for Capacity Construction</v>
      </c>
      <c r="K333" s="87" t="str">
        <f t="shared" si="91"/>
        <v>elec capacity construction subsidy</v>
      </c>
      <c r="L333" s="104">
        <f t="shared" si="91"/>
        <v>0</v>
      </c>
      <c r="M333" s="104">
        <f t="shared" si="91"/>
        <v>1</v>
      </c>
      <c r="N333" s="104">
        <f t="shared" si="91"/>
        <v>0.01</v>
      </c>
      <c r="O333" s="87" t="str">
        <f t="shared" si="91"/>
        <v>% of construction cost</v>
      </c>
      <c r="P333" s="52"/>
      <c r="Q333" s="87" t="str">
        <f t="shared" si="91"/>
        <v>electricity-sector-main.html#subsidies</v>
      </c>
      <c r="R333" s="8"/>
      <c r="S333" s="178"/>
      <c r="T333" s="8"/>
    </row>
    <row r="334" spans="1:20" s="2" customFormat="1" ht="99.75">
      <c r="A334" s="87" t="str">
        <f t="shared" si="92"/>
        <v>Electricity Supply</v>
      </c>
      <c r="B334" s="87" t="str">
        <f t="shared" si="90"/>
        <v>Subsidy for Capacity Construction</v>
      </c>
      <c r="C334" s="87" t="str">
        <f t="shared" si="90"/>
        <v>Perc Subsidy for Elec Capacity Construction</v>
      </c>
      <c r="D334" s="8" t="s">
        <v>493</v>
      </c>
      <c r="E334" s="54"/>
      <c r="F334" s="8" t="s">
        <v>494</v>
      </c>
      <c r="G334" s="8"/>
      <c r="H334" s="55">
        <v>522</v>
      </c>
      <c r="I334" s="8" t="s">
        <v>46</v>
      </c>
      <c r="J334" s="87" t="str">
        <f t="shared" si="91"/>
        <v>Subsidy for Capacity Construction</v>
      </c>
      <c r="K334" s="87" t="str">
        <f t="shared" si="91"/>
        <v>elec capacity construction subsidy</v>
      </c>
      <c r="L334" s="104">
        <f t="shared" si="91"/>
        <v>0</v>
      </c>
      <c r="M334" s="104">
        <f t="shared" si="91"/>
        <v>1</v>
      </c>
      <c r="N334" s="104">
        <f t="shared" si="91"/>
        <v>0.01</v>
      </c>
      <c r="O334" s="87" t="str">
        <f t="shared" si="91"/>
        <v>% of construction cost</v>
      </c>
      <c r="P334" s="377" t="s">
        <v>1969</v>
      </c>
      <c r="Q334" s="87" t="str">
        <f t="shared" si="91"/>
        <v>electricity-sector-main.html#subsidies</v>
      </c>
      <c r="R334" s="8"/>
      <c r="S334" s="405" t="s">
        <v>2100</v>
      </c>
      <c r="T334" s="8"/>
    </row>
    <row r="335" spans="1:20" s="2" customFormat="1" ht="42.75">
      <c r="A335" s="87" t="str">
        <f t="shared" si="92"/>
        <v>Electricity Supply</v>
      </c>
      <c r="B335" s="87" t="str">
        <f t="shared" si="90"/>
        <v>Subsidy for Capacity Construction</v>
      </c>
      <c r="C335" s="87" t="str">
        <f t="shared" si="90"/>
        <v>Perc Subsidy for Elec Capacity Construction</v>
      </c>
      <c r="D335" s="8" t="s">
        <v>1234</v>
      </c>
      <c r="E335" s="52"/>
      <c r="F335" s="8" t="s">
        <v>911</v>
      </c>
      <c r="G335" s="8"/>
      <c r="H335" s="55">
        <v>695</v>
      </c>
      <c r="I335" s="8" t="s">
        <v>47</v>
      </c>
      <c r="J335" s="87" t="str">
        <f t="shared" si="91"/>
        <v>Subsidy for Capacity Construction</v>
      </c>
      <c r="K335" s="87" t="str">
        <f t="shared" si="91"/>
        <v>elec capacity construction subsidy</v>
      </c>
      <c r="L335" s="104">
        <f t="shared" si="91"/>
        <v>0</v>
      </c>
      <c r="M335" s="104">
        <f t="shared" si="91"/>
        <v>1</v>
      </c>
      <c r="N335" s="104">
        <f t="shared" si="91"/>
        <v>0.01</v>
      </c>
      <c r="O335" s="87" t="str">
        <f t="shared" si="91"/>
        <v>% of construction cost</v>
      </c>
      <c r="P335" s="52"/>
      <c r="Q335" s="87" t="str">
        <f t="shared" si="91"/>
        <v>electricity-sector-main.html#subsidies</v>
      </c>
      <c r="R335" s="8"/>
      <c r="S335" s="178"/>
      <c r="T335" s="8"/>
    </row>
    <row r="336" spans="1:20" s="2" customFormat="1" ht="42.75">
      <c r="A336" s="87" t="str">
        <f t="shared" si="92"/>
        <v>Electricity Supply</v>
      </c>
      <c r="B336" s="87" t="str">
        <f t="shared" si="90"/>
        <v>Subsidy for Capacity Construction</v>
      </c>
      <c r="C336" s="87" t="str">
        <f t="shared" si="90"/>
        <v>Perc Subsidy for Elec Capacity Construction</v>
      </c>
      <c r="D336" s="8" t="s">
        <v>1235</v>
      </c>
      <c r="E336" s="52"/>
      <c r="F336" s="8" t="s">
        <v>1054</v>
      </c>
      <c r="G336" s="8"/>
      <c r="H336" s="55">
        <v>696</v>
      </c>
      <c r="I336" s="8" t="s">
        <v>47</v>
      </c>
      <c r="J336" s="87" t="str">
        <f t="shared" si="91"/>
        <v>Subsidy for Capacity Construction</v>
      </c>
      <c r="K336" s="87" t="str">
        <f t="shared" si="91"/>
        <v>elec capacity construction subsidy</v>
      </c>
      <c r="L336" s="104">
        <f t="shared" si="91"/>
        <v>0</v>
      </c>
      <c r="M336" s="104">
        <f t="shared" si="91"/>
        <v>1</v>
      </c>
      <c r="N336" s="104">
        <f t="shared" si="91"/>
        <v>0.01</v>
      </c>
      <c r="O336" s="87" t="str">
        <f t="shared" si="91"/>
        <v>% of construction cost</v>
      </c>
      <c r="P336" s="52"/>
      <c r="Q336" s="87" t="str">
        <f t="shared" si="91"/>
        <v>electricity-sector-main.html#subsidies</v>
      </c>
      <c r="R336" s="8"/>
      <c r="S336" s="178"/>
      <c r="T336" s="8"/>
    </row>
    <row r="337" spans="1:20" s="2" customFormat="1" ht="42.75">
      <c r="A337" s="87" t="str">
        <f t="shared" si="92"/>
        <v>Electricity Supply</v>
      </c>
      <c r="B337" s="87" t="str">
        <f t="shared" si="90"/>
        <v>Subsidy for Capacity Construction</v>
      </c>
      <c r="C337" s="87" t="str">
        <f t="shared" si="90"/>
        <v>Perc Subsidy for Elec Capacity Construction</v>
      </c>
      <c r="D337" s="8" t="s">
        <v>1236</v>
      </c>
      <c r="E337" s="52"/>
      <c r="F337" s="8" t="s">
        <v>913</v>
      </c>
      <c r="G337" s="8"/>
      <c r="H337" s="55">
        <v>697</v>
      </c>
      <c r="I337" s="8" t="s">
        <v>47</v>
      </c>
      <c r="J337" s="87" t="str">
        <f t="shared" si="91"/>
        <v>Subsidy for Capacity Construction</v>
      </c>
      <c r="K337" s="87" t="str">
        <f t="shared" si="91"/>
        <v>elec capacity construction subsidy</v>
      </c>
      <c r="L337" s="104">
        <f t="shared" si="91"/>
        <v>0</v>
      </c>
      <c r="M337" s="104">
        <f t="shared" si="91"/>
        <v>1</v>
      </c>
      <c r="N337" s="104">
        <f t="shared" si="91"/>
        <v>0.01</v>
      </c>
      <c r="O337" s="87" t="str">
        <f t="shared" si="91"/>
        <v>% of construction cost</v>
      </c>
      <c r="P337" s="52"/>
      <c r="Q337" s="87" t="str">
        <f t="shared" si="91"/>
        <v>electricity-sector-main.html#subsidies</v>
      </c>
      <c r="R337" s="8"/>
      <c r="S337" s="178"/>
      <c r="T337" s="8"/>
    </row>
    <row r="338" spans="1:20" s="4" customFormat="1" ht="28.5">
      <c r="A338" s="94" t="s">
        <v>8</v>
      </c>
      <c r="B338" s="94" t="s">
        <v>18</v>
      </c>
      <c r="C338" s="94" t="s">
        <v>138</v>
      </c>
      <c r="D338" s="52" t="s">
        <v>487</v>
      </c>
      <c r="E338" s="52"/>
      <c r="F338" s="8" t="s">
        <v>486</v>
      </c>
      <c r="G338" s="52"/>
      <c r="H338" s="55">
        <v>698</v>
      </c>
      <c r="I338" s="8" t="s">
        <v>47</v>
      </c>
      <c r="J338" s="75" t="s">
        <v>18</v>
      </c>
      <c r="K338" s="75" t="s">
        <v>1281</v>
      </c>
      <c r="L338" s="64"/>
      <c r="M338" s="64"/>
      <c r="N338" s="64"/>
      <c r="O338" s="52"/>
      <c r="P338" s="52"/>
      <c r="Q338" s="54"/>
      <c r="R338" s="8"/>
      <c r="S338" s="178"/>
      <c r="T338" s="54"/>
    </row>
    <row r="339" spans="1:20" s="4" customFormat="1" ht="28.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8"/>
      <c r="T339" s="54"/>
    </row>
    <row r="340" spans="1:20" s="4" customFormat="1" ht="128.25">
      <c r="A340" s="73" t="str">
        <f t="shared" si="93"/>
        <v>Electricity Supply</v>
      </c>
      <c r="B340" s="73" t="str">
        <f t="shared" si="93"/>
        <v>Subsidy for Electricity Production</v>
      </c>
      <c r="C340" s="73" t="str">
        <f t="shared" si="93"/>
        <v>Subsidy for Elec Production by Fuel</v>
      </c>
      <c r="D340" s="8" t="s">
        <v>80</v>
      </c>
      <c r="E340" s="54"/>
      <c r="F340" s="8" t="s">
        <v>94</v>
      </c>
      <c r="G340" s="54"/>
      <c r="H340" s="385">
        <v>37</v>
      </c>
      <c r="I340" s="8" t="s">
        <v>47</v>
      </c>
      <c r="J340" s="73" t="str">
        <f t="shared" si="94"/>
        <v>Subsidy for Electricity Production</v>
      </c>
      <c r="K340" s="73" t="str">
        <f t="shared" si="94"/>
        <v>elec generation subsidy</v>
      </c>
      <c r="L340" s="68">
        <v>0</v>
      </c>
      <c r="M340" s="393">
        <v>1000</v>
      </c>
      <c r="N340" s="393">
        <v>20</v>
      </c>
      <c r="O340" s="157" t="str">
        <f>UnitControlCenter!B45</f>
        <v>2018 INR / MWh</v>
      </c>
      <c r="P340" s="377" t="s">
        <v>1970</v>
      </c>
      <c r="Q340" s="52" t="s">
        <v>233</v>
      </c>
      <c r="R340" s="8" t="s">
        <v>234</v>
      </c>
      <c r="S340" s="177" t="s">
        <v>167</v>
      </c>
      <c r="T340" s="52"/>
    </row>
    <row r="341" spans="1:20" s="4" customFormat="1" ht="28.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80"/>
      <c r="T341" s="54"/>
    </row>
    <row r="342" spans="1:20" ht="85.5">
      <c r="A342" s="73" t="str">
        <f t="shared" si="93"/>
        <v>Electricity Supply</v>
      </c>
      <c r="B342" s="73" t="str">
        <f t="shared" si="93"/>
        <v>Subsidy for Electricity Production</v>
      </c>
      <c r="C342" s="73" t="str">
        <f t="shared" si="93"/>
        <v>Subsidy for Elec Production by Fuel</v>
      </c>
      <c r="D342" s="8" t="s">
        <v>488</v>
      </c>
      <c r="E342" s="54"/>
      <c r="F342" s="8" t="s">
        <v>491</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7" t="s">
        <v>2102</v>
      </c>
      <c r="Q342" s="52" t="s">
        <v>233</v>
      </c>
      <c r="R342" s="8" t="s">
        <v>234</v>
      </c>
      <c r="S342" s="379" t="s">
        <v>2101</v>
      </c>
      <c r="T342" s="52"/>
    </row>
    <row r="343" spans="1:20" ht="85.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7" t="s">
        <v>1971</v>
      </c>
      <c r="Q343" s="52" t="s">
        <v>233</v>
      </c>
      <c r="R343" s="8" t="s">
        <v>234</v>
      </c>
      <c r="S343" s="379" t="s">
        <v>2101</v>
      </c>
      <c r="T343" s="52"/>
    </row>
    <row r="344" spans="1:20" ht="85.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7" t="s">
        <v>1972</v>
      </c>
      <c r="Q344" s="52" t="s">
        <v>233</v>
      </c>
      <c r="R344" s="8" t="s">
        <v>234</v>
      </c>
      <c r="S344" s="379" t="s">
        <v>2101</v>
      </c>
      <c r="T344" s="52"/>
    </row>
    <row r="345" spans="1:20" ht="85.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7" t="s">
        <v>1973</v>
      </c>
      <c r="Q345" s="52" t="s">
        <v>233</v>
      </c>
      <c r="R345" s="8" t="s">
        <v>234</v>
      </c>
      <c r="S345" s="379" t="s">
        <v>2101</v>
      </c>
      <c r="T345" s="52"/>
    </row>
    <row r="346" spans="1:20" ht="28.5">
      <c r="A346" s="73" t="str">
        <f t="shared" si="93"/>
        <v>Electricity Supply</v>
      </c>
      <c r="B346" s="73" t="str">
        <f t="shared" si="93"/>
        <v>Subsidy for Electricity Production</v>
      </c>
      <c r="C346" s="73" t="str">
        <f t="shared" si="93"/>
        <v>Subsidy for Elec Production by Fuel</v>
      </c>
      <c r="D346" s="8" t="s">
        <v>484</v>
      </c>
      <c r="E346" s="54"/>
      <c r="F346" s="8" t="s">
        <v>483</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80"/>
      <c r="T346" s="52"/>
    </row>
    <row r="347" spans="1:20" ht="85.5">
      <c r="A347" s="73" t="str">
        <f t="shared" si="93"/>
        <v>Electricity Supply</v>
      </c>
      <c r="B347" s="73" t="str">
        <f t="shared" si="93"/>
        <v>Subsidy for Electricity Production</v>
      </c>
      <c r="C347" s="73" t="str">
        <f t="shared" si="93"/>
        <v>Subsidy for Elec Production by Fuel</v>
      </c>
      <c r="D347" s="8" t="s">
        <v>493</v>
      </c>
      <c r="E347" s="54"/>
      <c r="F347" s="8" t="s">
        <v>494</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7" t="s">
        <v>1974</v>
      </c>
      <c r="Q347" s="52" t="s">
        <v>233</v>
      </c>
      <c r="R347" s="8" t="s">
        <v>234</v>
      </c>
      <c r="S347" s="379" t="s">
        <v>2101</v>
      </c>
      <c r="T347" s="52"/>
    </row>
    <row r="348" spans="1:20" ht="28.5">
      <c r="A348" s="73" t="str">
        <f t="shared" si="93"/>
        <v>Electricity Supply</v>
      </c>
      <c r="B348" s="73" t="str">
        <f t="shared" si="93"/>
        <v>Subsidy for Electricity Production</v>
      </c>
      <c r="C348" s="73" t="str">
        <f t="shared" si="93"/>
        <v>Subsidy for Elec Production by Fuel</v>
      </c>
      <c r="D348" s="8" t="s">
        <v>1234</v>
      </c>
      <c r="E348" s="52"/>
      <c r="F348" s="8" t="s">
        <v>911</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80"/>
      <c r="T348" s="52"/>
    </row>
    <row r="349" spans="1:20" ht="28.5">
      <c r="A349" s="73" t="str">
        <f t="shared" si="93"/>
        <v>Electricity Supply</v>
      </c>
      <c r="B349" s="73" t="str">
        <f t="shared" si="93"/>
        <v>Subsidy for Electricity Production</v>
      </c>
      <c r="C349" s="73" t="str">
        <f t="shared" si="93"/>
        <v>Subsidy for Elec Production by Fuel</v>
      </c>
      <c r="D349" s="8" t="s">
        <v>1235</v>
      </c>
      <c r="E349" s="52"/>
      <c r="F349" s="8" t="s">
        <v>1054</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80"/>
      <c r="T349" s="52"/>
    </row>
    <row r="350" spans="1:20" ht="28.5">
      <c r="A350" s="73" t="str">
        <f t="shared" si="93"/>
        <v>Electricity Supply</v>
      </c>
      <c r="B350" s="73" t="str">
        <f t="shared" si="93"/>
        <v>Subsidy for Electricity Production</v>
      </c>
      <c r="C350" s="73" t="str">
        <f t="shared" si="93"/>
        <v>Subsidy for Elec Production by Fuel</v>
      </c>
      <c r="D350" s="8" t="s">
        <v>1236</v>
      </c>
      <c r="E350" s="52"/>
      <c r="F350" s="8" t="s">
        <v>913</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80"/>
      <c r="T350" s="52"/>
    </row>
    <row r="351" spans="1:20" ht="85.5">
      <c r="A351" s="94" t="s">
        <v>9</v>
      </c>
      <c r="B351" s="94" t="s">
        <v>29</v>
      </c>
      <c r="C351" s="94" t="s">
        <v>2053</v>
      </c>
      <c r="D351" s="399" t="s">
        <v>141</v>
      </c>
      <c r="E351" s="400" t="s">
        <v>2054</v>
      </c>
      <c r="F351" s="400" t="s">
        <v>829</v>
      </c>
      <c r="G351" s="52" t="s">
        <v>2055</v>
      </c>
      <c r="H351" s="53">
        <v>892</v>
      </c>
      <c r="I351" s="52" t="s">
        <v>46</v>
      </c>
      <c r="J351" s="94" t="s">
        <v>2056</v>
      </c>
      <c r="K351" s="94" t="s">
        <v>2057</v>
      </c>
      <c r="L351" s="58">
        <v>0</v>
      </c>
      <c r="M351" s="59">
        <v>1</v>
      </c>
      <c r="N351" s="59">
        <v>0.01</v>
      </c>
      <c r="O351" s="52" t="s">
        <v>1316</v>
      </c>
      <c r="P351" s="377" t="s">
        <v>2103</v>
      </c>
      <c r="Q351" s="52" t="s">
        <v>260</v>
      </c>
      <c r="R351" s="8" t="s">
        <v>261</v>
      </c>
      <c r="S351" s="379" t="s">
        <v>2075</v>
      </c>
      <c r="T351" s="52"/>
    </row>
    <row r="352" spans="1:20" ht="85.5">
      <c r="A352" s="73" t="str">
        <f t="shared" ref="A352:C366" si="96">A$351</f>
        <v>Industry</v>
      </c>
      <c r="B352" s="73" t="str">
        <f t="shared" si="96"/>
        <v>Carbon Capture and Sequestration</v>
      </c>
      <c r="C352" s="73" t="str">
        <f t="shared" si="96"/>
        <v>Industry Sector Fraction of Potential Additional CCS Achieved</v>
      </c>
      <c r="D352" s="399" t="s">
        <v>141</v>
      </c>
      <c r="E352" s="400" t="s">
        <v>992</v>
      </c>
      <c r="F352" s="400" t="s">
        <v>829</v>
      </c>
      <c r="G352" s="52" t="s">
        <v>2058</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7" t="s">
        <v>2103</v>
      </c>
      <c r="Q352" s="73" t="str">
        <f t="shared" si="97"/>
        <v>ccs.html#ccs</v>
      </c>
      <c r="R352" s="73" t="str">
        <f t="shared" si="97"/>
        <v>carbon-capture-and-sequestration.html</v>
      </c>
      <c r="S352" s="379" t="s">
        <v>2075</v>
      </c>
      <c r="T352" s="52"/>
    </row>
    <row r="353" spans="1:20" ht="85.5">
      <c r="A353" s="73" t="str">
        <f t="shared" si="96"/>
        <v>Industry</v>
      </c>
      <c r="B353" s="73" t="str">
        <f t="shared" si="96"/>
        <v>Carbon Capture and Sequestration</v>
      </c>
      <c r="C353" s="73" t="str">
        <f t="shared" si="96"/>
        <v>Industry Sector Fraction of Potential Additional CCS Achieved</v>
      </c>
      <c r="D353" s="400" t="s">
        <v>142</v>
      </c>
      <c r="E353" s="400" t="s">
        <v>2054</v>
      </c>
      <c r="F353" s="400" t="s">
        <v>830</v>
      </c>
      <c r="G353" s="52" t="s">
        <v>2055</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7" t="s">
        <v>2104</v>
      </c>
      <c r="Q353" s="73" t="str">
        <f t="shared" si="97"/>
        <v>ccs.html#ccs</v>
      </c>
      <c r="R353" s="73" t="str">
        <f t="shared" si="97"/>
        <v>carbon-capture-and-sequestration.html</v>
      </c>
      <c r="S353" s="379" t="s">
        <v>2075</v>
      </c>
      <c r="T353" s="52"/>
    </row>
    <row r="354" spans="1:20" ht="85.5">
      <c r="A354" s="73" t="str">
        <f t="shared" si="96"/>
        <v>Industry</v>
      </c>
      <c r="B354" s="73" t="str">
        <f t="shared" si="96"/>
        <v>Carbon Capture and Sequestration</v>
      </c>
      <c r="C354" s="73" t="str">
        <f t="shared" si="96"/>
        <v>Industry Sector Fraction of Potential Additional CCS Achieved</v>
      </c>
      <c r="D354" s="400" t="s">
        <v>142</v>
      </c>
      <c r="E354" s="400" t="s">
        <v>992</v>
      </c>
      <c r="F354" s="400" t="s">
        <v>830</v>
      </c>
      <c r="G354" s="52" t="s">
        <v>2058</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7" t="s">
        <v>2104</v>
      </c>
      <c r="Q354" s="73" t="str">
        <f t="shared" si="97"/>
        <v>ccs.html#ccs</v>
      </c>
      <c r="R354" s="73" t="str">
        <f t="shared" si="97"/>
        <v>carbon-capture-and-sequestration.html</v>
      </c>
      <c r="S354" s="379" t="s">
        <v>2075</v>
      </c>
      <c r="T354" s="52"/>
    </row>
    <row r="355" spans="1:20" ht="85.5">
      <c r="A355" s="73" t="str">
        <f t="shared" si="96"/>
        <v>Industry</v>
      </c>
      <c r="B355" s="73" t="str">
        <f t="shared" si="96"/>
        <v>Carbon Capture and Sequestration</v>
      </c>
      <c r="C355" s="73" t="str">
        <f t="shared" si="96"/>
        <v>Industry Sector Fraction of Potential Additional CCS Achieved</v>
      </c>
      <c r="D355" s="400" t="s">
        <v>143</v>
      </c>
      <c r="E355" s="400" t="s">
        <v>2054</v>
      </c>
      <c r="F355" s="400" t="s">
        <v>831</v>
      </c>
      <c r="G355" s="52" t="s">
        <v>2055</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7" t="s">
        <v>2105</v>
      </c>
      <c r="Q355" s="73" t="str">
        <f t="shared" si="97"/>
        <v>ccs.html#ccs</v>
      </c>
      <c r="R355" s="73" t="str">
        <f t="shared" si="97"/>
        <v>carbon-capture-and-sequestration.html</v>
      </c>
      <c r="S355" s="379" t="s">
        <v>2075</v>
      </c>
      <c r="T355" s="52"/>
    </row>
    <row r="356" spans="1:20" ht="85.5">
      <c r="A356" s="73" t="str">
        <f t="shared" si="96"/>
        <v>Industry</v>
      </c>
      <c r="B356" s="73" t="str">
        <f t="shared" si="96"/>
        <v>Carbon Capture and Sequestration</v>
      </c>
      <c r="C356" s="73" t="str">
        <f t="shared" si="96"/>
        <v>Industry Sector Fraction of Potential Additional CCS Achieved</v>
      </c>
      <c r="D356" s="400" t="s">
        <v>143</v>
      </c>
      <c r="E356" s="400" t="s">
        <v>992</v>
      </c>
      <c r="F356" s="400" t="s">
        <v>831</v>
      </c>
      <c r="G356" s="52" t="s">
        <v>2058</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7" t="s">
        <v>2105</v>
      </c>
      <c r="Q356" s="73" t="str">
        <f t="shared" si="97"/>
        <v>ccs.html#ccs</v>
      </c>
      <c r="R356" s="73" t="str">
        <f t="shared" si="97"/>
        <v>carbon-capture-and-sequestration.html</v>
      </c>
      <c r="S356" s="379" t="s">
        <v>2075</v>
      </c>
      <c r="T356" s="52"/>
    </row>
    <row r="357" spans="1:20" ht="85.5">
      <c r="A357" s="73" t="str">
        <f t="shared" si="96"/>
        <v>Industry</v>
      </c>
      <c r="B357" s="73" t="str">
        <f t="shared" si="96"/>
        <v>Carbon Capture and Sequestration</v>
      </c>
      <c r="C357" s="73" t="str">
        <f t="shared" si="96"/>
        <v>Industry Sector Fraction of Potential Additional CCS Achieved</v>
      </c>
      <c r="D357" s="400" t="s">
        <v>144</v>
      </c>
      <c r="E357" s="400" t="s">
        <v>2054</v>
      </c>
      <c r="F357" s="400" t="s">
        <v>832</v>
      </c>
      <c r="G357" s="52" t="s">
        <v>2055</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7" t="s">
        <v>2106</v>
      </c>
      <c r="Q357" s="73" t="str">
        <f t="shared" si="97"/>
        <v>ccs.html#ccs</v>
      </c>
      <c r="R357" s="73" t="str">
        <f t="shared" si="97"/>
        <v>carbon-capture-and-sequestration.html</v>
      </c>
      <c r="S357" s="379" t="s">
        <v>2075</v>
      </c>
      <c r="T357" s="52"/>
    </row>
    <row r="358" spans="1:20" ht="85.5">
      <c r="A358" s="73" t="str">
        <f t="shared" si="96"/>
        <v>Industry</v>
      </c>
      <c r="B358" s="73" t="str">
        <f t="shared" si="96"/>
        <v>Carbon Capture and Sequestration</v>
      </c>
      <c r="C358" s="73" t="str">
        <f t="shared" si="96"/>
        <v>Industry Sector Fraction of Potential Additional CCS Achieved</v>
      </c>
      <c r="D358" s="400" t="s">
        <v>144</v>
      </c>
      <c r="E358" s="400" t="s">
        <v>992</v>
      </c>
      <c r="F358" s="400" t="s">
        <v>832</v>
      </c>
      <c r="G358" s="52" t="s">
        <v>2058</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7" t="s">
        <v>2106</v>
      </c>
      <c r="Q358" s="73" t="str">
        <f t="shared" si="97"/>
        <v>ccs.html#ccs</v>
      </c>
      <c r="R358" s="73" t="str">
        <f t="shared" si="97"/>
        <v>carbon-capture-and-sequestration.html</v>
      </c>
      <c r="S358" s="379" t="s">
        <v>2075</v>
      </c>
      <c r="T358" s="52"/>
    </row>
    <row r="359" spans="1:20" ht="28.5">
      <c r="A359" s="73" t="str">
        <f t="shared" si="96"/>
        <v>Industry</v>
      </c>
      <c r="B359" s="73" t="str">
        <f t="shared" si="96"/>
        <v>Carbon Capture and Sequestration</v>
      </c>
      <c r="C359" s="73" t="str">
        <f t="shared" si="96"/>
        <v>Industry Sector Fraction of Potential Additional CCS Achieved</v>
      </c>
      <c r="D359" s="400" t="s">
        <v>862</v>
      </c>
      <c r="E359" s="400" t="s">
        <v>2054</v>
      </c>
      <c r="F359" s="399" t="s">
        <v>1256</v>
      </c>
      <c r="G359" s="52" t="s">
        <v>2055</v>
      </c>
      <c r="H359" s="53">
        <v>900</v>
      </c>
      <c r="I359" s="8" t="s">
        <v>47</v>
      </c>
      <c r="J359" s="73" t="str">
        <f t="shared" si="97"/>
        <v>Industry CCS</v>
      </c>
      <c r="K359" s="73" t="str">
        <f t="shared" si="97"/>
        <v>indst CCS</v>
      </c>
      <c r="L359" s="60"/>
      <c r="M359" s="60"/>
      <c r="N359" s="60"/>
      <c r="O359" s="73"/>
      <c r="P359" s="73"/>
      <c r="Q359" s="73"/>
      <c r="R359" s="73"/>
      <c r="S359" s="180"/>
      <c r="T359" s="52"/>
    </row>
    <row r="360" spans="1:20" ht="28.5">
      <c r="A360" s="73" t="str">
        <f t="shared" si="96"/>
        <v>Industry</v>
      </c>
      <c r="B360" s="73" t="str">
        <f t="shared" si="96"/>
        <v>Carbon Capture and Sequestration</v>
      </c>
      <c r="C360" s="73" t="str">
        <f t="shared" si="96"/>
        <v>Industry Sector Fraction of Potential Additional CCS Achieved</v>
      </c>
      <c r="D360" s="400" t="s">
        <v>862</v>
      </c>
      <c r="E360" s="400" t="s">
        <v>992</v>
      </c>
      <c r="F360" s="399" t="s">
        <v>1256</v>
      </c>
      <c r="G360" s="52" t="s">
        <v>2058</v>
      </c>
      <c r="H360" s="53">
        <v>901</v>
      </c>
      <c r="I360" s="8" t="s">
        <v>47</v>
      </c>
      <c r="J360" s="73" t="str">
        <f t="shared" si="97"/>
        <v>Industry CCS</v>
      </c>
      <c r="K360" s="73" t="str">
        <f t="shared" si="97"/>
        <v>indst CCS</v>
      </c>
      <c r="L360" s="60"/>
      <c r="M360" s="60"/>
      <c r="N360" s="60"/>
      <c r="O360" s="73"/>
      <c r="P360" s="73"/>
      <c r="Q360" s="73"/>
      <c r="R360" s="73"/>
      <c r="S360" s="180"/>
      <c r="T360" s="52"/>
    </row>
    <row r="361" spans="1:20" ht="28.5">
      <c r="A361" s="73" t="str">
        <f t="shared" si="96"/>
        <v>Industry</v>
      </c>
      <c r="B361" s="73" t="str">
        <f t="shared" si="96"/>
        <v>Carbon Capture and Sequestration</v>
      </c>
      <c r="C361" s="73" t="str">
        <f t="shared" si="96"/>
        <v>Industry Sector Fraction of Potential Additional CCS Achieved</v>
      </c>
      <c r="D361" s="400" t="s">
        <v>145</v>
      </c>
      <c r="E361" s="400" t="s">
        <v>2054</v>
      </c>
      <c r="F361" s="400" t="s">
        <v>861</v>
      </c>
      <c r="G361" s="52" t="s">
        <v>2055</v>
      </c>
      <c r="H361" s="53">
        <v>902</v>
      </c>
      <c r="I361" s="8" t="s">
        <v>47</v>
      </c>
      <c r="J361" s="73" t="str">
        <f t="shared" si="97"/>
        <v>Industry CCS</v>
      </c>
      <c r="K361" s="73" t="str">
        <f t="shared" si="97"/>
        <v>indst CCS</v>
      </c>
      <c r="L361" s="60"/>
      <c r="M361" s="60"/>
      <c r="N361" s="60"/>
      <c r="O361" s="73"/>
      <c r="P361" s="73"/>
      <c r="Q361" s="73"/>
      <c r="R361" s="73"/>
      <c r="S361" s="180"/>
      <c r="T361" s="52"/>
    </row>
    <row r="362" spans="1:20" ht="28.5">
      <c r="A362" s="73" t="str">
        <f t="shared" si="96"/>
        <v>Industry</v>
      </c>
      <c r="B362" s="73" t="str">
        <f t="shared" si="96"/>
        <v>Carbon Capture and Sequestration</v>
      </c>
      <c r="C362" s="73" t="str">
        <f t="shared" si="96"/>
        <v>Industry Sector Fraction of Potential Additional CCS Achieved</v>
      </c>
      <c r="D362" s="400" t="s">
        <v>145</v>
      </c>
      <c r="E362" s="400" t="s">
        <v>992</v>
      </c>
      <c r="F362" s="400" t="s">
        <v>861</v>
      </c>
      <c r="G362" s="52" t="s">
        <v>2058</v>
      </c>
      <c r="H362" s="53">
        <v>903</v>
      </c>
      <c r="I362" s="8" t="s">
        <v>47</v>
      </c>
      <c r="J362" s="73" t="str">
        <f t="shared" si="97"/>
        <v>Industry CCS</v>
      </c>
      <c r="K362" s="73" t="str">
        <f t="shared" si="97"/>
        <v>indst CCS</v>
      </c>
      <c r="L362" s="60"/>
      <c r="M362" s="60"/>
      <c r="N362" s="60"/>
      <c r="O362" s="73"/>
      <c r="P362" s="73"/>
      <c r="Q362" s="73"/>
      <c r="R362" s="73"/>
      <c r="S362" s="180"/>
      <c r="T362" s="52"/>
    </row>
    <row r="363" spans="1:20" ht="28.5">
      <c r="A363" s="73" t="str">
        <f t="shared" si="96"/>
        <v>Industry</v>
      </c>
      <c r="B363" s="73" t="str">
        <f t="shared" si="96"/>
        <v>Carbon Capture and Sequestration</v>
      </c>
      <c r="C363" s="73" t="str">
        <f t="shared" si="96"/>
        <v>Industry Sector Fraction of Potential Additional CCS Achieved</v>
      </c>
      <c r="D363" s="400" t="s">
        <v>146</v>
      </c>
      <c r="E363" s="400" t="s">
        <v>2054</v>
      </c>
      <c r="F363" s="400" t="s">
        <v>148</v>
      </c>
      <c r="G363" s="52" t="s">
        <v>2055</v>
      </c>
      <c r="H363" s="53">
        <v>904</v>
      </c>
      <c r="I363" s="8" t="s">
        <v>47</v>
      </c>
      <c r="J363" s="73" t="str">
        <f t="shared" si="97"/>
        <v>Industry CCS</v>
      </c>
      <c r="K363" s="73" t="str">
        <f t="shared" si="97"/>
        <v>indst CCS</v>
      </c>
      <c r="L363" s="60"/>
      <c r="M363" s="60"/>
      <c r="N363" s="60"/>
      <c r="O363" s="73"/>
      <c r="P363" s="73"/>
      <c r="Q363" s="73"/>
      <c r="R363" s="73"/>
      <c r="S363" s="180"/>
      <c r="T363" s="52"/>
    </row>
    <row r="364" spans="1:20" ht="28.5">
      <c r="A364" s="73" t="str">
        <f t="shared" si="96"/>
        <v>Industry</v>
      </c>
      <c r="B364" s="73" t="str">
        <f t="shared" si="96"/>
        <v>Carbon Capture and Sequestration</v>
      </c>
      <c r="C364" s="73" t="str">
        <f t="shared" si="96"/>
        <v>Industry Sector Fraction of Potential Additional CCS Achieved</v>
      </c>
      <c r="D364" s="400" t="s">
        <v>146</v>
      </c>
      <c r="E364" s="400" t="s">
        <v>992</v>
      </c>
      <c r="F364" s="400" t="s">
        <v>148</v>
      </c>
      <c r="G364" s="52" t="s">
        <v>2058</v>
      </c>
      <c r="H364" s="53">
        <v>905</v>
      </c>
      <c r="I364" s="8" t="s">
        <v>47</v>
      </c>
      <c r="J364" s="73" t="str">
        <f t="shared" si="97"/>
        <v>Industry CCS</v>
      </c>
      <c r="K364" s="73" t="str">
        <f t="shared" si="97"/>
        <v>indst CCS</v>
      </c>
      <c r="L364" s="60"/>
      <c r="M364" s="60"/>
      <c r="N364" s="60"/>
      <c r="O364" s="73"/>
      <c r="P364" s="73"/>
      <c r="Q364" s="73"/>
      <c r="R364" s="73"/>
      <c r="S364" s="180"/>
      <c r="T364" s="52"/>
    </row>
    <row r="365" spans="1:20" ht="85.5">
      <c r="A365" s="73" t="str">
        <f t="shared" si="96"/>
        <v>Industry</v>
      </c>
      <c r="B365" s="73" t="str">
        <f t="shared" si="96"/>
        <v>Carbon Capture and Sequestration</v>
      </c>
      <c r="C365" s="73" t="str">
        <f t="shared" si="96"/>
        <v>Industry Sector Fraction of Potential Additional CCS Achieved</v>
      </c>
      <c r="D365" s="400" t="s">
        <v>147</v>
      </c>
      <c r="E365" s="400" t="s">
        <v>2054</v>
      </c>
      <c r="F365" s="400" t="s">
        <v>149</v>
      </c>
      <c r="G365" s="52" t="s">
        <v>2055</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7" t="s">
        <v>2107</v>
      </c>
      <c r="Q365" s="73" t="str">
        <f t="shared" si="97"/>
        <v>ccs.html#ccs</v>
      </c>
      <c r="R365" s="73" t="str">
        <f t="shared" si="97"/>
        <v>carbon-capture-and-sequestration.html</v>
      </c>
      <c r="S365" s="379" t="s">
        <v>2075</v>
      </c>
      <c r="T365" s="52"/>
    </row>
    <row r="366" spans="1:20" ht="85.5">
      <c r="A366" s="73" t="str">
        <f t="shared" si="96"/>
        <v>Industry</v>
      </c>
      <c r="B366" s="73" t="str">
        <f t="shared" si="96"/>
        <v>Carbon Capture and Sequestration</v>
      </c>
      <c r="C366" s="73" t="str">
        <f t="shared" si="96"/>
        <v>Industry Sector Fraction of Potential Additional CCS Achieved</v>
      </c>
      <c r="D366" s="400" t="s">
        <v>147</v>
      </c>
      <c r="E366" s="400" t="s">
        <v>992</v>
      </c>
      <c r="F366" s="400" t="s">
        <v>149</v>
      </c>
      <c r="G366" s="52" t="s">
        <v>2058</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7" t="s">
        <v>2107</v>
      </c>
      <c r="Q366" s="73" t="str">
        <f t="shared" si="97"/>
        <v>ccs.html#ccs</v>
      </c>
      <c r="R366" s="73" t="str">
        <f t="shared" si="97"/>
        <v>carbon-capture-and-sequestration.html</v>
      </c>
      <c r="S366" s="379" t="s">
        <v>2075</v>
      </c>
      <c r="T366" s="52"/>
    </row>
    <row r="367" spans="1:20" ht="42.75">
      <c r="A367" s="94" t="s">
        <v>9</v>
      </c>
      <c r="B367" s="94" t="s">
        <v>21</v>
      </c>
      <c r="C367" s="94" t="s">
        <v>1262</v>
      </c>
      <c r="D367" s="52"/>
      <c r="E367" s="52"/>
      <c r="F367" s="52"/>
      <c r="G367" s="52"/>
      <c r="H367" s="53">
        <v>43</v>
      </c>
      <c r="I367" s="52" t="s">
        <v>46</v>
      </c>
      <c r="J367" s="75" t="s">
        <v>21</v>
      </c>
      <c r="K367" s="75" t="s">
        <v>1263</v>
      </c>
      <c r="L367" s="58">
        <v>0</v>
      </c>
      <c r="M367" s="59">
        <v>1</v>
      </c>
      <c r="N367" s="59">
        <v>0.01</v>
      </c>
      <c r="O367" s="52" t="s">
        <v>36</v>
      </c>
      <c r="P367" s="377" t="s">
        <v>1975</v>
      </c>
      <c r="Q367" s="52" t="s">
        <v>235</v>
      </c>
      <c r="R367" s="8" t="s">
        <v>236</v>
      </c>
      <c r="S367" s="379" t="s">
        <v>2108</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7" t="s">
        <v>1976</v>
      </c>
      <c r="Q368" s="52" t="s">
        <v>237</v>
      </c>
      <c r="R368" s="8" t="s">
        <v>238</v>
      </c>
      <c r="S368" s="379" t="s">
        <v>2109</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7" t="s">
        <v>637</v>
      </c>
      <c r="Q369" s="52" t="s">
        <v>239</v>
      </c>
      <c r="R369" s="8" t="s">
        <v>240</v>
      </c>
      <c r="S369" s="379" t="s">
        <v>2110</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7" t="s">
        <v>2112</v>
      </c>
      <c r="Q370" s="52" t="s">
        <v>241</v>
      </c>
      <c r="R370" s="8" t="s">
        <v>242</v>
      </c>
      <c r="S370" s="389" t="s">
        <v>2113</v>
      </c>
      <c r="T370" s="8" t="s">
        <v>569</v>
      </c>
    </row>
    <row r="371" spans="1:20" s="4" customFormat="1" ht="71.25">
      <c r="A371" s="73" t="str">
        <f>A$370</f>
        <v>Industry</v>
      </c>
      <c r="B371" s="73" t="str">
        <f t="shared" ref="B371:C386" si="99">B$370</f>
        <v>Industry Energy Efficiency Standards</v>
      </c>
      <c r="C371" s="73" t="str">
        <f t="shared" si="99"/>
        <v>Percentage Improvement in Eqpt Efficiency Standards above BAU</v>
      </c>
      <c r="D371" s="52" t="s">
        <v>141</v>
      </c>
      <c r="E371" s="52" t="s">
        <v>816</v>
      </c>
      <c r="F371" s="8" t="s">
        <v>829</v>
      </c>
      <c r="G371" s="52" t="s">
        <v>824</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7" t="s">
        <v>2112</v>
      </c>
      <c r="Q371" s="54" t="str">
        <f t="shared" si="101"/>
        <v>industry-ag-main.html#eff-stds</v>
      </c>
      <c r="R371" s="54" t="str">
        <f t="shared" si="101"/>
        <v>industry-energy-efficiency-standards.html</v>
      </c>
      <c r="S371" s="389" t="s">
        <v>2113</v>
      </c>
      <c r="T371" s="54" t="str">
        <f t="shared" ref="S371:T379" si="102">T$370</f>
        <v>U.S. DOE, 2016, Industrial Energy Efficiency Potential Analysis, https://energy.gov/sites/prod/files/2017/04/f34/energy-savings-by-state-industrial-methodology.pdf</v>
      </c>
    </row>
    <row r="372" spans="1:20" s="4" customFormat="1" ht="71.25">
      <c r="A372" s="73" t="str">
        <f t="shared" ref="A372:C387" si="103">A$370</f>
        <v>Industry</v>
      </c>
      <c r="B372" s="73" t="str">
        <f t="shared" si="99"/>
        <v>Industry Energy Efficiency Standards</v>
      </c>
      <c r="C372" s="73" t="str">
        <f t="shared" si="99"/>
        <v>Percentage Improvement in Eqpt Efficiency Standards above BAU</v>
      </c>
      <c r="D372" s="52" t="s">
        <v>141</v>
      </c>
      <c r="E372" s="52" t="s">
        <v>817</v>
      </c>
      <c r="F372" s="8" t="s">
        <v>829</v>
      </c>
      <c r="G372" s="52" t="s">
        <v>825</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7" t="s">
        <v>2112</v>
      </c>
      <c r="Q372" s="54" t="str">
        <f t="shared" si="101"/>
        <v>industry-ag-main.html#eff-stds</v>
      </c>
      <c r="R372" s="54" t="str">
        <f t="shared" si="101"/>
        <v>industry-energy-efficiency-standards.html</v>
      </c>
      <c r="S372" s="406"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c r="A373" s="73" t="str">
        <f t="shared" si="103"/>
        <v>Industry</v>
      </c>
      <c r="B373" s="73" t="str">
        <f t="shared" si="99"/>
        <v>Industry Energy Efficiency Standards</v>
      </c>
      <c r="C373" s="73" t="str">
        <f t="shared" si="99"/>
        <v>Percentage Improvement in Eqpt Efficiency Standards above BAU</v>
      </c>
      <c r="D373" s="52" t="s">
        <v>141</v>
      </c>
      <c r="E373" s="52" t="s">
        <v>818</v>
      </c>
      <c r="F373" s="8" t="s">
        <v>829</v>
      </c>
      <c r="G373" s="52" t="s">
        <v>822</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7" t="s">
        <v>2112</v>
      </c>
      <c r="Q373" s="54" t="str">
        <f t="shared" si="101"/>
        <v>industry-ag-main.html#eff-stds</v>
      </c>
      <c r="R373" s="54" t="str">
        <f t="shared" si="101"/>
        <v>industry-energy-efficiency-standards.html</v>
      </c>
      <c r="S373" s="406"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c r="A374" s="73" t="str">
        <f t="shared" si="103"/>
        <v>Industry</v>
      </c>
      <c r="B374" s="73" t="str">
        <f t="shared" si="99"/>
        <v>Industry Energy Efficiency Standards</v>
      </c>
      <c r="C374" s="73" t="str">
        <f t="shared" si="99"/>
        <v>Percentage Improvement in Eqpt Efficiency Standards above BAU</v>
      </c>
      <c r="D374" s="52" t="s">
        <v>141</v>
      </c>
      <c r="E374" s="52" t="s">
        <v>819</v>
      </c>
      <c r="F374" s="8" t="s">
        <v>829</v>
      </c>
      <c r="G374" s="52" t="s">
        <v>823</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7" t="s">
        <v>2112</v>
      </c>
      <c r="Q374" s="54" t="str">
        <f t="shared" si="101"/>
        <v>industry-ag-main.html#eff-stds</v>
      </c>
      <c r="R374" s="54" t="str">
        <f t="shared" si="101"/>
        <v>industry-energy-efficiency-standards.html</v>
      </c>
      <c r="S374" s="406"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c r="A375" s="73" t="str">
        <f t="shared" si="103"/>
        <v>Industry</v>
      </c>
      <c r="B375" s="73" t="str">
        <f t="shared" si="99"/>
        <v>Industry Energy Efficiency Standards</v>
      </c>
      <c r="C375" s="73" t="str">
        <f t="shared" si="99"/>
        <v>Percentage Improvement in Eqpt Efficiency Standards above BAU</v>
      </c>
      <c r="D375" s="52" t="s">
        <v>141</v>
      </c>
      <c r="E375" s="52" t="s">
        <v>820</v>
      </c>
      <c r="F375" s="8" t="s">
        <v>829</v>
      </c>
      <c r="G375" s="52" t="s">
        <v>826</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7" t="s">
        <v>2112</v>
      </c>
      <c r="Q375" s="54" t="str">
        <f t="shared" si="101"/>
        <v>industry-ag-main.html#eff-stds</v>
      </c>
      <c r="R375" s="54" t="str">
        <f t="shared" si="101"/>
        <v>industry-energy-efficiency-standards.html</v>
      </c>
      <c r="S375" s="406"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c r="A376" s="73" t="str">
        <f t="shared" si="103"/>
        <v>Industry</v>
      </c>
      <c r="B376" s="73" t="str">
        <f>B$370</f>
        <v>Industry Energy Efficiency Standards</v>
      </c>
      <c r="C376" s="73" t="str">
        <f>C$370</f>
        <v>Percentage Improvement in Eqpt Efficiency Standards above BAU</v>
      </c>
      <c r="D376" s="52" t="s">
        <v>141</v>
      </c>
      <c r="E376" s="52" t="s">
        <v>1178</v>
      </c>
      <c r="F376" s="8" t="s">
        <v>829</v>
      </c>
      <c r="G376" s="52" t="s">
        <v>1181</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7" t="s">
        <v>2112</v>
      </c>
      <c r="Q376" s="54" t="str">
        <f t="shared" si="101"/>
        <v>industry-ag-main.html#eff-stds</v>
      </c>
      <c r="R376" s="54" t="str">
        <f t="shared" si="101"/>
        <v>industry-energy-efficiency-standards.html</v>
      </c>
      <c r="S376" s="406"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c r="A377" s="73" t="str">
        <f t="shared" si="103"/>
        <v>Industry</v>
      </c>
      <c r="B377" s="73" t="str">
        <f t="shared" si="99"/>
        <v>Industry Energy Efficiency Standards</v>
      </c>
      <c r="C377" s="73" t="str">
        <f t="shared" si="99"/>
        <v>Percentage Improvement in Eqpt Efficiency Standards above BAU</v>
      </c>
      <c r="D377" s="52" t="s">
        <v>141</v>
      </c>
      <c r="E377" s="52" t="s">
        <v>1179</v>
      </c>
      <c r="F377" s="8" t="s">
        <v>829</v>
      </c>
      <c r="G377" s="52" t="s">
        <v>1183</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7" t="s">
        <v>2112</v>
      </c>
      <c r="Q377" s="54" t="str">
        <f t="shared" si="101"/>
        <v>industry-ag-main.html#eff-stds</v>
      </c>
      <c r="R377" s="54" t="str">
        <f t="shared" si="101"/>
        <v>industry-energy-efficiency-standards.html</v>
      </c>
      <c r="S377" s="406"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c r="A378" s="73" t="str">
        <f t="shared" si="103"/>
        <v>Industry</v>
      </c>
      <c r="B378" s="73" t="str">
        <f t="shared" si="99"/>
        <v>Industry Energy Efficiency Standards</v>
      </c>
      <c r="C378" s="73" t="str">
        <f t="shared" si="99"/>
        <v>Percentage Improvement in Eqpt Efficiency Standards above BAU</v>
      </c>
      <c r="D378" s="52" t="s">
        <v>141</v>
      </c>
      <c r="E378" s="52" t="s">
        <v>1180</v>
      </c>
      <c r="F378" s="8" t="s">
        <v>829</v>
      </c>
      <c r="G378" s="52" t="s">
        <v>1184</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7" t="s">
        <v>2112</v>
      </c>
      <c r="Q378" s="54" t="str">
        <f t="shared" si="101"/>
        <v>industry-ag-main.html#eff-stds</v>
      </c>
      <c r="R378" s="54" t="str">
        <f t="shared" si="101"/>
        <v>industry-energy-efficiency-standards.html</v>
      </c>
      <c r="S378" s="406"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c r="A379" s="73" t="str">
        <f t="shared" si="103"/>
        <v>Industry</v>
      </c>
      <c r="B379" s="73" t="str">
        <f t="shared" si="99"/>
        <v>Industry Energy Efficiency Standards</v>
      </c>
      <c r="C379" s="73" t="str">
        <f t="shared" si="99"/>
        <v>Percentage Improvement in Eqpt Efficiency Standards above BAU</v>
      </c>
      <c r="D379" s="52" t="s">
        <v>141</v>
      </c>
      <c r="E379" s="52" t="s">
        <v>1177</v>
      </c>
      <c r="F379" s="8" t="s">
        <v>829</v>
      </c>
      <c r="G379" s="52" t="s">
        <v>1182</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7" t="s">
        <v>2112</v>
      </c>
      <c r="Q379" s="54" t="str">
        <f t="shared" si="101"/>
        <v>industry-ag-main.html#eff-stds</v>
      </c>
      <c r="R379" s="54" t="str">
        <f t="shared" si="101"/>
        <v>industry-energy-efficiency-standards.html</v>
      </c>
      <c r="S379" s="406"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c r="A380" s="73" t="str">
        <f t="shared" si="103"/>
        <v>Industry</v>
      </c>
      <c r="B380" s="73" t="str">
        <f t="shared" si="99"/>
        <v>Industry Energy Efficiency Standards</v>
      </c>
      <c r="C380" s="73" t="str">
        <f t="shared" si="99"/>
        <v>Percentage Improvement in Eqpt Efficiency Standards above BAU</v>
      </c>
      <c r="D380" s="8" t="s">
        <v>142</v>
      </c>
      <c r="E380" s="52" t="s">
        <v>815</v>
      </c>
      <c r="F380" s="8" t="s">
        <v>830</v>
      </c>
      <c r="G380" s="52" t="s">
        <v>821</v>
      </c>
      <c r="H380" s="53">
        <v>766</v>
      </c>
      <c r="I380" s="52" t="s">
        <v>46</v>
      </c>
      <c r="J380" s="73" t="str">
        <f t="shared" si="100"/>
        <v>Industry Energy Efficiency Standards</v>
      </c>
      <c r="K380" s="60" t="str">
        <f t="shared" si="101"/>
        <v>indst efficiency standards</v>
      </c>
      <c r="L380" s="60">
        <f t="shared" si="101"/>
        <v>0</v>
      </c>
      <c r="M380" s="387">
        <v>0.5</v>
      </c>
      <c r="N380" s="60">
        <f t="shared" si="101"/>
        <v>0.01</v>
      </c>
      <c r="O380" s="54" t="str">
        <f t="shared" si="101"/>
        <v>% reduction in energy use</v>
      </c>
      <c r="P380" s="377" t="s">
        <v>2031</v>
      </c>
      <c r="Q380" s="54" t="str">
        <f t="shared" si="101"/>
        <v>industry-ag-main.html#eff-stds</v>
      </c>
      <c r="R380" s="54" t="str">
        <f t="shared" si="101"/>
        <v>industry-energy-efficiency-standards.html</v>
      </c>
      <c r="S380" s="397" t="s">
        <v>2114</v>
      </c>
      <c r="T380" s="397" t="s">
        <v>2115</v>
      </c>
    </row>
    <row r="381" spans="1:20" s="4" customFormat="1" ht="142.5">
      <c r="A381" s="73" t="str">
        <f t="shared" si="103"/>
        <v>Industry</v>
      </c>
      <c r="B381" s="73" t="str">
        <f t="shared" si="99"/>
        <v>Industry Energy Efficiency Standards</v>
      </c>
      <c r="C381" s="73" t="str">
        <f t="shared" si="99"/>
        <v>Percentage Improvement in Eqpt Efficiency Standards above BAU</v>
      </c>
      <c r="D381" s="8" t="s">
        <v>142</v>
      </c>
      <c r="E381" s="52" t="s">
        <v>816</v>
      </c>
      <c r="F381" s="8" t="s">
        <v>830</v>
      </c>
      <c r="G381" s="52" t="s">
        <v>824</v>
      </c>
      <c r="H381" s="53">
        <v>767</v>
      </c>
      <c r="I381" s="52" t="s">
        <v>47</v>
      </c>
      <c r="J381" s="73" t="str">
        <f t="shared" si="100"/>
        <v>Industry Energy Efficiency Standards</v>
      </c>
      <c r="K381" s="60" t="str">
        <f t="shared" si="101"/>
        <v>indst efficiency standards</v>
      </c>
      <c r="L381" s="60">
        <f t="shared" si="101"/>
        <v>0</v>
      </c>
      <c r="M381" s="387">
        <v>0.5</v>
      </c>
      <c r="N381" s="60">
        <f t="shared" si="101"/>
        <v>0.01</v>
      </c>
      <c r="O381" s="54" t="str">
        <f t="shared" si="101"/>
        <v>% reduction in energy use</v>
      </c>
      <c r="P381" s="377" t="s">
        <v>2031</v>
      </c>
      <c r="Q381" s="54" t="str">
        <f t="shared" si="101"/>
        <v>industry-ag-main.html#eff-stds</v>
      </c>
      <c r="R381" s="54" t="str">
        <f t="shared" si="101"/>
        <v>industry-energy-efficiency-standards.html</v>
      </c>
      <c r="S381" s="397" t="s">
        <v>2114</v>
      </c>
      <c r="T381" s="397" t="s">
        <v>2115</v>
      </c>
    </row>
    <row r="382" spans="1:20" s="4" customFormat="1" ht="142.5">
      <c r="A382" s="73" t="str">
        <f t="shared" si="103"/>
        <v>Industry</v>
      </c>
      <c r="B382" s="73" t="str">
        <f t="shared" si="99"/>
        <v>Industry Energy Efficiency Standards</v>
      </c>
      <c r="C382" s="73" t="str">
        <f t="shared" si="99"/>
        <v>Percentage Improvement in Eqpt Efficiency Standards above BAU</v>
      </c>
      <c r="D382" s="8" t="s">
        <v>142</v>
      </c>
      <c r="E382" s="52" t="s">
        <v>817</v>
      </c>
      <c r="F382" s="8" t="s">
        <v>830</v>
      </c>
      <c r="G382" s="52" t="s">
        <v>825</v>
      </c>
      <c r="H382" s="53">
        <v>768</v>
      </c>
      <c r="I382" s="52" t="s">
        <v>46</v>
      </c>
      <c r="J382" s="73" t="str">
        <f t="shared" si="100"/>
        <v>Industry Energy Efficiency Standards</v>
      </c>
      <c r="K382" s="60" t="str">
        <f t="shared" si="101"/>
        <v>indst efficiency standards</v>
      </c>
      <c r="L382" s="60">
        <f t="shared" si="101"/>
        <v>0</v>
      </c>
      <c r="M382" s="387">
        <v>0.5</v>
      </c>
      <c r="N382" s="60">
        <f t="shared" si="101"/>
        <v>0.01</v>
      </c>
      <c r="O382" s="54" t="str">
        <f t="shared" si="101"/>
        <v>% reduction in energy use</v>
      </c>
      <c r="P382" s="377" t="s">
        <v>2031</v>
      </c>
      <c r="Q382" s="54" t="str">
        <f t="shared" si="101"/>
        <v>industry-ag-main.html#eff-stds</v>
      </c>
      <c r="R382" s="54" t="str">
        <f t="shared" si="101"/>
        <v>industry-energy-efficiency-standards.html</v>
      </c>
      <c r="S382" s="397" t="s">
        <v>2114</v>
      </c>
      <c r="T382" s="397" t="s">
        <v>2115</v>
      </c>
    </row>
    <row r="383" spans="1:20" s="4" customFormat="1" ht="142.5">
      <c r="A383" s="73" t="str">
        <f t="shared" si="103"/>
        <v>Industry</v>
      </c>
      <c r="B383" s="73" t="str">
        <f t="shared" si="99"/>
        <v>Industry Energy Efficiency Standards</v>
      </c>
      <c r="C383" s="73" t="str">
        <f t="shared" si="99"/>
        <v>Percentage Improvement in Eqpt Efficiency Standards above BAU</v>
      </c>
      <c r="D383" s="8" t="s">
        <v>142</v>
      </c>
      <c r="E383" s="52" t="s">
        <v>818</v>
      </c>
      <c r="F383" s="8" t="s">
        <v>830</v>
      </c>
      <c r="G383" s="52" t="s">
        <v>822</v>
      </c>
      <c r="H383" s="53">
        <v>769</v>
      </c>
      <c r="I383" s="52" t="s">
        <v>46</v>
      </c>
      <c r="J383" s="73" t="str">
        <f t="shared" si="100"/>
        <v>Industry Energy Efficiency Standards</v>
      </c>
      <c r="K383" s="60" t="str">
        <f t="shared" si="101"/>
        <v>indst efficiency standards</v>
      </c>
      <c r="L383" s="60">
        <f t="shared" si="101"/>
        <v>0</v>
      </c>
      <c r="M383" s="387">
        <v>0.5</v>
      </c>
      <c r="N383" s="60">
        <f t="shared" si="101"/>
        <v>0.01</v>
      </c>
      <c r="O383" s="54" t="str">
        <f t="shared" si="101"/>
        <v>% reduction in energy use</v>
      </c>
      <c r="P383" s="377" t="s">
        <v>2031</v>
      </c>
      <c r="Q383" s="54" t="str">
        <f t="shared" si="101"/>
        <v>industry-ag-main.html#eff-stds</v>
      </c>
      <c r="R383" s="54" t="str">
        <f t="shared" si="101"/>
        <v>industry-energy-efficiency-standards.html</v>
      </c>
      <c r="S383" s="397" t="s">
        <v>2114</v>
      </c>
      <c r="T383" s="397" t="s">
        <v>2115</v>
      </c>
    </row>
    <row r="384" spans="1:20" s="4" customFormat="1" ht="142.5">
      <c r="A384" s="73" t="str">
        <f t="shared" si="103"/>
        <v>Industry</v>
      </c>
      <c r="B384" s="73" t="str">
        <f t="shared" si="99"/>
        <v>Industry Energy Efficiency Standards</v>
      </c>
      <c r="C384" s="73" t="str">
        <f t="shared" si="99"/>
        <v>Percentage Improvement in Eqpt Efficiency Standards above BAU</v>
      </c>
      <c r="D384" s="8" t="s">
        <v>142</v>
      </c>
      <c r="E384" s="52" t="s">
        <v>819</v>
      </c>
      <c r="F384" s="8" t="s">
        <v>830</v>
      </c>
      <c r="G384" s="52" t="s">
        <v>823</v>
      </c>
      <c r="H384" s="53">
        <v>770</v>
      </c>
      <c r="I384" s="52" t="s">
        <v>47</v>
      </c>
      <c r="J384" s="73" t="str">
        <f t="shared" si="100"/>
        <v>Industry Energy Efficiency Standards</v>
      </c>
      <c r="K384" s="60" t="str">
        <f t="shared" si="101"/>
        <v>indst efficiency standards</v>
      </c>
      <c r="L384" s="60">
        <f t="shared" si="101"/>
        <v>0</v>
      </c>
      <c r="M384" s="387">
        <v>0.5</v>
      </c>
      <c r="N384" s="60">
        <f t="shared" si="101"/>
        <v>0.01</v>
      </c>
      <c r="O384" s="54" t="str">
        <f t="shared" si="101"/>
        <v>% reduction in energy use</v>
      </c>
      <c r="P384" s="377" t="s">
        <v>2031</v>
      </c>
      <c r="Q384" s="54" t="str">
        <f t="shared" si="101"/>
        <v>industry-ag-main.html#eff-stds</v>
      </c>
      <c r="R384" s="54" t="str">
        <f t="shared" si="101"/>
        <v>industry-energy-efficiency-standards.html</v>
      </c>
      <c r="S384" s="397" t="s">
        <v>2114</v>
      </c>
      <c r="T384" s="397" t="s">
        <v>2115</v>
      </c>
    </row>
    <row r="385" spans="1:20" s="4" customFormat="1" ht="142.5">
      <c r="A385" s="73" t="str">
        <f t="shared" si="103"/>
        <v>Industry</v>
      </c>
      <c r="B385" s="73" t="str">
        <f t="shared" si="99"/>
        <v>Industry Energy Efficiency Standards</v>
      </c>
      <c r="C385" s="73" t="str">
        <f t="shared" si="99"/>
        <v>Percentage Improvement in Eqpt Efficiency Standards above BAU</v>
      </c>
      <c r="D385" s="8" t="s">
        <v>142</v>
      </c>
      <c r="E385" s="52" t="s">
        <v>820</v>
      </c>
      <c r="F385" s="8" t="s">
        <v>830</v>
      </c>
      <c r="G385" s="52" t="s">
        <v>826</v>
      </c>
      <c r="H385" s="53">
        <v>771</v>
      </c>
      <c r="I385" s="52" t="s">
        <v>47</v>
      </c>
      <c r="J385" s="73" t="str">
        <f t="shared" si="100"/>
        <v>Industry Energy Efficiency Standards</v>
      </c>
      <c r="K385" s="60" t="str">
        <f t="shared" si="101"/>
        <v>indst efficiency standards</v>
      </c>
      <c r="L385" s="60">
        <f t="shared" si="101"/>
        <v>0</v>
      </c>
      <c r="M385" s="387">
        <v>0.5</v>
      </c>
      <c r="N385" s="60">
        <f t="shared" si="101"/>
        <v>0.01</v>
      </c>
      <c r="O385" s="54" t="str">
        <f t="shared" si="101"/>
        <v>% reduction in energy use</v>
      </c>
      <c r="P385" s="377" t="s">
        <v>2031</v>
      </c>
      <c r="Q385" s="54" t="str">
        <f t="shared" si="101"/>
        <v>industry-ag-main.html#eff-stds</v>
      </c>
      <c r="R385" s="54" t="str">
        <f t="shared" si="101"/>
        <v>industry-energy-efficiency-standards.html</v>
      </c>
      <c r="S385" s="397" t="s">
        <v>2114</v>
      </c>
      <c r="T385" s="397" t="s">
        <v>2115</v>
      </c>
    </row>
    <row r="386" spans="1:20" s="4" customFormat="1" ht="142.5">
      <c r="A386" s="73" t="str">
        <f t="shared" si="103"/>
        <v>Industry</v>
      </c>
      <c r="B386" s="73" t="str">
        <f t="shared" si="99"/>
        <v>Industry Energy Efficiency Standards</v>
      </c>
      <c r="C386" s="73" t="str">
        <f t="shared" si="99"/>
        <v>Percentage Improvement in Eqpt Efficiency Standards above BAU</v>
      </c>
      <c r="D386" s="8" t="s">
        <v>142</v>
      </c>
      <c r="E386" s="52" t="s">
        <v>1178</v>
      </c>
      <c r="F386" s="8" t="s">
        <v>830</v>
      </c>
      <c r="G386" s="52" t="s">
        <v>1181</v>
      </c>
      <c r="H386" s="53">
        <v>772</v>
      </c>
      <c r="I386" s="52" t="s">
        <v>46</v>
      </c>
      <c r="J386" s="73" t="str">
        <f t="shared" si="100"/>
        <v>Industry Energy Efficiency Standards</v>
      </c>
      <c r="K386" s="60" t="str">
        <f t="shared" si="101"/>
        <v>indst efficiency standards</v>
      </c>
      <c r="L386" s="60">
        <f t="shared" si="101"/>
        <v>0</v>
      </c>
      <c r="M386" s="387">
        <v>0.5</v>
      </c>
      <c r="N386" s="60">
        <f t="shared" si="101"/>
        <v>0.01</v>
      </c>
      <c r="O386" s="54" t="str">
        <f t="shared" si="101"/>
        <v>% reduction in energy use</v>
      </c>
      <c r="P386" s="377" t="s">
        <v>2031</v>
      </c>
      <c r="Q386" s="54" t="str">
        <f t="shared" si="101"/>
        <v>industry-ag-main.html#eff-stds</v>
      </c>
      <c r="R386" s="54" t="str">
        <f t="shared" si="101"/>
        <v>industry-energy-efficiency-standards.html</v>
      </c>
      <c r="S386" s="397" t="s">
        <v>2114</v>
      </c>
      <c r="T386" s="397" t="s">
        <v>2115</v>
      </c>
    </row>
    <row r="387" spans="1:20" s="4" customFormat="1" ht="142.5">
      <c r="A387" s="73" t="str">
        <f t="shared" si="103"/>
        <v>Industry</v>
      </c>
      <c r="B387" s="73" t="str">
        <f t="shared" si="103"/>
        <v>Industry Energy Efficiency Standards</v>
      </c>
      <c r="C387" s="73" t="str">
        <f t="shared" si="103"/>
        <v>Percentage Improvement in Eqpt Efficiency Standards above BAU</v>
      </c>
      <c r="D387" s="8" t="s">
        <v>142</v>
      </c>
      <c r="E387" s="52" t="s">
        <v>1179</v>
      </c>
      <c r="F387" s="8" t="s">
        <v>830</v>
      </c>
      <c r="G387" s="52" t="s">
        <v>1183</v>
      </c>
      <c r="H387" s="53">
        <v>773</v>
      </c>
      <c r="I387" s="52" t="s">
        <v>47</v>
      </c>
      <c r="J387" s="73" t="str">
        <f t="shared" si="100"/>
        <v>Industry Energy Efficiency Standards</v>
      </c>
      <c r="K387" s="60" t="str">
        <f t="shared" si="100"/>
        <v>indst efficiency standards</v>
      </c>
      <c r="L387" s="60">
        <f t="shared" si="100"/>
        <v>0</v>
      </c>
      <c r="M387" s="387">
        <v>0.5</v>
      </c>
      <c r="N387" s="60">
        <f t="shared" si="100"/>
        <v>0.01</v>
      </c>
      <c r="O387" s="54" t="str">
        <f t="shared" si="100"/>
        <v>% reduction in energy use</v>
      </c>
      <c r="P387" s="377" t="s">
        <v>2031</v>
      </c>
      <c r="Q387" s="54" t="str">
        <f t="shared" ref="Q387:T449" si="104">Q$370</f>
        <v>industry-ag-main.html#eff-stds</v>
      </c>
      <c r="R387" s="54" t="str">
        <f t="shared" si="104"/>
        <v>industry-energy-efficiency-standards.html</v>
      </c>
      <c r="S387" s="397" t="s">
        <v>2114</v>
      </c>
      <c r="T387" s="397" t="s">
        <v>2115</v>
      </c>
    </row>
    <row r="388" spans="1:20" s="4" customFormat="1" ht="142.5">
      <c r="A388" s="73" t="str">
        <f t="shared" ref="A388:C449" si="105">A$370</f>
        <v>Industry</v>
      </c>
      <c r="B388" s="73" t="str">
        <f t="shared" si="105"/>
        <v>Industry Energy Efficiency Standards</v>
      </c>
      <c r="C388" s="73" t="str">
        <f t="shared" si="105"/>
        <v>Percentage Improvement in Eqpt Efficiency Standards above BAU</v>
      </c>
      <c r="D388" s="8" t="s">
        <v>142</v>
      </c>
      <c r="E388" s="52" t="s">
        <v>1180</v>
      </c>
      <c r="F388" s="8" t="s">
        <v>830</v>
      </c>
      <c r="G388" s="52" t="s">
        <v>1184</v>
      </c>
      <c r="H388" s="53">
        <v>774</v>
      </c>
      <c r="I388" s="52" t="s">
        <v>47</v>
      </c>
      <c r="J388" s="73" t="str">
        <f t="shared" ref="J388:O430" si="106">J$370</f>
        <v>Industry Energy Efficiency Standards</v>
      </c>
      <c r="K388" s="60" t="str">
        <f t="shared" si="106"/>
        <v>indst efficiency standards</v>
      </c>
      <c r="L388" s="60">
        <f t="shared" si="106"/>
        <v>0</v>
      </c>
      <c r="M388" s="387">
        <v>0.5</v>
      </c>
      <c r="N388" s="60">
        <f t="shared" si="106"/>
        <v>0.01</v>
      </c>
      <c r="O388" s="54" t="str">
        <f t="shared" si="106"/>
        <v>% reduction in energy use</v>
      </c>
      <c r="P388" s="377" t="s">
        <v>2031</v>
      </c>
      <c r="Q388" s="54" t="str">
        <f t="shared" si="104"/>
        <v>industry-ag-main.html#eff-stds</v>
      </c>
      <c r="R388" s="54" t="str">
        <f t="shared" si="104"/>
        <v>industry-energy-efficiency-standards.html</v>
      </c>
      <c r="S388" s="397" t="s">
        <v>2114</v>
      </c>
      <c r="T388" s="397" t="s">
        <v>2115</v>
      </c>
    </row>
    <row r="389" spans="1:20" s="4" customFormat="1" ht="142.5">
      <c r="A389" s="73" t="str">
        <f t="shared" si="105"/>
        <v>Industry</v>
      </c>
      <c r="B389" s="73" t="str">
        <f t="shared" si="105"/>
        <v>Industry Energy Efficiency Standards</v>
      </c>
      <c r="C389" s="73" t="str">
        <f t="shared" si="105"/>
        <v>Percentage Improvement in Eqpt Efficiency Standards above BAU</v>
      </c>
      <c r="D389" s="8" t="s">
        <v>142</v>
      </c>
      <c r="E389" s="52" t="s">
        <v>1177</v>
      </c>
      <c r="F389" s="8" t="s">
        <v>830</v>
      </c>
      <c r="G389" s="52" t="s">
        <v>1182</v>
      </c>
      <c r="H389" s="53">
        <v>775</v>
      </c>
      <c r="I389" s="52" t="s">
        <v>47</v>
      </c>
      <c r="J389" s="73" t="str">
        <f t="shared" si="106"/>
        <v>Industry Energy Efficiency Standards</v>
      </c>
      <c r="K389" s="60" t="str">
        <f t="shared" si="106"/>
        <v>indst efficiency standards</v>
      </c>
      <c r="L389" s="60">
        <f t="shared" si="106"/>
        <v>0</v>
      </c>
      <c r="M389" s="387">
        <v>0.5</v>
      </c>
      <c r="N389" s="60">
        <f t="shared" si="106"/>
        <v>0.01</v>
      </c>
      <c r="O389" s="54" t="str">
        <f t="shared" si="106"/>
        <v>% reduction in energy use</v>
      </c>
      <c r="P389" s="377" t="s">
        <v>2031</v>
      </c>
      <c r="Q389" s="54" t="str">
        <f t="shared" si="104"/>
        <v>industry-ag-main.html#eff-stds</v>
      </c>
      <c r="R389" s="54" t="str">
        <f t="shared" si="104"/>
        <v>industry-energy-efficiency-standards.html</v>
      </c>
      <c r="S389" s="397" t="s">
        <v>2114</v>
      </c>
      <c r="T389" s="397" t="s">
        <v>2115</v>
      </c>
    </row>
    <row r="390" spans="1:20" s="4" customFormat="1" ht="71.25">
      <c r="A390" s="73" t="str">
        <f t="shared" si="105"/>
        <v>Industry</v>
      </c>
      <c r="B390" s="73" t="str">
        <f t="shared" si="105"/>
        <v>Industry Energy Efficiency Standards</v>
      </c>
      <c r="C390" s="73" t="str">
        <f t="shared" si="105"/>
        <v>Percentage Improvement in Eqpt Efficiency Standards above BAU</v>
      </c>
      <c r="D390" s="8" t="s">
        <v>143</v>
      </c>
      <c r="E390" s="52" t="s">
        <v>815</v>
      </c>
      <c r="F390" s="8" t="s">
        <v>831</v>
      </c>
      <c r="G390" s="52" t="s">
        <v>821</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7" t="s">
        <v>2032</v>
      </c>
      <c r="Q390" s="54" t="str">
        <f t="shared" si="104"/>
        <v>industry-ag-main.html#eff-stds</v>
      </c>
      <c r="R390" s="54" t="str">
        <f t="shared" si="104"/>
        <v>industry-energy-efficiency-standards.html</v>
      </c>
      <c r="S390" s="397" t="s">
        <v>2116</v>
      </c>
      <c r="T390" s="54" t="str">
        <f t="shared" si="104"/>
        <v>U.S. DOE, 2016, Industrial Energy Efficiency Potential Analysis, https://energy.gov/sites/prod/files/2017/04/f34/energy-savings-by-state-industrial-methodology.pdf</v>
      </c>
    </row>
    <row r="391" spans="1:20" s="4" customFormat="1" ht="71.25">
      <c r="A391" s="73" t="str">
        <f t="shared" si="105"/>
        <v>Industry</v>
      </c>
      <c r="B391" s="73" t="str">
        <f t="shared" si="105"/>
        <v>Industry Energy Efficiency Standards</v>
      </c>
      <c r="C391" s="73" t="str">
        <f t="shared" si="105"/>
        <v>Percentage Improvement in Eqpt Efficiency Standards above BAU</v>
      </c>
      <c r="D391" s="8" t="s">
        <v>143</v>
      </c>
      <c r="E391" s="52" t="s">
        <v>816</v>
      </c>
      <c r="F391" s="8" t="s">
        <v>831</v>
      </c>
      <c r="G391" s="52" t="s">
        <v>824</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7" t="s">
        <v>2032</v>
      </c>
      <c r="Q391" s="54" t="str">
        <f t="shared" si="104"/>
        <v>industry-ag-main.html#eff-stds</v>
      </c>
      <c r="R391" s="54" t="str">
        <f t="shared" si="104"/>
        <v>industry-energy-efficiency-standards.html</v>
      </c>
      <c r="S391" s="397" t="s">
        <v>2116</v>
      </c>
      <c r="T391" s="54" t="str">
        <f t="shared" si="104"/>
        <v>U.S. DOE, 2016, Industrial Energy Efficiency Potential Analysis, https://energy.gov/sites/prod/files/2017/04/f34/energy-savings-by-state-industrial-methodology.pdf</v>
      </c>
    </row>
    <row r="392" spans="1:20" s="4" customFormat="1" ht="71.25">
      <c r="A392" s="73" t="str">
        <f t="shared" si="105"/>
        <v>Industry</v>
      </c>
      <c r="B392" s="73" t="str">
        <f t="shared" si="105"/>
        <v>Industry Energy Efficiency Standards</v>
      </c>
      <c r="C392" s="73" t="str">
        <f t="shared" si="105"/>
        <v>Percentage Improvement in Eqpt Efficiency Standards above BAU</v>
      </c>
      <c r="D392" s="8" t="s">
        <v>143</v>
      </c>
      <c r="E392" s="52" t="s">
        <v>817</v>
      </c>
      <c r="F392" s="8" t="s">
        <v>831</v>
      </c>
      <c r="G392" s="52" t="s">
        <v>825</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7" t="s">
        <v>2032</v>
      </c>
      <c r="Q392" s="54" t="str">
        <f t="shared" si="104"/>
        <v>industry-ag-main.html#eff-stds</v>
      </c>
      <c r="R392" s="54" t="str">
        <f t="shared" si="104"/>
        <v>industry-energy-efficiency-standards.html</v>
      </c>
      <c r="S392" s="397" t="s">
        <v>2116</v>
      </c>
      <c r="T392" s="54" t="str">
        <f t="shared" si="104"/>
        <v>U.S. DOE, 2016, Industrial Energy Efficiency Potential Analysis, https://energy.gov/sites/prod/files/2017/04/f34/energy-savings-by-state-industrial-methodology.pdf</v>
      </c>
    </row>
    <row r="393" spans="1:20" s="4" customFormat="1" ht="71.25">
      <c r="A393" s="73" t="str">
        <f t="shared" si="105"/>
        <v>Industry</v>
      </c>
      <c r="B393" s="73" t="str">
        <f t="shared" si="105"/>
        <v>Industry Energy Efficiency Standards</v>
      </c>
      <c r="C393" s="73" t="str">
        <f t="shared" si="105"/>
        <v>Percentage Improvement in Eqpt Efficiency Standards above BAU</v>
      </c>
      <c r="D393" s="8" t="s">
        <v>143</v>
      </c>
      <c r="E393" s="52" t="s">
        <v>818</v>
      </c>
      <c r="F393" s="8" t="s">
        <v>831</v>
      </c>
      <c r="G393" s="52" t="s">
        <v>822</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7" t="s">
        <v>2032</v>
      </c>
      <c r="Q393" s="54" t="str">
        <f t="shared" si="104"/>
        <v>industry-ag-main.html#eff-stds</v>
      </c>
      <c r="R393" s="54" t="str">
        <f t="shared" si="104"/>
        <v>industry-energy-efficiency-standards.html</v>
      </c>
      <c r="S393" s="397" t="s">
        <v>2116</v>
      </c>
      <c r="T393" s="54" t="str">
        <f t="shared" si="104"/>
        <v>U.S. DOE, 2016, Industrial Energy Efficiency Potential Analysis, https://energy.gov/sites/prod/files/2017/04/f34/energy-savings-by-state-industrial-methodology.pdf</v>
      </c>
    </row>
    <row r="394" spans="1:20" s="4" customFormat="1" ht="71.25">
      <c r="A394" s="73" t="str">
        <f t="shared" si="105"/>
        <v>Industry</v>
      </c>
      <c r="B394" s="73" t="str">
        <f t="shared" si="105"/>
        <v>Industry Energy Efficiency Standards</v>
      </c>
      <c r="C394" s="73" t="str">
        <f t="shared" si="105"/>
        <v>Percentage Improvement in Eqpt Efficiency Standards above BAU</v>
      </c>
      <c r="D394" s="8" t="s">
        <v>143</v>
      </c>
      <c r="E394" s="52" t="s">
        <v>819</v>
      </c>
      <c r="F394" s="8" t="s">
        <v>831</v>
      </c>
      <c r="G394" s="52" t="s">
        <v>823</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7" t="s">
        <v>2032</v>
      </c>
      <c r="Q394" s="54" t="str">
        <f t="shared" si="104"/>
        <v>industry-ag-main.html#eff-stds</v>
      </c>
      <c r="R394" s="54" t="str">
        <f t="shared" si="104"/>
        <v>industry-energy-efficiency-standards.html</v>
      </c>
      <c r="S394" s="397" t="s">
        <v>2116</v>
      </c>
      <c r="T394" s="54" t="str">
        <f t="shared" si="104"/>
        <v>U.S. DOE, 2016, Industrial Energy Efficiency Potential Analysis, https://energy.gov/sites/prod/files/2017/04/f34/energy-savings-by-state-industrial-methodology.pdf</v>
      </c>
    </row>
    <row r="395" spans="1:20" s="4" customFormat="1" ht="71.25">
      <c r="A395" s="73" t="str">
        <f t="shared" si="105"/>
        <v>Industry</v>
      </c>
      <c r="B395" s="73" t="str">
        <f t="shared" si="105"/>
        <v>Industry Energy Efficiency Standards</v>
      </c>
      <c r="C395" s="73" t="str">
        <f t="shared" si="105"/>
        <v>Percentage Improvement in Eqpt Efficiency Standards above BAU</v>
      </c>
      <c r="D395" s="8" t="s">
        <v>143</v>
      </c>
      <c r="E395" s="52" t="s">
        <v>820</v>
      </c>
      <c r="F395" s="8" t="s">
        <v>831</v>
      </c>
      <c r="G395" s="52" t="s">
        <v>826</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7" t="s">
        <v>2032</v>
      </c>
      <c r="Q395" s="54" t="str">
        <f t="shared" si="104"/>
        <v>industry-ag-main.html#eff-stds</v>
      </c>
      <c r="R395" s="54" t="str">
        <f t="shared" si="104"/>
        <v>industry-energy-efficiency-standards.html</v>
      </c>
      <c r="S395" s="397" t="s">
        <v>2116</v>
      </c>
      <c r="T395" s="54" t="str">
        <f t="shared" si="104"/>
        <v>U.S. DOE, 2016, Industrial Energy Efficiency Potential Analysis, https://energy.gov/sites/prod/files/2017/04/f34/energy-savings-by-state-industrial-methodology.pdf</v>
      </c>
    </row>
    <row r="396" spans="1:20" s="4" customFormat="1" ht="71.25">
      <c r="A396" s="73" t="str">
        <f t="shared" si="105"/>
        <v>Industry</v>
      </c>
      <c r="B396" s="73" t="str">
        <f t="shared" si="105"/>
        <v>Industry Energy Efficiency Standards</v>
      </c>
      <c r="C396" s="73" t="str">
        <f t="shared" si="105"/>
        <v>Percentage Improvement in Eqpt Efficiency Standards above BAU</v>
      </c>
      <c r="D396" s="8" t="s">
        <v>143</v>
      </c>
      <c r="E396" s="52" t="s">
        <v>1178</v>
      </c>
      <c r="F396" s="8" t="s">
        <v>831</v>
      </c>
      <c r="G396" s="52" t="s">
        <v>1181</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7" t="s">
        <v>2032</v>
      </c>
      <c r="Q396" s="54" t="str">
        <f t="shared" si="104"/>
        <v>industry-ag-main.html#eff-stds</v>
      </c>
      <c r="R396" s="54" t="str">
        <f t="shared" si="104"/>
        <v>industry-energy-efficiency-standards.html</v>
      </c>
      <c r="S396" s="397" t="s">
        <v>2116</v>
      </c>
      <c r="T396" s="54" t="str">
        <f t="shared" si="104"/>
        <v>U.S. DOE, 2016, Industrial Energy Efficiency Potential Analysis, https://energy.gov/sites/prod/files/2017/04/f34/energy-savings-by-state-industrial-methodology.pdf</v>
      </c>
    </row>
    <row r="397" spans="1:20" s="4" customFormat="1" ht="71.25">
      <c r="A397" s="73" t="str">
        <f t="shared" si="105"/>
        <v>Industry</v>
      </c>
      <c r="B397" s="73" t="str">
        <f t="shared" si="105"/>
        <v>Industry Energy Efficiency Standards</v>
      </c>
      <c r="C397" s="73" t="str">
        <f t="shared" si="105"/>
        <v>Percentage Improvement in Eqpt Efficiency Standards above BAU</v>
      </c>
      <c r="D397" s="8" t="s">
        <v>143</v>
      </c>
      <c r="E397" s="52" t="s">
        <v>1179</v>
      </c>
      <c r="F397" s="8" t="s">
        <v>831</v>
      </c>
      <c r="G397" s="52" t="s">
        <v>1183</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7" t="s">
        <v>2032</v>
      </c>
      <c r="Q397" s="54" t="str">
        <f t="shared" si="104"/>
        <v>industry-ag-main.html#eff-stds</v>
      </c>
      <c r="R397" s="54" t="str">
        <f t="shared" si="104"/>
        <v>industry-energy-efficiency-standards.html</v>
      </c>
      <c r="S397" s="397" t="s">
        <v>2116</v>
      </c>
      <c r="T397" s="54" t="str">
        <f t="shared" si="104"/>
        <v>U.S. DOE, 2016, Industrial Energy Efficiency Potential Analysis, https://energy.gov/sites/prod/files/2017/04/f34/energy-savings-by-state-industrial-methodology.pdf</v>
      </c>
    </row>
    <row r="398" spans="1:20" s="4" customFormat="1" ht="71.25">
      <c r="A398" s="73" t="str">
        <f t="shared" si="105"/>
        <v>Industry</v>
      </c>
      <c r="B398" s="73" t="str">
        <f t="shared" si="105"/>
        <v>Industry Energy Efficiency Standards</v>
      </c>
      <c r="C398" s="73" t="str">
        <f t="shared" si="105"/>
        <v>Percentage Improvement in Eqpt Efficiency Standards above BAU</v>
      </c>
      <c r="D398" s="8" t="s">
        <v>143</v>
      </c>
      <c r="E398" s="52" t="s">
        <v>1180</v>
      </c>
      <c r="F398" s="8" t="s">
        <v>831</v>
      </c>
      <c r="G398" s="52" t="s">
        <v>1184</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7" t="s">
        <v>2032</v>
      </c>
      <c r="Q398" s="54" t="str">
        <f t="shared" si="104"/>
        <v>industry-ag-main.html#eff-stds</v>
      </c>
      <c r="R398" s="54" t="str">
        <f t="shared" si="104"/>
        <v>industry-energy-efficiency-standards.html</v>
      </c>
      <c r="S398" s="397" t="s">
        <v>2116</v>
      </c>
      <c r="T398" s="54" t="str">
        <f t="shared" si="104"/>
        <v>U.S. DOE, 2016, Industrial Energy Efficiency Potential Analysis, https://energy.gov/sites/prod/files/2017/04/f34/energy-savings-by-state-industrial-methodology.pdf</v>
      </c>
    </row>
    <row r="399" spans="1:20" s="4" customFormat="1" ht="71.25">
      <c r="A399" s="73" t="str">
        <f t="shared" si="105"/>
        <v>Industry</v>
      </c>
      <c r="B399" s="73" t="str">
        <f t="shared" si="105"/>
        <v>Industry Energy Efficiency Standards</v>
      </c>
      <c r="C399" s="73" t="str">
        <f t="shared" si="105"/>
        <v>Percentage Improvement in Eqpt Efficiency Standards above BAU</v>
      </c>
      <c r="D399" s="8" t="s">
        <v>143</v>
      </c>
      <c r="E399" s="52" t="s">
        <v>1177</v>
      </c>
      <c r="F399" s="8" t="s">
        <v>831</v>
      </c>
      <c r="G399" s="52" t="s">
        <v>1182</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7" t="s">
        <v>2032</v>
      </c>
      <c r="Q399" s="54" t="str">
        <f t="shared" si="104"/>
        <v>industry-ag-main.html#eff-stds</v>
      </c>
      <c r="R399" s="54" t="str">
        <f t="shared" si="104"/>
        <v>industry-energy-efficiency-standards.html</v>
      </c>
      <c r="S399" s="397" t="s">
        <v>2116</v>
      </c>
      <c r="T399" s="54" t="str">
        <f t="shared" si="104"/>
        <v>U.S. DOE, 2016, Industrial Energy Efficiency Potential Analysis, https://energy.gov/sites/prod/files/2017/04/f34/energy-savings-by-state-industrial-methodology.pdf</v>
      </c>
    </row>
    <row r="400" spans="1:20" s="4" customFormat="1" ht="71.25">
      <c r="A400" s="73" t="str">
        <f t="shared" si="105"/>
        <v>Industry</v>
      </c>
      <c r="B400" s="73" t="str">
        <f t="shared" si="105"/>
        <v>Industry Energy Efficiency Standards</v>
      </c>
      <c r="C400" s="73" t="str">
        <f t="shared" si="105"/>
        <v>Percentage Improvement in Eqpt Efficiency Standards above BAU</v>
      </c>
      <c r="D400" s="8" t="s">
        <v>144</v>
      </c>
      <c r="E400" s="52" t="s">
        <v>815</v>
      </c>
      <c r="F400" s="8" t="s">
        <v>832</v>
      </c>
      <c r="G400" s="52" t="s">
        <v>821</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7" t="s">
        <v>2033</v>
      </c>
      <c r="Q400" s="54" t="str">
        <f t="shared" si="104"/>
        <v>industry-ag-main.html#eff-stds</v>
      </c>
      <c r="R400" s="54" t="str">
        <f t="shared" si="104"/>
        <v>industry-energy-efficiency-standards.html</v>
      </c>
      <c r="S400" s="397" t="s">
        <v>2116</v>
      </c>
      <c r="T400" s="54" t="str">
        <f t="shared" si="104"/>
        <v>U.S. DOE, 2016, Industrial Energy Efficiency Potential Analysis, https://energy.gov/sites/prod/files/2017/04/f34/energy-savings-by-state-industrial-methodology.pdf</v>
      </c>
    </row>
    <row r="401" spans="1:20" s="4" customFormat="1" ht="71.25">
      <c r="A401" s="73" t="str">
        <f t="shared" si="105"/>
        <v>Industry</v>
      </c>
      <c r="B401" s="73" t="str">
        <f t="shared" si="105"/>
        <v>Industry Energy Efficiency Standards</v>
      </c>
      <c r="C401" s="73" t="str">
        <f t="shared" si="105"/>
        <v>Percentage Improvement in Eqpt Efficiency Standards above BAU</v>
      </c>
      <c r="D401" s="8" t="s">
        <v>144</v>
      </c>
      <c r="E401" s="52" t="s">
        <v>816</v>
      </c>
      <c r="F401" s="8" t="s">
        <v>832</v>
      </c>
      <c r="G401" s="52" t="s">
        <v>824</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7" t="s">
        <v>2033</v>
      </c>
      <c r="Q401" s="54" t="str">
        <f t="shared" si="104"/>
        <v>industry-ag-main.html#eff-stds</v>
      </c>
      <c r="R401" s="54" t="str">
        <f t="shared" si="104"/>
        <v>industry-energy-efficiency-standards.html</v>
      </c>
      <c r="S401" s="397" t="s">
        <v>2116</v>
      </c>
      <c r="T401" s="54" t="str">
        <f t="shared" si="104"/>
        <v>U.S. DOE, 2016, Industrial Energy Efficiency Potential Analysis, https://energy.gov/sites/prod/files/2017/04/f34/energy-savings-by-state-industrial-methodology.pdf</v>
      </c>
    </row>
    <row r="402" spans="1:20" s="4" customFormat="1" ht="71.25">
      <c r="A402" s="73" t="str">
        <f t="shared" si="105"/>
        <v>Industry</v>
      </c>
      <c r="B402" s="73" t="str">
        <f t="shared" si="105"/>
        <v>Industry Energy Efficiency Standards</v>
      </c>
      <c r="C402" s="73" t="str">
        <f t="shared" si="105"/>
        <v>Percentage Improvement in Eqpt Efficiency Standards above BAU</v>
      </c>
      <c r="D402" s="8" t="s">
        <v>144</v>
      </c>
      <c r="E402" s="52" t="s">
        <v>817</v>
      </c>
      <c r="F402" s="8" t="s">
        <v>832</v>
      </c>
      <c r="G402" s="52" t="s">
        <v>825</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7" t="s">
        <v>2033</v>
      </c>
      <c r="Q402" s="54" t="str">
        <f t="shared" si="104"/>
        <v>industry-ag-main.html#eff-stds</v>
      </c>
      <c r="R402" s="54" t="str">
        <f t="shared" si="104"/>
        <v>industry-energy-efficiency-standards.html</v>
      </c>
      <c r="S402" s="397" t="s">
        <v>2116</v>
      </c>
      <c r="T402" s="54" t="str">
        <f t="shared" si="104"/>
        <v>U.S. DOE, 2016, Industrial Energy Efficiency Potential Analysis, https://energy.gov/sites/prod/files/2017/04/f34/energy-savings-by-state-industrial-methodology.pdf</v>
      </c>
    </row>
    <row r="403" spans="1:20" s="4" customFormat="1" ht="71.25">
      <c r="A403" s="73" t="str">
        <f t="shared" si="105"/>
        <v>Industry</v>
      </c>
      <c r="B403" s="73" t="str">
        <f t="shared" si="105"/>
        <v>Industry Energy Efficiency Standards</v>
      </c>
      <c r="C403" s="73" t="str">
        <f t="shared" si="105"/>
        <v>Percentage Improvement in Eqpt Efficiency Standards above BAU</v>
      </c>
      <c r="D403" s="8" t="s">
        <v>144</v>
      </c>
      <c r="E403" s="52" t="s">
        <v>818</v>
      </c>
      <c r="F403" s="8" t="s">
        <v>832</v>
      </c>
      <c r="G403" s="52" t="s">
        <v>822</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7" t="s">
        <v>2033</v>
      </c>
      <c r="Q403" s="54" t="str">
        <f t="shared" si="104"/>
        <v>industry-ag-main.html#eff-stds</v>
      </c>
      <c r="R403" s="54" t="str">
        <f t="shared" si="104"/>
        <v>industry-energy-efficiency-standards.html</v>
      </c>
      <c r="S403" s="397" t="s">
        <v>2116</v>
      </c>
      <c r="T403" s="54" t="str">
        <f t="shared" si="104"/>
        <v>U.S. DOE, 2016, Industrial Energy Efficiency Potential Analysis, https://energy.gov/sites/prod/files/2017/04/f34/energy-savings-by-state-industrial-methodology.pdf</v>
      </c>
    </row>
    <row r="404" spans="1:20" s="4" customFormat="1" ht="71.25">
      <c r="A404" s="73" t="str">
        <f t="shared" si="105"/>
        <v>Industry</v>
      </c>
      <c r="B404" s="73" t="str">
        <f t="shared" si="105"/>
        <v>Industry Energy Efficiency Standards</v>
      </c>
      <c r="C404" s="73" t="str">
        <f t="shared" si="105"/>
        <v>Percentage Improvement in Eqpt Efficiency Standards above BAU</v>
      </c>
      <c r="D404" s="8" t="s">
        <v>144</v>
      </c>
      <c r="E404" s="52" t="s">
        <v>819</v>
      </c>
      <c r="F404" s="8" t="s">
        <v>832</v>
      </c>
      <c r="G404" s="52" t="s">
        <v>823</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7" t="s">
        <v>2033</v>
      </c>
      <c r="Q404" s="54" t="str">
        <f t="shared" si="104"/>
        <v>industry-ag-main.html#eff-stds</v>
      </c>
      <c r="R404" s="54" t="str">
        <f t="shared" si="104"/>
        <v>industry-energy-efficiency-standards.html</v>
      </c>
      <c r="S404" s="397" t="s">
        <v>2116</v>
      </c>
      <c r="T404" s="54" t="str">
        <f t="shared" si="104"/>
        <v>U.S. DOE, 2016, Industrial Energy Efficiency Potential Analysis, https://energy.gov/sites/prod/files/2017/04/f34/energy-savings-by-state-industrial-methodology.pdf</v>
      </c>
    </row>
    <row r="405" spans="1:20" s="4" customFormat="1" ht="71.25">
      <c r="A405" s="73" t="str">
        <f t="shared" si="105"/>
        <v>Industry</v>
      </c>
      <c r="B405" s="73" t="str">
        <f t="shared" si="105"/>
        <v>Industry Energy Efficiency Standards</v>
      </c>
      <c r="C405" s="73" t="str">
        <f t="shared" si="105"/>
        <v>Percentage Improvement in Eqpt Efficiency Standards above BAU</v>
      </c>
      <c r="D405" s="8" t="s">
        <v>144</v>
      </c>
      <c r="E405" s="52" t="s">
        <v>820</v>
      </c>
      <c r="F405" s="8" t="s">
        <v>832</v>
      </c>
      <c r="G405" s="52" t="s">
        <v>826</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7" t="s">
        <v>2033</v>
      </c>
      <c r="Q405" s="54" t="str">
        <f t="shared" si="104"/>
        <v>industry-ag-main.html#eff-stds</v>
      </c>
      <c r="R405" s="54" t="str">
        <f t="shared" si="104"/>
        <v>industry-energy-efficiency-standards.html</v>
      </c>
      <c r="S405" s="397" t="s">
        <v>2116</v>
      </c>
      <c r="T405" s="54" t="str">
        <f t="shared" si="104"/>
        <v>U.S. DOE, 2016, Industrial Energy Efficiency Potential Analysis, https://energy.gov/sites/prod/files/2017/04/f34/energy-savings-by-state-industrial-methodology.pdf</v>
      </c>
    </row>
    <row r="406" spans="1:20" s="4" customFormat="1" ht="71.25">
      <c r="A406" s="73" t="str">
        <f t="shared" si="105"/>
        <v>Industry</v>
      </c>
      <c r="B406" s="73" t="str">
        <f t="shared" si="105"/>
        <v>Industry Energy Efficiency Standards</v>
      </c>
      <c r="C406" s="73" t="str">
        <f t="shared" si="105"/>
        <v>Percentage Improvement in Eqpt Efficiency Standards above BAU</v>
      </c>
      <c r="D406" s="8" t="s">
        <v>144</v>
      </c>
      <c r="E406" s="52" t="s">
        <v>1178</v>
      </c>
      <c r="F406" s="8" t="s">
        <v>832</v>
      </c>
      <c r="G406" s="52" t="s">
        <v>1181</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7" t="s">
        <v>2033</v>
      </c>
      <c r="Q406" s="54" t="str">
        <f t="shared" si="104"/>
        <v>industry-ag-main.html#eff-stds</v>
      </c>
      <c r="R406" s="54" t="str">
        <f t="shared" si="104"/>
        <v>industry-energy-efficiency-standards.html</v>
      </c>
      <c r="S406" s="397" t="s">
        <v>2116</v>
      </c>
      <c r="T406" s="54" t="str">
        <f t="shared" si="104"/>
        <v>U.S. DOE, 2016, Industrial Energy Efficiency Potential Analysis, https://energy.gov/sites/prod/files/2017/04/f34/energy-savings-by-state-industrial-methodology.pdf</v>
      </c>
    </row>
    <row r="407" spans="1:20" s="4" customFormat="1" ht="71.25">
      <c r="A407" s="73" t="str">
        <f t="shared" si="105"/>
        <v>Industry</v>
      </c>
      <c r="B407" s="73" t="str">
        <f t="shared" si="105"/>
        <v>Industry Energy Efficiency Standards</v>
      </c>
      <c r="C407" s="73" t="str">
        <f t="shared" si="105"/>
        <v>Percentage Improvement in Eqpt Efficiency Standards above BAU</v>
      </c>
      <c r="D407" s="8" t="s">
        <v>144</v>
      </c>
      <c r="E407" s="52" t="s">
        <v>1179</v>
      </c>
      <c r="F407" s="8" t="s">
        <v>832</v>
      </c>
      <c r="G407" s="52" t="s">
        <v>1183</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7" t="s">
        <v>2033</v>
      </c>
      <c r="Q407" s="54" t="str">
        <f t="shared" si="104"/>
        <v>industry-ag-main.html#eff-stds</v>
      </c>
      <c r="R407" s="54" t="str">
        <f t="shared" si="104"/>
        <v>industry-energy-efficiency-standards.html</v>
      </c>
      <c r="S407" s="397" t="s">
        <v>2116</v>
      </c>
      <c r="T407" s="54" t="str">
        <f t="shared" si="104"/>
        <v>U.S. DOE, 2016, Industrial Energy Efficiency Potential Analysis, https://energy.gov/sites/prod/files/2017/04/f34/energy-savings-by-state-industrial-methodology.pdf</v>
      </c>
    </row>
    <row r="408" spans="1:20" s="4" customFormat="1" ht="71.25">
      <c r="A408" s="73" t="str">
        <f t="shared" si="105"/>
        <v>Industry</v>
      </c>
      <c r="B408" s="73" t="str">
        <f t="shared" si="105"/>
        <v>Industry Energy Efficiency Standards</v>
      </c>
      <c r="C408" s="73" t="str">
        <f t="shared" si="105"/>
        <v>Percentage Improvement in Eqpt Efficiency Standards above BAU</v>
      </c>
      <c r="D408" s="8" t="s">
        <v>144</v>
      </c>
      <c r="E408" s="52" t="s">
        <v>1180</v>
      </c>
      <c r="F408" s="8" t="s">
        <v>832</v>
      </c>
      <c r="G408" s="52" t="s">
        <v>1184</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7" t="s">
        <v>2033</v>
      </c>
      <c r="Q408" s="54" t="str">
        <f t="shared" si="104"/>
        <v>industry-ag-main.html#eff-stds</v>
      </c>
      <c r="R408" s="54" t="str">
        <f t="shared" si="104"/>
        <v>industry-energy-efficiency-standards.html</v>
      </c>
      <c r="S408" s="397" t="s">
        <v>2116</v>
      </c>
      <c r="T408" s="54" t="str">
        <f t="shared" si="104"/>
        <v>U.S. DOE, 2016, Industrial Energy Efficiency Potential Analysis, https://energy.gov/sites/prod/files/2017/04/f34/energy-savings-by-state-industrial-methodology.pdf</v>
      </c>
    </row>
    <row r="409" spans="1:20" s="4" customFormat="1" ht="71.25">
      <c r="A409" s="73" t="str">
        <f t="shared" si="105"/>
        <v>Industry</v>
      </c>
      <c r="B409" s="73" t="str">
        <f t="shared" si="105"/>
        <v>Industry Energy Efficiency Standards</v>
      </c>
      <c r="C409" s="73" t="str">
        <f t="shared" si="105"/>
        <v>Percentage Improvement in Eqpt Efficiency Standards above BAU</v>
      </c>
      <c r="D409" s="8" t="s">
        <v>144</v>
      </c>
      <c r="E409" s="52" t="s">
        <v>1177</v>
      </c>
      <c r="F409" s="8" t="s">
        <v>832</v>
      </c>
      <c r="G409" s="52" t="s">
        <v>1182</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7" t="s">
        <v>2033</v>
      </c>
      <c r="Q409" s="54" t="str">
        <f t="shared" si="104"/>
        <v>industry-ag-main.html#eff-stds</v>
      </c>
      <c r="R409" s="54" t="str">
        <f t="shared" si="104"/>
        <v>industry-energy-efficiency-standards.html</v>
      </c>
      <c r="S409" s="397" t="s">
        <v>2116</v>
      </c>
      <c r="T409" s="54" t="str">
        <f t="shared" si="104"/>
        <v>U.S. DOE, 2016, Industrial Energy Efficiency Potential Analysis, https://energy.gov/sites/prod/files/2017/04/f34/energy-savings-by-state-industrial-methodology.pdf</v>
      </c>
    </row>
    <row r="410" spans="1:20" s="4" customFormat="1" ht="71.25">
      <c r="A410" s="73" t="str">
        <f t="shared" si="105"/>
        <v>Industry</v>
      </c>
      <c r="B410" s="73" t="str">
        <f t="shared" si="105"/>
        <v>Industry Energy Efficiency Standards</v>
      </c>
      <c r="C410" s="73" t="str">
        <f t="shared" si="105"/>
        <v>Percentage Improvement in Eqpt Efficiency Standards above BAU</v>
      </c>
      <c r="D410" s="8" t="s">
        <v>862</v>
      </c>
      <c r="E410" s="52" t="s">
        <v>815</v>
      </c>
      <c r="F410" s="52" t="s">
        <v>1256</v>
      </c>
      <c r="G410" s="52" t="s">
        <v>821</v>
      </c>
      <c r="H410" s="53">
        <v>796</v>
      </c>
      <c r="I410" s="52" t="s">
        <v>46</v>
      </c>
      <c r="J410" s="73" t="str">
        <f t="shared" si="106"/>
        <v>Industry Energy Efficiency Standards</v>
      </c>
      <c r="K410" s="60" t="str">
        <f t="shared" si="106"/>
        <v>indst efficiency standards</v>
      </c>
      <c r="L410" s="60">
        <f t="shared" si="106"/>
        <v>0</v>
      </c>
      <c r="M410" s="387">
        <v>0.6</v>
      </c>
      <c r="N410" s="60">
        <f t="shared" si="106"/>
        <v>0.01</v>
      </c>
      <c r="O410" s="54" t="str">
        <f t="shared" si="106"/>
        <v>% reduction in energy use</v>
      </c>
      <c r="P410" s="377" t="s">
        <v>2034</v>
      </c>
      <c r="Q410" s="54" t="str">
        <f t="shared" si="104"/>
        <v>industry-ag-main.html#eff-stds</v>
      </c>
      <c r="R410" s="54" t="str">
        <f t="shared" si="104"/>
        <v>industry-energy-efficiency-standards.html</v>
      </c>
      <c r="S410" s="397" t="s">
        <v>2117</v>
      </c>
      <c r="T410" s="397" t="s">
        <v>2117</v>
      </c>
    </row>
    <row r="411" spans="1:20" s="4" customFormat="1" ht="71.25">
      <c r="A411" s="73" t="str">
        <f t="shared" si="105"/>
        <v>Industry</v>
      </c>
      <c r="B411" s="73" t="str">
        <f t="shared" si="105"/>
        <v>Industry Energy Efficiency Standards</v>
      </c>
      <c r="C411" s="73" t="str">
        <f t="shared" si="105"/>
        <v>Percentage Improvement in Eqpt Efficiency Standards above BAU</v>
      </c>
      <c r="D411" s="8" t="s">
        <v>862</v>
      </c>
      <c r="E411" s="52" t="s">
        <v>816</v>
      </c>
      <c r="F411" s="52" t="s">
        <v>1256</v>
      </c>
      <c r="G411" s="52" t="s">
        <v>824</v>
      </c>
      <c r="H411" s="53">
        <v>797</v>
      </c>
      <c r="I411" s="52" t="s">
        <v>47</v>
      </c>
      <c r="J411" s="73" t="str">
        <f t="shared" si="106"/>
        <v>Industry Energy Efficiency Standards</v>
      </c>
      <c r="K411" s="60" t="str">
        <f t="shared" si="106"/>
        <v>indst efficiency standards</v>
      </c>
      <c r="L411" s="60">
        <f t="shared" si="106"/>
        <v>0</v>
      </c>
      <c r="M411" s="387">
        <v>0.6</v>
      </c>
      <c r="N411" s="60">
        <f t="shared" si="106"/>
        <v>0.01</v>
      </c>
      <c r="O411" s="54" t="str">
        <f t="shared" si="106"/>
        <v>% reduction in energy use</v>
      </c>
      <c r="P411" s="377" t="s">
        <v>2034</v>
      </c>
      <c r="Q411" s="54" t="str">
        <f t="shared" si="104"/>
        <v>industry-ag-main.html#eff-stds</v>
      </c>
      <c r="R411" s="54" t="str">
        <f t="shared" si="104"/>
        <v>industry-energy-efficiency-standards.html</v>
      </c>
      <c r="S411" s="397" t="s">
        <v>2117</v>
      </c>
      <c r="T411" s="397" t="s">
        <v>2117</v>
      </c>
    </row>
    <row r="412" spans="1:20" s="4" customFormat="1" ht="71.25">
      <c r="A412" s="73" t="str">
        <f t="shared" si="105"/>
        <v>Industry</v>
      </c>
      <c r="B412" s="73" t="str">
        <f t="shared" si="105"/>
        <v>Industry Energy Efficiency Standards</v>
      </c>
      <c r="C412" s="73" t="str">
        <f t="shared" si="105"/>
        <v>Percentage Improvement in Eqpt Efficiency Standards above BAU</v>
      </c>
      <c r="D412" s="8" t="s">
        <v>862</v>
      </c>
      <c r="E412" s="52" t="s">
        <v>817</v>
      </c>
      <c r="F412" s="52" t="s">
        <v>1256</v>
      </c>
      <c r="G412" s="52" t="s">
        <v>825</v>
      </c>
      <c r="H412" s="53">
        <v>798</v>
      </c>
      <c r="I412" s="52" t="s">
        <v>47</v>
      </c>
      <c r="J412" s="73" t="str">
        <f t="shared" si="106"/>
        <v>Industry Energy Efficiency Standards</v>
      </c>
      <c r="K412" s="60" t="str">
        <f t="shared" si="106"/>
        <v>indst efficiency standards</v>
      </c>
      <c r="L412" s="60">
        <f t="shared" si="106"/>
        <v>0</v>
      </c>
      <c r="M412" s="387">
        <v>0.6</v>
      </c>
      <c r="N412" s="60">
        <f t="shared" si="106"/>
        <v>0.01</v>
      </c>
      <c r="O412" s="54" t="str">
        <f t="shared" si="106"/>
        <v>% reduction in energy use</v>
      </c>
      <c r="P412" s="377" t="s">
        <v>2034</v>
      </c>
      <c r="Q412" s="54" t="str">
        <f t="shared" si="104"/>
        <v>industry-ag-main.html#eff-stds</v>
      </c>
      <c r="R412" s="54" t="str">
        <f t="shared" si="104"/>
        <v>industry-energy-efficiency-standards.html</v>
      </c>
      <c r="S412" s="397" t="s">
        <v>2117</v>
      </c>
      <c r="T412" s="397" t="s">
        <v>2117</v>
      </c>
    </row>
    <row r="413" spans="1:20" s="4" customFormat="1" ht="71.25">
      <c r="A413" s="73" t="str">
        <f t="shared" si="105"/>
        <v>Industry</v>
      </c>
      <c r="B413" s="73" t="str">
        <f t="shared" si="105"/>
        <v>Industry Energy Efficiency Standards</v>
      </c>
      <c r="C413" s="73" t="str">
        <f t="shared" si="105"/>
        <v>Percentage Improvement in Eqpt Efficiency Standards above BAU</v>
      </c>
      <c r="D413" s="8" t="s">
        <v>862</v>
      </c>
      <c r="E413" s="52" t="s">
        <v>818</v>
      </c>
      <c r="F413" s="52" t="s">
        <v>1256</v>
      </c>
      <c r="G413" s="52" t="s">
        <v>822</v>
      </c>
      <c r="H413" s="53">
        <v>799</v>
      </c>
      <c r="I413" s="52" t="s">
        <v>47</v>
      </c>
      <c r="J413" s="73" t="str">
        <f t="shared" si="106"/>
        <v>Industry Energy Efficiency Standards</v>
      </c>
      <c r="K413" s="60" t="str">
        <f t="shared" si="106"/>
        <v>indst efficiency standards</v>
      </c>
      <c r="L413" s="60">
        <f t="shared" si="106"/>
        <v>0</v>
      </c>
      <c r="M413" s="387">
        <v>0.6</v>
      </c>
      <c r="N413" s="60">
        <f t="shared" si="106"/>
        <v>0.01</v>
      </c>
      <c r="O413" s="54" t="str">
        <f t="shared" si="106"/>
        <v>% reduction in energy use</v>
      </c>
      <c r="P413" s="377" t="s">
        <v>2034</v>
      </c>
      <c r="Q413" s="54" t="str">
        <f t="shared" si="104"/>
        <v>industry-ag-main.html#eff-stds</v>
      </c>
      <c r="R413" s="54" t="str">
        <f t="shared" si="104"/>
        <v>industry-energy-efficiency-standards.html</v>
      </c>
      <c r="S413" s="397" t="s">
        <v>2117</v>
      </c>
      <c r="T413" s="397" t="s">
        <v>2117</v>
      </c>
    </row>
    <row r="414" spans="1:20" s="4" customFormat="1" ht="71.25">
      <c r="A414" s="73" t="str">
        <f t="shared" si="105"/>
        <v>Industry</v>
      </c>
      <c r="B414" s="73" t="str">
        <f t="shared" si="105"/>
        <v>Industry Energy Efficiency Standards</v>
      </c>
      <c r="C414" s="73" t="str">
        <f t="shared" si="105"/>
        <v>Percentage Improvement in Eqpt Efficiency Standards above BAU</v>
      </c>
      <c r="D414" s="8" t="s">
        <v>862</v>
      </c>
      <c r="E414" s="52" t="s">
        <v>819</v>
      </c>
      <c r="F414" s="52" t="s">
        <v>1256</v>
      </c>
      <c r="G414" s="52" t="s">
        <v>823</v>
      </c>
      <c r="H414" s="53">
        <v>800</v>
      </c>
      <c r="I414" s="52" t="s">
        <v>47</v>
      </c>
      <c r="J414" s="73" t="str">
        <f t="shared" si="106"/>
        <v>Industry Energy Efficiency Standards</v>
      </c>
      <c r="K414" s="60" t="str">
        <f t="shared" si="106"/>
        <v>indst efficiency standards</v>
      </c>
      <c r="L414" s="60">
        <f t="shared" si="106"/>
        <v>0</v>
      </c>
      <c r="M414" s="387">
        <v>0.6</v>
      </c>
      <c r="N414" s="60">
        <f t="shared" si="106"/>
        <v>0.01</v>
      </c>
      <c r="O414" s="54" t="str">
        <f t="shared" si="106"/>
        <v>% reduction in energy use</v>
      </c>
      <c r="P414" s="377" t="s">
        <v>2034</v>
      </c>
      <c r="Q414" s="54" t="str">
        <f t="shared" si="104"/>
        <v>industry-ag-main.html#eff-stds</v>
      </c>
      <c r="R414" s="54" t="str">
        <f t="shared" si="104"/>
        <v>industry-energy-efficiency-standards.html</v>
      </c>
      <c r="S414" s="397" t="s">
        <v>2117</v>
      </c>
      <c r="T414" s="397" t="s">
        <v>2117</v>
      </c>
    </row>
    <row r="415" spans="1:20" s="4" customFormat="1" ht="71.25">
      <c r="A415" s="73" t="str">
        <f t="shared" si="105"/>
        <v>Industry</v>
      </c>
      <c r="B415" s="73" t="str">
        <f t="shared" si="105"/>
        <v>Industry Energy Efficiency Standards</v>
      </c>
      <c r="C415" s="73" t="str">
        <f t="shared" si="105"/>
        <v>Percentage Improvement in Eqpt Efficiency Standards above BAU</v>
      </c>
      <c r="D415" s="8" t="s">
        <v>862</v>
      </c>
      <c r="E415" s="52" t="s">
        <v>820</v>
      </c>
      <c r="F415" s="52" t="s">
        <v>1256</v>
      </c>
      <c r="G415" s="52" t="s">
        <v>826</v>
      </c>
      <c r="H415" s="53">
        <v>801</v>
      </c>
      <c r="I415" s="52" t="s">
        <v>47</v>
      </c>
      <c r="J415" s="73" t="str">
        <f t="shared" si="106"/>
        <v>Industry Energy Efficiency Standards</v>
      </c>
      <c r="K415" s="60" t="str">
        <f t="shared" si="106"/>
        <v>indst efficiency standards</v>
      </c>
      <c r="L415" s="60">
        <f t="shared" si="106"/>
        <v>0</v>
      </c>
      <c r="M415" s="387">
        <v>0.6</v>
      </c>
      <c r="N415" s="60">
        <f t="shared" si="106"/>
        <v>0.01</v>
      </c>
      <c r="O415" s="54" t="str">
        <f t="shared" si="106"/>
        <v>% reduction in energy use</v>
      </c>
      <c r="P415" s="377" t="s">
        <v>2034</v>
      </c>
      <c r="Q415" s="54" t="str">
        <f t="shared" si="104"/>
        <v>industry-ag-main.html#eff-stds</v>
      </c>
      <c r="R415" s="54" t="str">
        <f t="shared" si="104"/>
        <v>industry-energy-efficiency-standards.html</v>
      </c>
      <c r="S415" s="397" t="s">
        <v>2117</v>
      </c>
      <c r="T415" s="397" t="s">
        <v>2117</v>
      </c>
    </row>
    <row r="416" spans="1:20" s="4" customFormat="1" ht="71.25">
      <c r="A416" s="73" t="str">
        <f t="shared" si="105"/>
        <v>Industry</v>
      </c>
      <c r="B416" s="73" t="str">
        <f t="shared" si="105"/>
        <v>Industry Energy Efficiency Standards</v>
      </c>
      <c r="C416" s="73" t="str">
        <f t="shared" si="105"/>
        <v>Percentage Improvement in Eqpt Efficiency Standards above BAU</v>
      </c>
      <c r="D416" s="8" t="s">
        <v>862</v>
      </c>
      <c r="E416" s="52" t="s">
        <v>1178</v>
      </c>
      <c r="F416" s="52" t="s">
        <v>1256</v>
      </c>
      <c r="G416" s="52" t="s">
        <v>1181</v>
      </c>
      <c r="H416" s="53">
        <v>802</v>
      </c>
      <c r="I416" s="52" t="s">
        <v>47</v>
      </c>
      <c r="J416" s="73" t="str">
        <f t="shared" si="106"/>
        <v>Industry Energy Efficiency Standards</v>
      </c>
      <c r="K416" s="60" t="str">
        <f t="shared" si="106"/>
        <v>indst efficiency standards</v>
      </c>
      <c r="L416" s="60">
        <f t="shared" si="106"/>
        <v>0</v>
      </c>
      <c r="M416" s="387">
        <v>0.6</v>
      </c>
      <c r="N416" s="60">
        <f t="shared" si="106"/>
        <v>0.01</v>
      </c>
      <c r="O416" s="54" t="str">
        <f t="shared" si="106"/>
        <v>% reduction in energy use</v>
      </c>
      <c r="P416" s="377" t="s">
        <v>2034</v>
      </c>
      <c r="Q416" s="54" t="str">
        <f t="shared" si="104"/>
        <v>industry-ag-main.html#eff-stds</v>
      </c>
      <c r="R416" s="54" t="str">
        <f t="shared" si="104"/>
        <v>industry-energy-efficiency-standards.html</v>
      </c>
      <c r="S416" s="397" t="s">
        <v>2117</v>
      </c>
      <c r="T416" s="397" t="s">
        <v>2117</v>
      </c>
    </row>
    <row r="417" spans="1:20" s="4" customFormat="1" ht="71.25">
      <c r="A417" s="73" t="str">
        <f t="shared" si="105"/>
        <v>Industry</v>
      </c>
      <c r="B417" s="73" t="str">
        <f t="shared" si="105"/>
        <v>Industry Energy Efficiency Standards</v>
      </c>
      <c r="C417" s="73" t="str">
        <f t="shared" si="105"/>
        <v>Percentage Improvement in Eqpt Efficiency Standards above BAU</v>
      </c>
      <c r="D417" s="8" t="s">
        <v>862</v>
      </c>
      <c r="E417" s="52" t="s">
        <v>1179</v>
      </c>
      <c r="F417" s="52" t="s">
        <v>1256</v>
      </c>
      <c r="G417" s="52" t="s">
        <v>1183</v>
      </c>
      <c r="H417" s="53">
        <v>803</v>
      </c>
      <c r="I417" s="52" t="s">
        <v>46</v>
      </c>
      <c r="J417" s="73" t="str">
        <f t="shared" si="106"/>
        <v>Industry Energy Efficiency Standards</v>
      </c>
      <c r="K417" s="60" t="str">
        <f t="shared" si="106"/>
        <v>indst efficiency standards</v>
      </c>
      <c r="L417" s="60">
        <f t="shared" si="106"/>
        <v>0</v>
      </c>
      <c r="M417" s="387">
        <v>0.6</v>
      </c>
      <c r="N417" s="60">
        <f t="shared" si="106"/>
        <v>0.01</v>
      </c>
      <c r="O417" s="54" t="str">
        <f t="shared" si="106"/>
        <v>% reduction in energy use</v>
      </c>
      <c r="P417" s="377" t="s">
        <v>2034</v>
      </c>
      <c r="Q417" s="54" t="str">
        <f t="shared" si="104"/>
        <v>industry-ag-main.html#eff-stds</v>
      </c>
      <c r="R417" s="54" t="str">
        <f t="shared" si="104"/>
        <v>industry-energy-efficiency-standards.html</v>
      </c>
      <c r="S417" s="397" t="s">
        <v>2117</v>
      </c>
      <c r="T417" s="397" t="s">
        <v>2117</v>
      </c>
    </row>
    <row r="418" spans="1:20" s="4" customFormat="1" ht="71.25">
      <c r="A418" s="73" t="str">
        <f t="shared" si="105"/>
        <v>Industry</v>
      </c>
      <c r="B418" s="73" t="str">
        <f t="shared" si="105"/>
        <v>Industry Energy Efficiency Standards</v>
      </c>
      <c r="C418" s="73" t="str">
        <f t="shared" si="105"/>
        <v>Percentage Improvement in Eqpt Efficiency Standards above BAU</v>
      </c>
      <c r="D418" s="8" t="s">
        <v>862</v>
      </c>
      <c r="E418" s="52" t="s">
        <v>1180</v>
      </c>
      <c r="F418" s="52" t="s">
        <v>1256</v>
      </c>
      <c r="G418" s="52" t="s">
        <v>1184</v>
      </c>
      <c r="H418" s="53">
        <v>804</v>
      </c>
      <c r="I418" s="52" t="s">
        <v>46</v>
      </c>
      <c r="J418" s="73" t="str">
        <f t="shared" si="106"/>
        <v>Industry Energy Efficiency Standards</v>
      </c>
      <c r="K418" s="60" t="str">
        <f t="shared" si="106"/>
        <v>indst efficiency standards</v>
      </c>
      <c r="L418" s="60">
        <f t="shared" si="106"/>
        <v>0</v>
      </c>
      <c r="M418" s="387">
        <v>0.6</v>
      </c>
      <c r="N418" s="60">
        <f t="shared" si="106"/>
        <v>0.01</v>
      </c>
      <c r="O418" s="54" t="str">
        <f t="shared" si="106"/>
        <v>% reduction in energy use</v>
      </c>
      <c r="P418" s="377" t="s">
        <v>2034</v>
      </c>
      <c r="Q418" s="54" t="str">
        <f t="shared" si="104"/>
        <v>industry-ag-main.html#eff-stds</v>
      </c>
      <c r="R418" s="54" t="str">
        <f t="shared" si="104"/>
        <v>industry-energy-efficiency-standards.html</v>
      </c>
      <c r="S418" s="397" t="s">
        <v>2117</v>
      </c>
      <c r="T418" s="397" t="s">
        <v>2117</v>
      </c>
    </row>
    <row r="419" spans="1:20" s="4" customFormat="1" ht="71.25">
      <c r="A419" s="73" t="str">
        <f t="shared" si="105"/>
        <v>Industry</v>
      </c>
      <c r="B419" s="73" t="str">
        <f t="shared" si="105"/>
        <v>Industry Energy Efficiency Standards</v>
      </c>
      <c r="C419" s="73" t="str">
        <f t="shared" si="105"/>
        <v>Percentage Improvement in Eqpt Efficiency Standards above BAU</v>
      </c>
      <c r="D419" s="8" t="s">
        <v>862</v>
      </c>
      <c r="E419" s="52" t="s">
        <v>1177</v>
      </c>
      <c r="F419" s="52" t="s">
        <v>1256</v>
      </c>
      <c r="G419" s="52" t="s">
        <v>1182</v>
      </c>
      <c r="H419" s="53">
        <v>805</v>
      </c>
      <c r="I419" s="52" t="s">
        <v>47</v>
      </c>
      <c r="J419" s="73" t="str">
        <f t="shared" si="106"/>
        <v>Industry Energy Efficiency Standards</v>
      </c>
      <c r="K419" s="60" t="str">
        <f t="shared" si="106"/>
        <v>indst efficiency standards</v>
      </c>
      <c r="L419" s="60">
        <f t="shared" si="106"/>
        <v>0</v>
      </c>
      <c r="M419" s="387">
        <v>0.6</v>
      </c>
      <c r="N419" s="60">
        <f t="shared" si="106"/>
        <v>0.01</v>
      </c>
      <c r="O419" s="54" t="str">
        <f t="shared" si="106"/>
        <v>% reduction in energy use</v>
      </c>
      <c r="P419" s="377" t="s">
        <v>2034</v>
      </c>
      <c r="Q419" s="54" t="str">
        <f t="shared" si="104"/>
        <v>industry-ag-main.html#eff-stds</v>
      </c>
      <c r="R419" s="54" t="str">
        <f t="shared" si="104"/>
        <v>industry-energy-efficiency-standards.html</v>
      </c>
      <c r="S419" s="397" t="s">
        <v>2117</v>
      </c>
      <c r="T419" s="397" t="s">
        <v>2117</v>
      </c>
    </row>
    <row r="420" spans="1:20" s="4" customFormat="1" ht="85.5">
      <c r="A420" s="73" t="str">
        <f t="shared" si="105"/>
        <v>Industry</v>
      </c>
      <c r="B420" s="73" t="str">
        <f t="shared" si="105"/>
        <v>Industry Energy Efficiency Standards</v>
      </c>
      <c r="C420" s="73" t="str">
        <f t="shared" si="105"/>
        <v>Percentage Improvement in Eqpt Efficiency Standards above BAU</v>
      </c>
      <c r="D420" s="8" t="s">
        <v>145</v>
      </c>
      <c r="E420" s="52" t="s">
        <v>815</v>
      </c>
      <c r="F420" s="8" t="s">
        <v>861</v>
      </c>
      <c r="G420" s="52" t="s">
        <v>821</v>
      </c>
      <c r="H420" s="53">
        <v>806</v>
      </c>
      <c r="I420" s="52" t="s">
        <v>46</v>
      </c>
      <c r="J420" s="73" t="str">
        <f t="shared" si="106"/>
        <v>Industry Energy Efficiency Standards</v>
      </c>
      <c r="K420" s="60" t="str">
        <f t="shared" si="106"/>
        <v>indst efficiency standards</v>
      </c>
      <c r="L420" s="60">
        <f t="shared" si="106"/>
        <v>0</v>
      </c>
      <c r="M420" s="387">
        <v>0.5</v>
      </c>
      <c r="N420" s="60">
        <f t="shared" si="106"/>
        <v>0.01</v>
      </c>
      <c r="O420" s="54" t="str">
        <f t="shared" si="106"/>
        <v>% reduction in energy use</v>
      </c>
      <c r="P420" s="377" t="s">
        <v>2035</v>
      </c>
      <c r="Q420" s="54" t="str">
        <f t="shared" si="104"/>
        <v>industry-ag-main.html#eff-stds</v>
      </c>
      <c r="R420" s="54" t="str">
        <f t="shared" si="104"/>
        <v>industry-energy-efficiency-standards.html</v>
      </c>
      <c r="S420" s="397" t="s">
        <v>2118</v>
      </c>
      <c r="T420" s="397" t="s">
        <v>2118</v>
      </c>
    </row>
    <row r="421" spans="1:20" s="4" customFormat="1" ht="85.5">
      <c r="A421" s="73" t="str">
        <f t="shared" si="105"/>
        <v>Industry</v>
      </c>
      <c r="B421" s="73" t="str">
        <f t="shared" si="105"/>
        <v>Industry Energy Efficiency Standards</v>
      </c>
      <c r="C421" s="73" t="str">
        <f t="shared" si="105"/>
        <v>Percentage Improvement in Eqpt Efficiency Standards above BAU</v>
      </c>
      <c r="D421" s="8" t="s">
        <v>145</v>
      </c>
      <c r="E421" s="52" t="s">
        <v>816</v>
      </c>
      <c r="F421" s="8" t="s">
        <v>861</v>
      </c>
      <c r="G421" s="52" t="s">
        <v>824</v>
      </c>
      <c r="H421" s="53">
        <v>807</v>
      </c>
      <c r="I421" s="52" t="s">
        <v>46</v>
      </c>
      <c r="J421" s="73" t="str">
        <f t="shared" si="106"/>
        <v>Industry Energy Efficiency Standards</v>
      </c>
      <c r="K421" s="60" t="str">
        <f t="shared" si="106"/>
        <v>indst efficiency standards</v>
      </c>
      <c r="L421" s="60">
        <f t="shared" si="106"/>
        <v>0</v>
      </c>
      <c r="M421" s="387">
        <v>0.5</v>
      </c>
      <c r="N421" s="60">
        <f t="shared" si="106"/>
        <v>0.01</v>
      </c>
      <c r="O421" s="54" t="str">
        <f t="shared" si="106"/>
        <v>% reduction in energy use</v>
      </c>
      <c r="P421" s="377" t="s">
        <v>2035</v>
      </c>
      <c r="Q421" s="54" t="str">
        <f t="shared" si="104"/>
        <v>industry-ag-main.html#eff-stds</v>
      </c>
      <c r="R421" s="54" t="str">
        <f t="shared" si="104"/>
        <v>industry-energy-efficiency-standards.html</v>
      </c>
      <c r="S421" s="397" t="s">
        <v>2118</v>
      </c>
      <c r="T421" s="397" t="s">
        <v>2118</v>
      </c>
    </row>
    <row r="422" spans="1:20" s="4" customFormat="1" ht="85.5">
      <c r="A422" s="73" t="str">
        <f t="shared" si="105"/>
        <v>Industry</v>
      </c>
      <c r="B422" s="73" t="str">
        <f t="shared" si="105"/>
        <v>Industry Energy Efficiency Standards</v>
      </c>
      <c r="C422" s="73" t="str">
        <f t="shared" si="105"/>
        <v>Percentage Improvement in Eqpt Efficiency Standards above BAU</v>
      </c>
      <c r="D422" s="8" t="s">
        <v>145</v>
      </c>
      <c r="E422" s="52" t="s">
        <v>817</v>
      </c>
      <c r="F422" s="8" t="s">
        <v>861</v>
      </c>
      <c r="G422" s="52" t="s">
        <v>825</v>
      </c>
      <c r="H422" s="53">
        <v>808</v>
      </c>
      <c r="I422" s="52" t="s">
        <v>47</v>
      </c>
      <c r="J422" s="73" t="str">
        <f t="shared" si="106"/>
        <v>Industry Energy Efficiency Standards</v>
      </c>
      <c r="K422" s="60" t="str">
        <f t="shared" si="106"/>
        <v>indst efficiency standards</v>
      </c>
      <c r="L422" s="60">
        <f t="shared" si="106"/>
        <v>0</v>
      </c>
      <c r="M422" s="387">
        <v>0.5</v>
      </c>
      <c r="N422" s="60">
        <f t="shared" si="106"/>
        <v>0.01</v>
      </c>
      <c r="O422" s="54" t="str">
        <f t="shared" si="106"/>
        <v>% reduction in energy use</v>
      </c>
      <c r="P422" s="377" t="s">
        <v>2035</v>
      </c>
      <c r="Q422" s="54" t="str">
        <f t="shared" si="104"/>
        <v>industry-ag-main.html#eff-stds</v>
      </c>
      <c r="R422" s="54" t="str">
        <f t="shared" si="104"/>
        <v>industry-energy-efficiency-standards.html</v>
      </c>
      <c r="S422" s="397" t="s">
        <v>2118</v>
      </c>
      <c r="T422" s="397" t="s">
        <v>2118</v>
      </c>
    </row>
    <row r="423" spans="1:20" s="4" customFormat="1" ht="85.5">
      <c r="A423" s="73" t="str">
        <f t="shared" si="105"/>
        <v>Industry</v>
      </c>
      <c r="B423" s="73" t="str">
        <f t="shared" si="105"/>
        <v>Industry Energy Efficiency Standards</v>
      </c>
      <c r="C423" s="73" t="str">
        <f t="shared" si="105"/>
        <v>Percentage Improvement in Eqpt Efficiency Standards above BAU</v>
      </c>
      <c r="D423" s="8" t="s">
        <v>145</v>
      </c>
      <c r="E423" s="52" t="s">
        <v>818</v>
      </c>
      <c r="F423" s="8" t="s">
        <v>861</v>
      </c>
      <c r="G423" s="52" t="s">
        <v>822</v>
      </c>
      <c r="H423" s="53">
        <v>809</v>
      </c>
      <c r="I423" s="52" t="s">
        <v>47</v>
      </c>
      <c r="J423" s="73" t="str">
        <f t="shared" si="106"/>
        <v>Industry Energy Efficiency Standards</v>
      </c>
      <c r="K423" s="60" t="str">
        <f t="shared" si="106"/>
        <v>indst efficiency standards</v>
      </c>
      <c r="L423" s="60">
        <f t="shared" si="106"/>
        <v>0</v>
      </c>
      <c r="M423" s="387">
        <v>0.5</v>
      </c>
      <c r="N423" s="60">
        <f t="shared" si="106"/>
        <v>0.01</v>
      </c>
      <c r="O423" s="54" t="str">
        <f t="shared" si="106"/>
        <v>% reduction in energy use</v>
      </c>
      <c r="P423" s="377" t="s">
        <v>2035</v>
      </c>
      <c r="Q423" s="54" t="str">
        <f t="shared" si="104"/>
        <v>industry-ag-main.html#eff-stds</v>
      </c>
      <c r="R423" s="54" t="str">
        <f t="shared" si="104"/>
        <v>industry-energy-efficiency-standards.html</v>
      </c>
      <c r="S423" s="397" t="s">
        <v>2118</v>
      </c>
      <c r="T423" s="397" t="s">
        <v>2118</v>
      </c>
    </row>
    <row r="424" spans="1:20" s="4" customFormat="1" ht="85.5">
      <c r="A424" s="73" t="str">
        <f t="shared" si="105"/>
        <v>Industry</v>
      </c>
      <c r="B424" s="73" t="str">
        <f t="shared" si="105"/>
        <v>Industry Energy Efficiency Standards</v>
      </c>
      <c r="C424" s="73" t="str">
        <f t="shared" si="105"/>
        <v>Percentage Improvement in Eqpt Efficiency Standards above BAU</v>
      </c>
      <c r="D424" s="8" t="s">
        <v>145</v>
      </c>
      <c r="E424" s="52" t="s">
        <v>819</v>
      </c>
      <c r="F424" s="8" t="s">
        <v>861</v>
      </c>
      <c r="G424" s="52" t="s">
        <v>823</v>
      </c>
      <c r="H424" s="53">
        <v>810</v>
      </c>
      <c r="I424" s="52" t="s">
        <v>47</v>
      </c>
      <c r="J424" s="73" t="str">
        <f t="shared" si="106"/>
        <v>Industry Energy Efficiency Standards</v>
      </c>
      <c r="K424" s="60" t="str">
        <f t="shared" si="106"/>
        <v>indst efficiency standards</v>
      </c>
      <c r="L424" s="60">
        <f t="shared" si="106"/>
        <v>0</v>
      </c>
      <c r="M424" s="387">
        <v>0.5</v>
      </c>
      <c r="N424" s="60">
        <f t="shared" si="106"/>
        <v>0.01</v>
      </c>
      <c r="O424" s="54" t="str">
        <f t="shared" si="106"/>
        <v>% reduction in energy use</v>
      </c>
      <c r="P424" s="377" t="s">
        <v>2035</v>
      </c>
      <c r="Q424" s="54" t="str">
        <f t="shared" si="104"/>
        <v>industry-ag-main.html#eff-stds</v>
      </c>
      <c r="R424" s="54" t="str">
        <f t="shared" si="104"/>
        <v>industry-energy-efficiency-standards.html</v>
      </c>
      <c r="S424" s="397" t="s">
        <v>2118</v>
      </c>
      <c r="T424" s="397" t="s">
        <v>2118</v>
      </c>
    </row>
    <row r="425" spans="1:20" s="4" customFormat="1" ht="85.5">
      <c r="A425" s="73" t="str">
        <f t="shared" si="105"/>
        <v>Industry</v>
      </c>
      <c r="B425" s="73" t="str">
        <f t="shared" si="105"/>
        <v>Industry Energy Efficiency Standards</v>
      </c>
      <c r="C425" s="73" t="str">
        <f t="shared" si="105"/>
        <v>Percentage Improvement in Eqpt Efficiency Standards above BAU</v>
      </c>
      <c r="D425" s="8" t="s">
        <v>145</v>
      </c>
      <c r="E425" s="52" t="s">
        <v>820</v>
      </c>
      <c r="F425" s="8" t="s">
        <v>861</v>
      </c>
      <c r="G425" s="52" t="s">
        <v>826</v>
      </c>
      <c r="H425" s="53">
        <v>811</v>
      </c>
      <c r="I425" s="52" t="s">
        <v>47</v>
      </c>
      <c r="J425" s="73" t="str">
        <f t="shared" si="106"/>
        <v>Industry Energy Efficiency Standards</v>
      </c>
      <c r="K425" s="60" t="str">
        <f t="shared" si="106"/>
        <v>indst efficiency standards</v>
      </c>
      <c r="L425" s="60">
        <f t="shared" si="106"/>
        <v>0</v>
      </c>
      <c r="M425" s="387">
        <v>0.5</v>
      </c>
      <c r="N425" s="60">
        <f t="shared" si="106"/>
        <v>0.01</v>
      </c>
      <c r="O425" s="54" t="str">
        <f t="shared" si="106"/>
        <v>% reduction in energy use</v>
      </c>
      <c r="P425" s="377" t="s">
        <v>2035</v>
      </c>
      <c r="Q425" s="54" t="str">
        <f t="shared" si="104"/>
        <v>industry-ag-main.html#eff-stds</v>
      </c>
      <c r="R425" s="54" t="str">
        <f t="shared" si="104"/>
        <v>industry-energy-efficiency-standards.html</v>
      </c>
      <c r="S425" s="397" t="s">
        <v>2118</v>
      </c>
      <c r="T425" s="397" t="s">
        <v>2118</v>
      </c>
    </row>
    <row r="426" spans="1:20" s="4" customFormat="1" ht="85.5">
      <c r="A426" s="73" t="str">
        <f t="shared" si="105"/>
        <v>Industry</v>
      </c>
      <c r="B426" s="73" t="str">
        <f t="shared" si="105"/>
        <v>Industry Energy Efficiency Standards</v>
      </c>
      <c r="C426" s="73" t="str">
        <f t="shared" si="105"/>
        <v>Percentage Improvement in Eqpt Efficiency Standards above BAU</v>
      </c>
      <c r="D426" s="8" t="s">
        <v>145</v>
      </c>
      <c r="E426" s="52" t="s">
        <v>1178</v>
      </c>
      <c r="F426" s="8" t="s">
        <v>861</v>
      </c>
      <c r="G426" s="52" t="s">
        <v>1181</v>
      </c>
      <c r="H426" s="53">
        <v>812</v>
      </c>
      <c r="I426" s="52" t="s">
        <v>47</v>
      </c>
      <c r="J426" s="73" t="str">
        <f t="shared" si="106"/>
        <v>Industry Energy Efficiency Standards</v>
      </c>
      <c r="K426" s="60" t="str">
        <f t="shared" si="106"/>
        <v>indst efficiency standards</v>
      </c>
      <c r="L426" s="60">
        <f t="shared" si="106"/>
        <v>0</v>
      </c>
      <c r="M426" s="387">
        <v>0.5</v>
      </c>
      <c r="N426" s="60">
        <f t="shared" si="106"/>
        <v>0.01</v>
      </c>
      <c r="O426" s="54" t="str">
        <f t="shared" si="106"/>
        <v>% reduction in energy use</v>
      </c>
      <c r="P426" s="377" t="s">
        <v>2035</v>
      </c>
      <c r="Q426" s="54" t="str">
        <f t="shared" si="104"/>
        <v>industry-ag-main.html#eff-stds</v>
      </c>
      <c r="R426" s="54" t="str">
        <f t="shared" si="104"/>
        <v>industry-energy-efficiency-standards.html</v>
      </c>
      <c r="S426" s="397" t="s">
        <v>2118</v>
      </c>
      <c r="T426" s="397" t="s">
        <v>2118</v>
      </c>
    </row>
    <row r="427" spans="1:20" s="4" customFormat="1" ht="85.5">
      <c r="A427" s="73" t="str">
        <f t="shared" si="105"/>
        <v>Industry</v>
      </c>
      <c r="B427" s="73" t="str">
        <f t="shared" si="105"/>
        <v>Industry Energy Efficiency Standards</v>
      </c>
      <c r="C427" s="73" t="str">
        <f t="shared" si="105"/>
        <v>Percentage Improvement in Eqpt Efficiency Standards above BAU</v>
      </c>
      <c r="D427" s="8" t="s">
        <v>145</v>
      </c>
      <c r="E427" s="52" t="s">
        <v>1179</v>
      </c>
      <c r="F427" s="8" t="s">
        <v>861</v>
      </c>
      <c r="G427" s="52" t="s">
        <v>1183</v>
      </c>
      <c r="H427" s="53">
        <v>813</v>
      </c>
      <c r="I427" s="52" t="s">
        <v>47</v>
      </c>
      <c r="J427" s="73" t="str">
        <f t="shared" si="106"/>
        <v>Industry Energy Efficiency Standards</v>
      </c>
      <c r="K427" s="60" t="str">
        <f t="shared" si="106"/>
        <v>indst efficiency standards</v>
      </c>
      <c r="L427" s="60">
        <f t="shared" si="106"/>
        <v>0</v>
      </c>
      <c r="M427" s="387">
        <v>0.5</v>
      </c>
      <c r="N427" s="60">
        <f t="shared" si="106"/>
        <v>0.01</v>
      </c>
      <c r="O427" s="54" t="str">
        <f t="shared" si="106"/>
        <v>% reduction in energy use</v>
      </c>
      <c r="P427" s="377" t="s">
        <v>2035</v>
      </c>
      <c r="Q427" s="54" t="str">
        <f t="shared" si="104"/>
        <v>industry-ag-main.html#eff-stds</v>
      </c>
      <c r="R427" s="54" t="str">
        <f t="shared" si="104"/>
        <v>industry-energy-efficiency-standards.html</v>
      </c>
      <c r="S427" s="397" t="s">
        <v>2118</v>
      </c>
      <c r="T427" s="397" t="s">
        <v>2118</v>
      </c>
    </row>
    <row r="428" spans="1:20" s="4" customFormat="1" ht="85.5">
      <c r="A428" s="73" t="str">
        <f t="shared" si="105"/>
        <v>Industry</v>
      </c>
      <c r="B428" s="73" t="str">
        <f t="shared" si="105"/>
        <v>Industry Energy Efficiency Standards</v>
      </c>
      <c r="C428" s="73" t="str">
        <f t="shared" si="105"/>
        <v>Percentage Improvement in Eqpt Efficiency Standards above BAU</v>
      </c>
      <c r="D428" s="8" t="s">
        <v>145</v>
      </c>
      <c r="E428" s="52" t="s">
        <v>1180</v>
      </c>
      <c r="F428" s="8" t="s">
        <v>861</v>
      </c>
      <c r="G428" s="52" t="s">
        <v>1184</v>
      </c>
      <c r="H428" s="53">
        <v>814</v>
      </c>
      <c r="I428" s="52" t="s">
        <v>47</v>
      </c>
      <c r="J428" s="73" t="str">
        <f t="shared" si="106"/>
        <v>Industry Energy Efficiency Standards</v>
      </c>
      <c r="K428" s="60" t="str">
        <f t="shared" si="106"/>
        <v>indst efficiency standards</v>
      </c>
      <c r="L428" s="60">
        <f t="shared" si="106"/>
        <v>0</v>
      </c>
      <c r="M428" s="387">
        <v>0.5</v>
      </c>
      <c r="N428" s="60">
        <f t="shared" si="106"/>
        <v>0.01</v>
      </c>
      <c r="O428" s="54" t="str">
        <f t="shared" si="106"/>
        <v>% reduction in energy use</v>
      </c>
      <c r="P428" s="377" t="s">
        <v>2035</v>
      </c>
      <c r="Q428" s="54" t="str">
        <f t="shared" si="104"/>
        <v>industry-ag-main.html#eff-stds</v>
      </c>
      <c r="R428" s="54" t="str">
        <f t="shared" si="104"/>
        <v>industry-energy-efficiency-standards.html</v>
      </c>
      <c r="S428" s="397" t="s">
        <v>2118</v>
      </c>
      <c r="T428" s="397" t="s">
        <v>2118</v>
      </c>
    </row>
    <row r="429" spans="1:20" s="4" customFormat="1" ht="85.5">
      <c r="A429" s="73" t="str">
        <f t="shared" si="105"/>
        <v>Industry</v>
      </c>
      <c r="B429" s="73" t="str">
        <f t="shared" si="105"/>
        <v>Industry Energy Efficiency Standards</v>
      </c>
      <c r="C429" s="73" t="str">
        <f t="shared" si="105"/>
        <v>Percentage Improvement in Eqpt Efficiency Standards above BAU</v>
      </c>
      <c r="D429" s="8" t="s">
        <v>145</v>
      </c>
      <c r="E429" s="52" t="s">
        <v>1177</v>
      </c>
      <c r="F429" s="8" t="s">
        <v>861</v>
      </c>
      <c r="G429" s="52" t="s">
        <v>1182</v>
      </c>
      <c r="H429" s="53">
        <v>815</v>
      </c>
      <c r="I429" s="52" t="s">
        <v>47</v>
      </c>
      <c r="J429" s="73" t="str">
        <f t="shared" si="106"/>
        <v>Industry Energy Efficiency Standards</v>
      </c>
      <c r="K429" s="60" t="str">
        <f t="shared" si="106"/>
        <v>indst efficiency standards</v>
      </c>
      <c r="L429" s="60">
        <f t="shared" si="106"/>
        <v>0</v>
      </c>
      <c r="M429" s="387">
        <v>0.5</v>
      </c>
      <c r="N429" s="60">
        <f t="shared" si="106"/>
        <v>0.01</v>
      </c>
      <c r="O429" s="54" t="str">
        <f t="shared" si="106"/>
        <v>% reduction in energy use</v>
      </c>
      <c r="P429" s="377" t="s">
        <v>2035</v>
      </c>
      <c r="Q429" s="54" t="str">
        <f t="shared" si="104"/>
        <v>industry-ag-main.html#eff-stds</v>
      </c>
      <c r="R429" s="54" t="str">
        <f t="shared" si="104"/>
        <v>industry-energy-efficiency-standards.html</v>
      </c>
      <c r="S429" s="397" t="s">
        <v>2118</v>
      </c>
      <c r="T429" s="397" t="s">
        <v>2118</v>
      </c>
    </row>
    <row r="430" spans="1:20" s="4" customFormat="1" ht="156.75">
      <c r="A430" s="73" t="str">
        <f t="shared" si="105"/>
        <v>Industry</v>
      </c>
      <c r="B430" s="73" t="str">
        <f t="shared" si="105"/>
        <v>Industry Energy Efficiency Standards</v>
      </c>
      <c r="C430" s="73" t="str">
        <f t="shared" si="105"/>
        <v>Percentage Improvement in Eqpt Efficiency Standards above BAU</v>
      </c>
      <c r="D430" s="8" t="s">
        <v>146</v>
      </c>
      <c r="E430" s="52" t="s">
        <v>815</v>
      </c>
      <c r="F430" s="8" t="s">
        <v>148</v>
      </c>
      <c r="G430" s="52" t="s">
        <v>821</v>
      </c>
      <c r="H430" s="53">
        <v>816</v>
      </c>
      <c r="I430" s="52" t="s">
        <v>46</v>
      </c>
      <c r="J430" s="73" t="str">
        <f t="shared" si="106"/>
        <v>Industry Energy Efficiency Standards</v>
      </c>
      <c r="K430" s="60" t="str">
        <f t="shared" si="106"/>
        <v>indst efficiency standards</v>
      </c>
      <c r="L430" s="60">
        <f t="shared" si="106"/>
        <v>0</v>
      </c>
      <c r="M430" s="387">
        <v>0.35</v>
      </c>
      <c r="N430" s="60">
        <f t="shared" ref="K430:O449" si="107">N$370</f>
        <v>0.01</v>
      </c>
      <c r="O430" s="54" t="str">
        <f t="shared" si="107"/>
        <v>% reduction in energy use</v>
      </c>
      <c r="P430" s="377" t="s">
        <v>1977</v>
      </c>
      <c r="Q430" s="54" t="str">
        <f t="shared" si="104"/>
        <v>industry-ag-main.html#eff-stds</v>
      </c>
      <c r="R430" s="54" t="str">
        <f t="shared" si="104"/>
        <v>industry-energy-efficiency-standards.html</v>
      </c>
      <c r="S430" s="397" t="s">
        <v>2119</v>
      </c>
      <c r="T430" s="397" t="s">
        <v>2119</v>
      </c>
    </row>
    <row r="431" spans="1:20" s="4" customFormat="1" ht="156.75">
      <c r="A431" s="73" t="str">
        <f t="shared" si="105"/>
        <v>Industry</v>
      </c>
      <c r="B431" s="73" t="str">
        <f t="shared" si="105"/>
        <v>Industry Energy Efficiency Standards</v>
      </c>
      <c r="C431" s="73" t="str">
        <f t="shared" si="105"/>
        <v>Percentage Improvement in Eqpt Efficiency Standards above BAU</v>
      </c>
      <c r="D431" s="8" t="s">
        <v>146</v>
      </c>
      <c r="E431" s="52" t="s">
        <v>816</v>
      </c>
      <c r="F431" s="8" t="s">
        <v>148</v>
      </c>
      <c r="G431" s="52" t="s">
        <v>824</v>
      </c>
      <c r="H431" s="53">
        <v>817</v>
      </c>
      <c r="I431" s="52" t="s">
        <v>47</v>
      </c>
      <c r="J431" s="73" t="str">
        <f t="shared" ref="J431:J449" si="108">J$370</f>
        <v>Industry Energy Efficiency Standards</v>
      </c>
      <c r="K431" s="60" t="str">
        <f t="shared" si="107"/>
        <v>indst efficiency standards</v>
      </c>
      <c r="L431" s="60">
        <f t="shared" si="107"/>
        <v>0</v>
      </c>
      <c r="M431" s="387">
        <v>0.35</v>
      </c>
      <c r="N431" s="60">
        <f t="shared" si="107"/>
        <v>0.01</v>
      </c>
      <c r="O431" s="54" t="str">
        <f t="shared" si="107"/>
        <v>% reduction in energy use</v>
      </c>
      <c r="P431" s="377" t="s">
        <v>1977</v>
      </c>
      <c r="Q431" s="54" t="str">
        <f t="shared" si="104"/>
        <v>industry-ag-main.html#eff-stds</v>
      </c>
      <c r="R431" s="54" t="str">
        <f t="shared" si="104"/>
        <v>industry-energy-efficiency-standards.html</v>
      </c>
      <c r="S431" s="397" t="s">
        <v>2119</v>
      </c>
      <c r="T431" s="397" t="s">
        <v>2119</v>
      </c>
    </row>
    <row r="432" spans="1:20" s="4" customFormat="1" ht="156.75">
      <c r="A432" s="73" t="str">
        <f t="shared" si="105"/>
        <v>Industry</v>
      </c>
      <c r="B432" s="73" t="str">
        <f t="shared" si="105"/>
        <v>Industry Energy Efficiency Standards</v>
      </c>
      <c r="C432" s="73" t="str">
        <f t="shared" si="105"/>
        <v>Percentage Improvement in Eqpt Efficiency Standards above BAU</v>
      </c>
      <c r="D432" s="8" t="s">
        <v>146</v>
      </c>
      <c r="E432" s="52" t="s">
        <v>817</v>
      </c>
      <c r="F432" s="8" t="s">
        <v>148</v>
      </c>
      <c r="G432" s="52" t="s">
        <v>825</v>
      </c>
      <c r="H432" s="53">
        <v>818</v>
      </c>
      <c r="I432" s="52" t="s">
        <v>47</v>
      </c>
      <c r="J432" s="73" t="str">
        <f t="shared" si="108"/>
        <v>Industry Energy Efficiency Standards</v>
      </c>
      <c r="K432" s="60" t="str">
        <f t="shared" si="107"/>
        <v>indst efficiency standards</v>
      </c>
      <c r="L432" s="60">
        <f t="shared" si="107"/>
        <v>0</v>
      </c>
      <c r="M432" s="387">
        <v>0.35</v>
      </c>
      <c r="N432" s="60">
        <f t="shared" si="107"/>
        <v>0.01</v>
      </c>
      <c r="O432" s="54" t="str">
        <f t="shared" si="107"/>
        <v>% reduction in energy use</v>
      </c>
      <c r="P432" s="377" t="s">
        <v>1977</v>
      </c>
      <c r="Q432" s="54" t="str">
        <f t="shared" si="104"/>
        <v>industry-ag-main.html#eff-stds</v>
      </c>
      <c r="R432" s="54" t="str">
        <f t="shared" si="104"/>
        <v>industry-energy-efficiency-standards.html</v>
      </c>
      <c r="S432" s="397" t="s">
        <v>2119</v>
      </c>
      <c r="T432" s="397" t="s">
        <v>2119</v>
      </c>
    </row>
    <row r="433" spans="1:20" s="4" customFormat="1" ht="156.75">
      <c r="A433" s="73" t="str">
        <f t="shared" si="105"/>
        <v>Industry</v>
      </c>
      <c r="B433" s="73" t="str">
        <f t="shared" si="105"/>
        <v>Industry Energy Efficiency Standards</v>
      </c>
      <c r="C433" s="73" t="str">
        <f t="shared" si="105"/>
        <v>Percentage Improvement in Eqpt Efficiency Standards above BAU</v>
      </c>
      <c r="D433" s="8" t="s">
        <v>146</v>
      </c>
      <c r="E433" s="52" t="s">
        <v>818</v>
      </c>
      <c r="F433" s="8" t="s">
        <v>148</v>
      </c>
      <c r="G433" s="52" t="s">
        <v>822</v>
      </c>
      <c r="H433" s="53">
        <v>819</v>
      </c>
      <c r="I433" s="52" t="s">
        <v>47</v>
      </c>
      <c r="J433" s="73" t="str">
        <f t="shared" si="108"/>
        <v>Industry Energy Efficiency Standards</v>
      </c>
      <c r="K433" s="60" t="str">
        <f t="shared" si="107"/>
        <v>indst efficiency standards</v>
      </c>
      <c r="L433" s="60">
        <f t="shared" si="107"/>
        <v>0</v>
      </c>
      <c r="M433" s="387">
        <v>0.35</v>
      </c>
      <c r="N433" s="60">
        <f t="shared" si="107"/>
        <v>0.01</v>
      </c>
      <c r="O433" s="54" t="str">
        <f t="shared" si="107"/>
        <v>% reduction in energy use</v>
      </c>
      <c r="P433" s="377" t="s">
        <v>1977</v>
      </c>
      <c r="Q433" s="54" t="str">
        <f t="shared" si="104"/>
        <v>industry-ag-main.html#eff-stds</v>
      </c>
      <c r="R433" s="54" t="str">
        <f t="shared" si="104"/>
        <v>industry-energy-efficiency-standards.html</v>
      </c>
      <c r="S433" s="397" t="s">
        <v>2119</v>
      </c>
      <c r="T433" s="397" t="s">
        <v>2119</v>
      </c>
    </row>
    <row r="434" spans="1:20" s="4" customFormat="1" ht="156.75">
      <c r="A434" s="73" t="str">
        <f t="shared" si="105"/>
        <v>Industry</v>
      </c>
      <c r="B434" s="73" t="str">
        <f t="shared" si="105"/>
        <v>Industry Energy Efficiency Standards</v>
      </c>
      <c r="C434" s="73" t="str">
        <f t="shared" si="105"/>
        <v>Percentage Improvement in Eqpt Efficiency Standards above BAU</v>
      </c>
      <c r="D434" s="8" t="s">
        <v>146</v>
      </c>
      <c r="E434" s="52" t="s">
        <v>819</v>
      </c>
      <c r="F434" s="8" t="s">
        <v>148</v>
      </c>
      <c r="G434" s="52" t="s">
        <v>823</v>
      </c>
      <c r="H434" s="53">
        <v>820</v>
      </c>
      <c r="I434" s="52" t="s">
        <v>46</v>
      </c>
      <c r="J434" s="73" t="str">
        <f t="shared" si="108"/>
        <v>Industry Energy Efficiency Standards</v>
      </c>
      <c r="K434" s="60" t="str">
        <f t="shared" si="107"/>
        <v>indst efficiency standards</v>
      </c>
      <c r="L434" s="60">
        <f t="shared" si="107"/>
        <v>0</v>
      </c>
      <c r="M434" s="387">
        <v>0.35</v>
      </c>
      <c r="N434" s="60">
        <f t="shared" si="107"/>
        <v>0.01</v>
      </c>
      <c r="O434" s="54" t="str">
        <f t="shared" si="107"/>
        <v>% reduction in energy use</v>
      </c>
      <c r="P434" s="377" t="s">
        <v>1977</v>
      </c>
      <c r="Q434" s="54" t="str">
        <f t="shared" si="104"/>
        <v>industry-ag-main.html#eff-stds</v>
      </c>
      <c r="R434" s="54" t="str">
        <f t="shared" si="104"/>
        <v>industry-energy-efficiency-standards.html</v>
      </c>
      <c r="S434" s="397" t="s">
        <v>2119</v>
      </c>
      <c r="T434" s="397" t="s">
        <v>2119</v>
      </c>
    </row>
    <row r="435" spans="1:20" s="4" customFormat="1" ht="156.75">
      <c r="A435" s="73" t="str">
        <f t="shared" si="105"/>
        <v>Industry</v>
      </c>
      <c r="B435" s="73" t="str">
        <f t="shared" si="105"/>
        <v>Industry Energy Efficiency Standards</v>
      </c>
      <c r="C435" s="73" t="str">
        <f t="shared" si="105"/>
        <v>Percentage Improvement in Eqpt Efficiency Standards above BAU</v>
      </c>
      <c r="D435" s="8" t="s">
        <v>146</v>
      </c>
      <c r="E435" s="52" t="s">
        <v>820</v>
      </c>
      <c r="F435" s="8" t="s">
        <v>148</v>
      </c>
      <c r="G435" s="52" t="s">
        <v>826</v>
      </c>
      <c r="H435" s="53">
        <v>821</v>
      </c>
      <c r="I435" s="52" t="s">
        <v>47</v>
      </c>
      <c r="J435" s="73" t="str">
        <f t="shared" si="108"/>
        <v>Industry Energy Efficiency Standards</v>
      </c>
      <c r="K435" s="60" t="str">
        <f t="shared" si="107"/>
        <v>indst efficiency standards</v>
      </c>
      <c r="L435" s="60">
        <f t="shared" si="107"/>
        <v>0</v>
      </c>
      <c r="M435" s="387">
        <v>0.35</v>
      </c>
      <c r="N435" s="60">
        <f t="shared" si="107"/>
        <v>0.01</v>
      </c>
      <c r="O435" s="54" t="str">
        <f t="shared" si="107"/>
        <v>% reduction in energy use</v>
      </c>
      <c r="P435" s="377" t="s">
        <v>1977</v>
      </c>
      <c r="Q435" s="54" t="str">
        <f t="shared" si="104"/>
        <v>industry-ag-main.html#eff-stds</v>
      </c>
      <c r="R435" s="54" t="str">
        <f t="shared" si="104"/>
        <v>industry-energy-efficiency-standards.html</v>
      </c>
      <c r="S435" s="397" t="s">
        <v>2119</v>
      </c>
      <c r="T435" s="397" t="s">
        <v>2119</v>
      </c>
    </row>
    <row r="436" spans="1:20" s="4" customFormat="1" ht="156.75">
      <c r="A436" s="73" t="str">
        <f t="shared" si="105"/>
        <v>Industry</v>
      </c>
      <c r="B436" s="73" t="str">
        <f t="shared" si="105"/>
        <v>Industry Energy Efficiency Standards</v>
      </c>
      <c r="C436" s="73" t="str">
        <f t="shared" si="105"/>
        <v>Percentage Improvement in Eqpt Efficiency Standards above BAU</v>
      </c>
      <c r="D436" s="8" t="s">
        <v>146</v>
      </c>
      <c r="E436" s="52" t="s">
        <v>1178</v>
      </c>
      <c r="F436" s="8" t="s">
        <v>148</v>
      </c>
      <c r="G436" s="52" t="s">
        <v>1181</v>
      </c>
      <c r="H436" s="53">
        <v>822</v>
      </c>
      <c r="I436" s="52" t="s">
        <v>47</v>
      </c>
      <c r="J436" s="73" t="str">
        <f t="shared" si="108"/>
        <v>Industry Energy Efficiency Standards</v>
      </c>
      <c r="K436" s="60" t="str">
        <f t="shared" si="107"/>
        <v>indst efficiency standards</v>
      </c>
      <c r="L436" s="60">
        <f t="shared" si="107"/>
        <v>0</v>
      </c>
      <c r="M436" s="387">
        <v>0.35</v>
      </c>
      <c r="N436" s="60">
        <f t="shared" si="107"/>
        <v>0.01</v>
      </c>
      <c r="O436" s="54" t="str">
        <f t="shared" si="107"/>
        <v>% reduction in energy use</v>
      </c>
      <c r="P436" s="377" t="s">
        <v>1977</v>
      </c>
      <c r="Q436" s="54" t="str">
        <f t="shared" si="104"/>
        <v>industry-ag-main.html#eff-stds</v>
      </c>
      <c r="R436" s="54" t="str">
        <f t="shared" si="104"/>
        <v>industry-energy-efficiency-standards.html</v>
      </c>
      <c r="S436" s="397" t="s">
        <v>2119</v>
      </c>
      <c r="T436" s="397" t="s">
        <v>2119</v>
      </c>
    </row>
    <row r="437" spans="1:20" s="4" customFormat="1" ht="156.75">
      <c r="A437" s="73" t="str">
        <f t="shared" si="105"/>
        <v>Industry</v>
      </c>
      <c r="B437" s="73" t="str">
        <f t="shared" si="105"/>
        <v>Industry Energy Efficiency Standards</v>
      </c>
      <c r="C437" s="73" t="str">
        <f t="shared" si="105"/>
        <v>Percentage Improvement in Eqpt Efficiency Standards above BAU</v>
      </c>
      <c r="D437" s="8" t="s">
        <v>146</v>
      </c>
      <c r="E437" s="52" t="s">
        <v>1179</v>
      </c>
      <c r="F437" s="8" t="s">
        <v>148</v>
      </c>
      <c r="G437" s="52" t="s">
        <v>1183</v>
      </c>
      <c r="H437" s="53">
        <v>823</v>
      </c>
      <c r="I437" s="52" t="s">
        <v>46</v>
      </c>
      <c r="J437" s="73" t="str">
        <f t="shared" si="108"/>
        <v>Industry Energy Efficiency Standards</v>
      </c>
      <c r="K437" s="60" t="str">
        <f t="shared" si="107"/>
        <v>indst efficiency standards</v>
      </c>
      <c r="L437" s="60">
        <f t="shared" si="107"/>
        <v>0</v>
      </c>
      <c r="M437" s="387">
        <v>0.35</v>
      </c>
      <c r="N437" s="60">
        <f t="shared" si="107"/>
        <v>0.01</v>
      </c>
      <c r="O437" s="54" t="str">
        <f t="shared" si="107"/>
        <v>% reduction in energy use</v>
      </c>
      <c r="P437" s="377" t="s">
        <v>1977</v>
      </c>
      <c r="Q437" s="54" t="str">
        <f t="shared" si="104"/>
        <v>industry-ag-main.html#eff-stds</v>
      </c>
      <c r="R437" s="54" t="str">
        <f t="shared" si="104"/>
        <v>industry-energy-efficiency-standards.html</v>
      </c>
      <c r="S437" s="397" t="s">
        <v>2119</v>
      </c>
      <c r="T437" s="397" t="s">
        <v>2119</v>
      </c>
    </row>
    <row r="438" spans="1:20" s="4" customFormat="1" ht="156.75">
      <c r="A438" s="73" t="str">
        <f t="shared" si="105"/>
        <v>Industry</v>
      </c>
      <c r="B438" s="73" t="str">
        <f t="shared" si="105"/>
        <v>Industry Energy Efficiency Standards</v>
      </c>
      <c r="C438" s="73" t="str">
        <f t="shared" si="105"/>
        <v>Percentage Improvement in Eqpt Efficiency Standards above BAU</v>
      </c>
      <c r="D438" s="8" t="s">
        <v>146</v>
      </c>
      <c r="E438" s="52" t="s">
        <v>1180</v>
      </c>
      <c r="F438" s="8" t="s">
        <v>148</v>
      </c>
      <c r="G438" s="52" t="s">
        <v>1184</v>
      </c>
      <c r="H438" s="53">
        <v>824</v>
      </c>
      <c r="I438" s="52" t="s">
        <v>46</v>
      </c>
      <c r="J438" s="73" t="str">
        <f t="shared" si="108"/>
        <v>Industry Energy Efficiency Standards</v>
      </c>
      <c r="K438" s="60" t="str">
        <f t="shared" si="107"/>
        <v>indst efficiency standards</v>
      </c>
      <c r="L438" s="60">
        <f t="shared" si="107"/>
        <v>0</v>
      </c>
      <c r="M438" s="387">
        <v>0.35</v>
      </c>
      <c r="N438" s="60">
        <f t="shared" si="107"/>
        <v>0.01</v>
      </c>
      <c r="O438" s="54" t="str">
        <f t="shared" si="107"/>
        <v>% reduction in energy use</v>
      </c>
      <c r="P438" s="377" t="s">
        <v>1977</v>
      </c>
      <c r="Q438" s="54" t="str">
        <f t="shared" si="104"/>
        <v>industry-ag-main.html#eff-stds</v>
      </c>
      <c r="R438" s="54" t="str">
        <f t="shared" si="104"/>
        <v>industry-energy-efficiency-standards.html</v>
      </c>
      <c r="S438" s="397" t="s">
        <v>2119</v>
      </c>
      <c r="T438" s="397" t="s">
        <v>2119</v>
      </c>
    </row>
    <row r="439" spans="1:20" s="4" customFormat="1" ht="156.75">
      <c r="A439" s="73" t="str">
        <f t="shared" si="105"/>
        <v>Industry</v>
      </c>
      <c r="B439" s="73" t="str">
        <f t="shared" si="105"/>
        <v>Industry Energy Efficiency Standards</v>
      </c>
      <c r="C439" s="73" t="str">
        <f t="shared" si="105"/>
        <v>Percentage Improvement in Eqpt Efficiency Standards above BAU</v>
      </c>
      <c r="D439" s="8" t="s">
        <v>146</v>
      </c>
      <c r="E439" s="52" t="s">
        <v>1177</v>
      </c>
      <c r="F439" s="8" t="s">
        <v>148</v>
      </c>
      <c r="G439" s="52" t="s">
        <v>1182</v>
      </c>
      <c r="H439" s="53">
        <v>825</v>
      </c>
      <c r="I439" s="52" t="s">
        <v>47</v>
      </c>
      <c r="J439" s="73" t="str">
        <f t="shared" si="108"/>
        <v>Industry Energy Efficiency Standards</v>
      </c>
      <c r="K439" s="60" t="str">
        <f t="shared" si="107"/>
        <v>indst efficiency standards</v>
      </c>
      <c r="L439" s="60">
        <f t="shared" si="107"/>
        <v>0</v>
      </c>
      <c r="M439" s="387">
        <v>0.35</v>
      </c>
      <c r="N439" s="60">
        <f t="shared" si="107"/>
        <v>0.01</v>
      </c>
      <c r="O439" s="54" t="str">
        <f t="shared" si="107"/>
        <v>% reduction in energy use</v>
      </c>
      <c r="P439" s="377" t="s">
        <v>1977</v>
      </c>
      <c r="Q439" s="54" t="str">
        <f t="shared" si="104"/>
        <v>industry-ag-main.html#eff-stds</v>
      </c>
      <c r="R439" s="54" t="str">
        <f t="shared" si="104"/>
        <v>industry-energy-efficiency-standards.html</v>
      </c>
      <c r="S439" s="397" t="s">
        <v>2119</v>
      </c>
      <c r="T439" s="397" t="s">
        <v>2119</v>
      </c>
    </row>
    <row r="440" spans="1:20" s="4" customFormat="1" ht="71.25">
      <c r="A440" s="73" t="str">
        <f t="shared" si="105"/>
        <v>Industry</v>
      </c>
      <c r="B440" s="73" t="str">
        <f t="shared" si="105"/>
        <v>Industry Energy Efficiency Standards</v>
      </c>
      <c r="C440" s="73" t="str">
        <f t="shared" si="105"/>
        <v>Percentage Improvement in Eqpt Efficiency Standards above BAU</v>
      </c>
      <c r="D440" s="8" t="s">
        <v>147</v>
      </c>
      <c r="E440" s="52" t="s">
        <v>815</v>
      </c>
      <c r="F440" s="8" t="s">
        <v>149</v>
      </c>
      <c r="G440" s="52" t="s">
        <v>821</v>
      </c>
      <c r="H440" s="53">
        <v>826</v>
      </c>
      <c r="I440" s="52" t="s">
        <v>46</v>
      </c>
      <c r="J440" s="73" t="str">
        <f t="shared" si="108"/>
        <v>Industry Energy Efficiency Standards</v>
      </c>
      <c r="K440" s="60" t="str">
        <f t="shared" si="107"/>
        <v>indst efficiency standards</v>
      </c>
      <c r="L440" s="60">
        <f t="shared" si="107"/>
        <v>0</v>
      </c>
      <c r="M440" s="387">
        <v>0.33</v>
      </c>
      <c r="N440" s="60">
        <f t="shared" si="107"/>
        <v>0.01</v>
      </c>
      <c r="O440" s="54" t="str">
        <f t="shared" si="107"/>
        <v>% reduction in energy use</v>
      </c>
      <c r="P440" s="377" t="s">
        <v>2036</v>
      </c>
      <c r="Q440" s="54" t="str">
        <f t="shared" si="104"/>
        <v>industry-ag-main.html#eff-stds</v>
      </c>
      <c r="R440" s="54" t="str">
        <f t="shared" si="104"/>
        <v>industry-energy-efficiency-standards.html</v>
      </c>
      <c r="S440" s="397" t="s">
        <v>2116</v>
      </c>
      <c r="T440" s="397" t="s">
        <v>2116</v>
      </c>
    </row>
    <row r="441" spans="1:20" s="4" customFormat="1" ht="71.25">
      <c r="A441" s="73" t="str">
        <f t="shared" si="105"/>
        <v>Industry</v>
      </c>
      <c r="B441" s="73" t="str">
        <f t="shared" si="105"/>
        <v>Industry Energy Efficiency Standards</v>
      </c>
      <c r="C441" s="73" t="str">
        <f t="shared" si="105"/>
        <v>Percentage Improvement in Eqpt Efficiency Standards above BAU</v>
      </c>
      <c r="D441" s="8" t="s">
        <v>147</v>
      </c>
      <c r="E441" s="52" t="s">
        <v>816</v>
      </c>
      <c r="F441" s="8" t="s">
        <v>149</v>
      </c>
      <c r="G441" s="52" t="s">
        <v>824</v>
      </c>
      <c r="H441" s="53">
        <v>827</v>
      </c>
      <c r="I441" s="52" t="s">
        <v>46</v>
      </c>
      <c r="J441" s="73" t="str">
        <f t="shared" si="108"/>
        <v>Industry Energy Efficiency Standards</v>
      </c>
      <c r="K441" s="60" t="str">
        <f t="shared" si="107"/>
        <v>indst efficiency standards</v>
      </c>
      <c r="L441" s="60">
        <f t="shared" si="107"/>
        <v>0</v>
      </c>
      <c r="M441" s="387">
        <v>0.33</v>
      </c>
      <c r="N441" s="60">
        <f t="shared" si="107"/>
        <v>0.01</v>
      </c>
      <c r="O441" s="54" t="str">
        <f t="shared" si="107"/>
        <v>% reduction in energy use</v>
      </c>
      <c r="P441" s="377" t="s">
        <v>2036</v>
      </c>
      <c r="Q441" s="54" t="str">
        <f t="shared" si="104"/>
        <v>industry-ag-main.html#eff-stds</v>
      </c>
      <c r="R441" s="54" t="str">
        <f t="shared" si="104"/>
        <v>industry-energy-efficiency-standards.html</v>
      </c>
      <c r="S441" s="397" t="s">
        <v>2116</v>
      </c>
      <c r="T441" s="397" t="s">
        <v>2116</v>
      </c>
    </row>
    <row r="442" spans="1:20" s="4" customFormat="1" ht="71.25">
      <c r="A442" s="73" t="str">
        <f t="shared" si="105"/>
        <v>Industry</v>
      </c>
      <c r="B442" s="73" t="str">
        <f t="shared" si="105"/>
        <v>Industry Energy Efficiency Standards</v>
      </c>
      <c r="C442" s="73" t="str">
        <f t="shared" si="105"/>
        <v>Percentage Improvement in Eqpt Efficiency Standards above BAU</v>
      </c>
      <c r="D442" s="8" t="s">
        <v>147</v>
      </c>
      <c r="E442" s="52" t="s">
        <v>817</v>
      </c>
      <c r="F442" s="8" t="s">
        <v>149</v>
      </c>
      <c r="G442" s="52" t="s">
        <v>825</v>
      </c>
      <c r="H442" s="53">
        <v>828</v>
      </c>
      <c r="I442" s="52" t="s">
        <v>46</v>
      </c>
      <c r="J442" s="73" t="str">
        <f t="shared" si="108"/>
        <v>Industry Energy Efficiency Standards</v>
      </c>
      <c r="K442" s="60" t="str">
        <f t="shared" si="107"/>
        <v>indst efficiency standards</v>
      </c>
      <c r="L442" s="60">
        <f t="shared" si="107"/>
        <v>0</v>
      </c>
      <c r="M442" s="387">
        <v>0.33</v>
      </c>
      <c r="N442" s="60">
        <f t="shared" si="107"/>
        <v>0.01</v>
      </c>
      <c r="O442" s="54" t="str">
        <f t="shared" si="107"/>
        <v>% reduction in energy use</v>
      </c>
      <c r="P442" s="377" t="s">
        <v>2036</v>
      </c>
      <c r="Q442" s="54" t="str">
        <f t="shared" si="104"/>
        <v>industry-ag-main.html#eff-stds</v>
      </c>
      <c r="R442" s="54" t="str">
        <f t="shared" si="104"/>
        <v>industry-energy-efficiency-standards.html</v>
      </c>
      <c r="S442" s="397" t="s">
        <v>2116</v>
      </c>
      <c r="T442" s="397" t="s">
        <v>2116</v>
      </c>
    </row>
    <row r="443" spans="1:20" s="4" customFormat="1" ht="71.25">
      <c r="A443" s="73" t="str">
        <f t="shared" si="105"/>
        <v>Industry</v>
      </c>
      <c r="B443" s="73" t="str">
        <f t="shared" si="105"/>
        <v>Industry Energy Efficiency Standards</v>
      </c>
      <c r="C443" s="73" t="str">
        <f t="shared" si="105"/>
        <v>Percentage Improvement in Eqpt Efficiency Standards above BAU</v>
      </c>
      <c r="D443" s="8" t="s">
        <v>147</v>
      </c>
      <c r="E443" s="52" t="s">
        <v>818</v>
      </c>
      <c r="F443" s="8" t="s">
        <v>149</v>
      </c>
      <c r="G443" s="52" t="s">
        <v>822</v>
      </c>
      <c r="H443" s="53">
        <v>829</v>
      </c>
      <c r="I443" s="52" t="s">
        <v>47</v>
      </c>
      <c r="J443" s="73" t="str">
        <f t="shared" si="108"/>
        <v>Industry Energy Efficiency Standards</v>
      </c>
      <c r="K443" s="60" t="str">
        <f t="shared" si="107"/>
        <v>indst efficiency standards</v>
      </c>
      <c r="L443" s="60">
        <f t="shared" si="107"/>
        <v>0</v>
      </c>
      <c r="M443" s="387">
        <v>0.33</v>
      </c>
      <c r="N443" s="60">
        <f t="shared" si="107"/>
        <v>0.01</v>
      </c>
      <c r="O443" s="54" t="str">
        <f t="shared" si="107"/>
        <v>% reduction in energy use</v>
      </c>
      <c r="P443" s="377" t="s">
        <v>2036</v>
      </c>
      <c r="Q443" s="54" t="str">
        <f t="shared" si="104"/>
        <v>industry-ag-main.html#eff-stds</v>
      </c>
      <c r="R443" s="54" t="str">
        <f t="shared" si="104"/>
        <v>industry-energy-efficiency-standards.html</v>
      </c>
      <c r="S443" s="397" t="s">
        <v>2116</v>
      </c>
      <c r="T443" s="397" t="s">
        <v>2116</v>
      </c>
    </row>
    <row r="444" spans="1:20" s="4" customFormat="1" ht="71.25">
      <c r="A444" s="73" t="str">
        <f t="shared" si="105"/>
        <v>Industry</v>
      </c>
      <c r="B444" s="73" t="str">
        <f t="shared" si="105"/>
        <v>Industry Energy Efficiency Standards</v>
      </c>
      <c r="C444" s="73" t="str">
        <f t="shared" si="105"/>
        <v>Percentage Improvement in Eqpt Efficiency Standards above BAU</v>
      </c>
      <c r="D444" s="8" t="s">
        <v>147</v>
      </c>
      <c r="E444" s="52" t="s">
        <v>819</v>
      </c>
      <c r="F444" s="8" t="s">
        <v>149</v>
      </c>
      <c r="G444" s="52" t="s">
        <v>823</v>
      </c>
      <c r="H444" s="53">
        <v>830</v>
      </c>
      <c r="I444" s="52" t="s">
        <v>46</v>
      </c>
      <c r="J444" s="73" t="str">
        <f t="shared" si="108"/>
        <v>Industry Energy Efficiency Standards</v>
      </c>
      <c r="K444" s="60" t="str">
        <f t="shared" si="107"/>
        <v>indst efficiency standards</v>
      </c>
      <c r="L444" s="60">
        <f t="shared" si="107"/>
        <v>0</v>
      </c>
      <c r="M444" s="387">
        <v>0.33</v>
      </c>
      <c r="N444" s="60">
        <f t="shared" si="107"/>
        <v>0.01</v>
      </c>
      <c r="O444" s="54" t="str">
        <f t="shared" si="107"/>
        <v>% reduction in energy use</v>
      </c>
      <c r="P444" s="377" t="s">
        <v>2036</v>
      </c>
      <c r="Q444" s="54" t="str">
        <f t="shared" si="104"/>
        <v>industry-ag-main.html#eff-stds</v>
      </c>
      <c r="R444" s="54" t="str">
        <f t="shared" si="104"/>
        <v>industry-energy-efficiency-standards.html</v>
      </c>
      <c r="S444" s="397" t="s">
        <v>2116</v>
      </c>
      <c r="T444" s="397" t="s">
        <v>2116</v>
      </c>
    </row>
    <row r="445" spans="1:20" s="4" customFormat="1" ht="71.25">
      <c r="A445" s="73" t="str">
        <f t="shared" si="105"/>
        <v>Industry</v>
      </c>
      <c r="B445" s="73" t="str">
        <f t="shared" si="105"/>
        <v>Industry Energy Efficiency Standards</v>
      </c>
      <c r="C445" s="73" t="str">
        <f t="shared" si="105"/>
        <v>Percentage Improvement in Eqpt Efficiency Standards above BAU</v>
      </c>
      <c r="D445" s="8" t="s">
        <v>147</v>
      </c>
      <c r="E445" s="52" t="s">
        <v>820</v>
      </c>
      <c r="F445" s="8" t="s">
        <v>149</v>
      </c>
      <c r="G445" s="52" t="s">
        <v>826</v>
      </c>
      <c r="H445" s="53">
        <v>831</v>
      </c>
      <c r="I445" s="52" t="s">
        <v>47</v>
      </c>
      <c r="J445" s="73" t="str">
        <f t="shared" si="108"/>
        <v>Industry Energy Efficiency Standards</v>
      </c>
      <c r="K445" s="60" t="str">
        <f t="shared" si="107"/>
        <v>indst efficiency standards</v>
      </c>
      <c r="L445" s="60">
        <f t="shared" si="107"/>
        <v>0</v>
      </c>
      <c r="M445" s="387">
        <v>0.33</v>
      </c>
      <c r="N445" s="60">
        <f t="shared" si="107"/>
        <v>0.01</v>
      </c>
      <c r="O445" s="54" t="str">
        <f t="shared" si="107"/>
        <v>% reduction in energy use</v>
      </c>
      <c r="P445" s="377" t="s">
        <v>2036</v>
      </c>
      <c r="Q445" s="54" t="str">
        <f t="shared" si="104"/>
        <v>industry-ag-main.html#eff-stds</v>
      </c>
      <c r="R445" s="54" t="str">
        <f t="shared" si="104"/>
        <v>industry-energy-efficiency-standards.html</v>
      </c>
      <c r="S445" s="397" t="s">
        <v>2116</v>
      </c>
      <c r="T445" s="397" t="s">
        <v>2116</v>
      </c>
    </row>
    <row r="446" spans="1:20" s="4" customFormat="1" ht="71.25">
      <c r="A446" s="73" t="str">
        <f t="shared" si="105"/>
        <v>Industry</v>
      </c>
      <c r="B446" s="73" t="str">
        <f t="shared" si="105"/>
        <v>Industry Energy Efficiency Standards</v>
      </c>
      <c r="C446" s="73" t="str">
        <f t="shared" si="105"/>
        <v>Percentage Improvement in Eqpt Efficiency Standards above BAU</v>
      </c>
      <c r="D446" s="8" t="s">
        <v>147</v>
      </c>
      <c r="E446" s="52" t="s">
        <v>1178</v>
      </c>
      <c r="F446" s="8" t="s">
        <v>149</v>
      </c>
      <c r="G446" s="52" t="s">
        <v>1181</v>
      </c>
      <c r="H446" s="53">
        <v>832</v>
      </c>
      <c r="I446" s="52" t="s">
        <v>47</v>
      </c>
      <c r="J446" s="73" t="str">
        <f t="shared" si="108"/>
        <v>Industry Energy Efficiency Standards</v>
      </c>
      <c r="K446" s="60" t="str">
        <f t="shared" si="107"/>
        <v>indst efficiency standards</v>
      </c>
      <c r="L446" s="60">
        <f t="shared" si="107"/>
        <v>0</v>
      </c>
      <c r="M446" s="387">
        <v>0.33</v>
      </c>
      <c r="N446" s="60">
        <f t="shared" si="107"/>
        <v>0.01</v>
      </c>
      <c r="O446" s="54" t="str">
        <f t="shared" si="107"/>
        <v>% reduction in energy use</v>
      </c>
      <c r="P446" s="377" t="s">
        <v>2036</v>
      </c>
      <c r="Q446" s="54" t="str">
        <f t="shared" si="104"/>
        <v>industry-ag-main.html#eff-stds</v>
      </c>
      <c r="R446" s="54" t="str">
        <f t="shared" si="104"/>
        <v>industry-energy-efficiency-standards.html</v>
      </c>
      <c r="S446" s="397" t="s">
        <v>2116</v>
      </c>
      <c r="T446" s="397" t="s">
        <v>2116</v>
      </c>
    </row>
    <row r="447" spans="1:20" s="4" customFormat="1" ht="71.25">
      <c r="A447" s="73" t="str">
        <f t="shared" si="105"/>
        <v>Industry</v>
      </c>
      <c r="B447" s="73" t="str">
        <f t="shared" si="105"/>
        <v>Industry Energy Efficiency Standards</v>
      </c>
      <c r="C447" s="73" t="str">
        <f t="shared" si="105"/>
        <v>Percentage Improvement in Eqpt Efficiency Standards above BAU</v>
      </c>
      <c r="D447" s="8" t="s">
        <v>147</v>
      </c>
      <c r="E447" s="52" t="s">
        <v>1179</v>
      </c>
      <c r="F447" s="8" t="s">
        <v>149</v>
      </c>
      <c r="G447" s="52" t="s">
        <v>1183</v>
      </c>
      <c r="H447" s="53">
        <v>833</v>
      </c>
      <c r="I447" s="52" t="s">
        <v>46</v>
      </c>
      <c r="J447" s="73" t="str">
        <f t="shared" si="108"/>
        <v>Industry Energy Efficiency Standards</v>
      </c>
      <c r="K447" s="60" t="str">
        <f t="shared" si="107"/>
        <v>indst efficiency standards</v>
      </c>
      <c r="L447" s="60">
        <f t="shared" si="107"/>
        <v>0</v>
      </c>
      <c r="M447" s="387">
        <v>0.33</v>
      </c>
      <c r="N447" s="60">
        <f t="shared" si="107"/>
        <v>0.01</v>
      </c>
      <c r="O447" s="54" t="str">
        <f t="shared" si="107"/>
        <v>% reduction in energy use</v>
      </c>
      <c r="P447" s="377" t="s">
        <v>2036</v>
      </c>
      <c r="Q447" s="54" t="str">
        <f t="shared" si="104"/>
        <v>industry-ag-main.html#eff-stds</v>
      </c>
      <c r="R447" s="54" t="str">
        <f t="shared" si="104"/>
        <v>industry-energy-efficiency-standards.html</v>
      </c>
      <c r="S447" s="397" t="s">
        <v>2116</v>
      </c>
      <c r="T447" s="397" t="s">
        <v>2116</v>
      </c>
    </row>
    <row r="448" spans="1:20" s="4" customFormat="1" ht="71.25">
      <c r="A448" s="73" t="str">
        <f t="shared" si="105"/>
        <v>Industry</v>
      </c>
      <c r="B448" s="73" t="str">
        <f t="shared" si="105"/>
        <v>Industry Energy Efficiency Standards</v>
      </c>
      <c r="C448" s="73" t="str">
        <f t="shared" si="105"/>
        <v>Percentage Improvement in Eqpt Efficiency Standards above BAU</v>
      </c>
      <c r="D448" s="8" t="s">
        <v>147</v>
      </c>
      <c r="E448" s="52" t="s">
        <v>1180</v>
      </c>
      <c r="F448" s="8" t="s">
        <v>149</v>
      </c>
      <c r="G448" s="52" t="s">
        <v>1184</v>
      </c>
      <c r="H448" s="53">
        <v>834</v>
      </c>
      <c r="I448" s="52" t="s">
        <v>46</v>
      </c>
      <c r="J448" s="73" t="str">
        <f t="shared" si="108"/>
        <v>Industry Energy Efficiency Standards</v>
      </c>
      <c r="K448" s="60" t="str">
        <f t="shared" si="107"/>
        <v>indst efficiency standards</v>
      </c>
      <c r="L448" s="60">
        <f t="shared" si="107"/>
        <v>0</v>
      </c>
      <c r="M448" s="387">
        <v>0.33</v>
      </c>
      <c r="N448" s="60">
        <f t="shared" si="107"/>
        <v>0.01</v>
      </c>
      <c r="O448" s="54" t="str">
        <f t="shared" si="107"/>
        <v>% reduction in energy use</v>
      </c>
      <c r="P448" s="377" t="s">
        <v>2036</v>
      </c>
      <c r="Q448" s="54" t="str">
        <f t="shared" si="104"/>
        <v>industry-ag-main.html#eff-stds</v>
      </c>
      <c r="R448" s="54" t="str">
        <f t="shared" si="104"/>
        <v>industry-energy-efficiency-standards.html</v>
      </c>
      <c r="S448" s="397" t="s">
        <v>2116</v>
      </c>
      <c r="T448" s="397" t="s">
        <v>2116</v>
      </c>
    </row>
    <row r="449" spans="1:20" s="4" customFormat="1" ht="71.25">
      <c r="A449" s="73" t="str">
        <f t="shared" si="105"/>
        <v>Industry</v>
      </c>
      <c r="B449" s="73" t="str">
        <f t="shared" si="105"/>
        <v>Industry Energy Efficiency Standards</v>
      </c>
      <c r="C449" s="73" t="str">
        <f t="shared" si="105"/>
        <v>Percentage Improvement in Eqpt Efficiency Standards above BAU</v>
      </c>
      <c r="D449" s="8" t="s">
        <v>147</v>
      </c>
      <c r="E449" s="52" t="s">
        <v>1177</v>
      </c>
      <c r="F449" s="8" t="s">
        <v>149</v>
      </c>
      <c r="G449" s="52" t="s">
        <v>1182</v>
      </c>
      <c r="H449" s="53">
        <v>835</v>
      </c>
      <c r="I449" s="52" t="s">
        <v>47</v>
      </c>
      <c r="J449" s="73" t="str">
        <f t="shared" si="108"/>
        <v>Industry Energy Efficiency Standards</v>
      </c>
      <c r="K449" s="60" t="str">
        <f t="shared" si="107"/>
        <v>indst efficiency standards</v>
      </c>
      <c r="L449" s="60">
        <f t="shared" si="107"/>
        <v>0</v>
      </c>
      <c r="M449" s="387">
        <v>0.33</v>
      </c>
      <c r="N449" s="60">
        <f t="shared" si="107"/>
        <v>0.01</v>
      </c>
      <c r="O449" s="54" t="str">
        <f t="shared" si="107"/>
        <v>% reduction in energy use</v>
      </c>
      <c r="P449" s="377" t="s">
        <v>2036</v>
      </c>
      <c r="Q449" s="54" t="str">
        <f t="shared" si="104"/>
        <v>industry-ag-main.html#eff-stds</v>
      </c>
      <c r="R449" s="54" t="str">
        <f t="shared" si="104"/>
        <v>industry-energy-efficiency-standards.html</v>
      </c>
      <c r="S449" s="397" t="s">
        <v>2116</v>
      </c>
      <c r="T449" s="397" t="s">
        <v>2116</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7" t="s">
        <v>168</v>
      </c>
      <c r="T450" s="54"/>
    </row>
    <row r="451" spans="1:20" ht="28.5">
      <c r="A451" s="94" t="s">
        <v>9</v>
      </c>
      <c r="B451" s="94" t="s">
        <v>1157</v>
      </c>
      <c r="C451" s="94" t="s">
        <v>814</v>
      </c>
      <c r="D451" s="52" t="s">
        <v>141</v>
      </c>
      <c r="E451" s="52" t="s">
        <v>815</v>
      </c>
      <c r="F451" s="8" t="s">
        <v>829</v>
      </c>
      <c r="G451" s="52" t="s">
        <v>821</v>
      </c>
      <c r="H451" s="53">
        <v>381</v>
      </c>
      <c r="I451" s="52" t="s">
        <v>47</v>
      </c>
      <c r="J451" s="94" t="s">
        <v>1157</v>
      </c>
      <c r="K451" s="75" t="s">
        <v>828</v>
      </c>
      <c r="L451" s="58">
        <v>0</v>
      </c>
      <c r="M451" s="58">
        <v>1</v>
      </c>
      <c r="N451" s="59">
        <v>0.01</v>
      </c>
      <c r="O451" s="52" t="s">
        <v>827</v>
      </c>
      <c r="Q451" s="52" t="s">
        <v>245</v>
      </c>
      <c r="R451" s="8" t="s">
        <v>1174</v>
      </c>
      <c r="S451" s="177"/>
      <c r="T451" s="52"/>
    </row>
    <row r="452" spans="1:20" ht="114">
      <c r="A452" s="73" t="str">
        <f t="shared" ref="A452:C483" si="109">A$451</f>
        <v>Industry</v>
      </c>
      <c r="B452" s="73" t="str">
        <f t="shared" si="109"/>
        <v>Electrification + Hydrogen</v>
      </c>
      <c r="C452" s="73" t="str">
        <f t="shared" si="109"/>
        <v>Fraction of Industrial Fuel Use Shifted to Other Fuels</v>
      </c>
      <c r="D452" s="52" t="s">
        <v>141</v>
      </c>
      <c r="E452" s="52" t="s">
        <v>816</v>
      </c>
      <c r="F452" s="8" t="s">
        <v>829</v>
      </c>
      <c r="G452" s="52" t="s">
        <v>824</v>
      </c>
      <c r="H452" s="53">
        <v>382</v>
      </c>
      <c r="I452" s="52" t="s">
        <v>46</v>
      </c>
      <c r="J452" s="73" t="str">
        <f t="shared" ref="J452:O456" si="110">J$451</f>
        <v>Electrification + Hydrogen</v>
      </c>
      <c r="K452" s="73" t="str">
        <f t="shared" si="110"/>
        <v>indst fuel type shifting</v>
      </c>
      <c r="L452" s="104">
        <f t="shared" si="110"/>
        <v>0</v>
      </c>
      <c r="M452" s="104">
        <f t="shared" si="110"/>
        <v>1</v>
      </c>
      <c r="N452" s="104">
        <f t="shared" si="110"/>
        <v>0.01</v>
      </c>
      <c r="O452" s="73" t="str">
        <f t="shared" si="110"/>
        <v>% of fuel shifted</v>
      </c>
      <c r="P452" s="52" t="s">
        <v>1487</v>
      </c>
      <c r="Q452" s="73" t="str">
        <f t="shared" ref="Q452:R526" si="111">Q$451</f>
        <v>industry-ag-main.html#fuel-switching</v>
      </c>
      <c r="R452" s="73" t="str">
        <f t="shared" si="111"/>
        <v>industry-elec-and-hydrogen.html</v>
      </c>
      <c r="S452" s="177"/>
      <c r="T452" s="52"/>
    </row>
    <row r="453" spans="1:20" ht="114">
      <c r="A453" s="73" t="str">
        <f>A$451</f>
        <v>Industry</v>
      </c>
      <c r="B453" s="73" t="str">
        <f t="shared" si="109"/>
        <v>Electrification + Hydrogen</v>
      </c>
      <c r="C453" s="73" t="str">
        <f t="shared" si="109"/>
        <v>Fraction of Industrial Fuel Use Shifted to Other Fuels</v>
      </c>
      <c r="D453" s="52" t="s">
        <v>141</v>
      </c>
      <c r="E453" s="52" t="s">
        <v>817</v>
      </c>
      <c r="F453" s="8" t="s">
        <v>829</v>
      </c>
      <c r="G453" s="52" t="s">
        <v>825</v>
      </c>
      <c r="H453" s="53">
        <v>383</v>
      </c>
      <c r="I453" s="52" t="s">
        <v>46</v>
      </c>
      <c r="J453" s="73" t="str">
        <f t="shared" si="110"/>
        <v>Electrification + Hydrogen</v>
      </c>
      <c r="K453" s="73" t="str">
        <f t="shared" si="110"/>
        <v>indst fuel type shifting</v>
      </c>
      <c r="L453" s="104">
        <f t="shared" si="110"/>
        <v>0</v>
      </c>
      <c r="M453" s="104">
        <f t="shared" si="110"/>
        <v>1</v>
      </c>
      <c r="N453" s="104">
        <f t="shared" si="110"/>
        <v>0.01</v>
      </c>
      <c r="O453" s="73" t="str">
        <f t="shared" si="110"/>
        <v>% of fuel shifted</v>
      </c>
      <c r="P453" s="52" t="s">
        <v>1488</v>
      </c>
      <c r="Q453" s="73" t="str">
        <f t="shared" si="111"/>
        <v>industry-ag-main.html#fuel-switching</v>
      </c>
      <c r="R453" s="73" t="str">
        <f t="shared" si="111"/>
        <v>industry-elec-and-hydrogen.html</v>
      </c>
      <c r="S453" s="177"/>
      <c r="T453" s="52"/>
    </row>
    <row r="454" spans="1:20" ht="114">
      <c r="A454" s="73" t="str">
        <f t="shared" ref="A454:C485" si="112">A$451</f>
        <v>Industry</v>
      </c>
      <c r="B454" s="73" t="str">
        <f t="shared" si="109"/>
        <v>Electrification + Hydrogen</v>
      </c>
      <c r="C454" s="73" t="str">
        <f t="shared" si="109"/>
        <v>Fraction of Industrial Fuel Use Shifted to Other Fuels</v>
      </c>
      <c r="D454" s="52" t="s">
        <v>141</v>
      </c>
      <c r="E454" s="52" t="s">
        <v>818</v>
      </c>
      <c r="F454" s="8" t="s">
        <v>829</v>
      </c>
      <c r="G454" s="52" t="s">
        <v>822</v>
      </c>
      <c r="H454" s="53">
        <v>384</v>
      </c>
      <c r="I454" s="52" t="s">
        <v>46</v>
      </c>
      <c r="J454" s="73" t="str">
        <f t="shared" si="110"/>
        <v>Electrification + Hydrogen</v>
      </c>
      <c r="K454" s="73" t="str">
        <f t="shared" si="110"/>
        <v>indst fuel type shifting</v>
      </c>
      <c r="L454" s="104">
        <f t="shared" si="110"/>
        <v>0</v>
      </c>
      <c r="M454" s="104">
        <f t="shared" si="110"/>
        <v>1</v>
      </c>
      <c r="N454" s="104">
        <f t="shared" si="110"/>
        <v>0.01</v>
      </c>
      <c r="O454" s="73" t="str">
        <f t="shared" si="110"/>
        <v>% of fuel shifted</v>
      </c>
      <c r="P454" s="52" t="s">
        <v>1489</v>
      </c>
      <c r="Q454" s="73" t="str">
        <f t="shared" si="111"/>
        <v>industry-ag-main.html#fuel-switching</v>
      </c>
      <c r="R454" s="73" t="str">
        <f t="shared" si="111"/>
        <v>industry-elec-and-hydrogen.html</v>
      </c>
      <c r="S454" s="177"/>
      <c r="T454" s="52"/>
    </row>
    <row r="455" spans="1:20" ht="114">
      <c r="A455" s="73" t="str">
        <f t="shared" si="112"/>
        <v>Industry</v>
      </c>
      <c r="B455" s="73" t="str">
        <f t="shared" si="109"/>
        <v>Electrification + Hydrogen</v>
      </c>
      <c r="C455" s="73" t="str">
        <f t="shared" si="109"/>
        <v>Fraction of Industrial Fuel Use Shifted to Other Fuels</v>
      </c>
      <c r="D455" s="52" t="s">
        <v>141</v>
      </c>
      <c r="E455" s="52" t="s">
        <v>819</v>
      </c>
      <c r="F455" s="8" t="s">
        <v>829</v>
      </c>
      <c r="G455" s="52" t="s">
        <v>823</v>
      </c>
      <c r="H455" s="53">
        <v>385</v>
      </c>
      <c r="I455" s="52" t="s">
        <v>46</v>
      </c>
      <c r="J455" s="73" t="str">
        <f t="shared" si="110"/>
        <v>Electrification + Hydrogen</v>
      </c>
      <c r="K455" s="73" t="str">
        <f t="shared" si="110"/>
        <v>indst fuel type shifting</v>
      </c>
      <c r="L455" s="104">
        <f t="shared" si="110"/>
        <v>0</v>
      </c>
      <c r="M455" s="104">
        <f t="shared" si="110"/>
        <v>1</v>
      </c>
      <c r="N455" s="104">
        <f t="shared" si="110"/>
        <v>0.01</v>
      </c>
      <c r="O455" s="73" t="str">
        <f t="shared" si="110"/>
        <v>% of fuel shifted</v>
      </c>
      <c r="P455" s="52" t="s">
        <v>1490</v>
      </c>
      <c r="Q455" s="73" t="str">
        <f t="shared" si="111"/>
        <v>industry-ag-main.html#fuel-switching</v>
      </c>
      <c r="R455" s="73" t="str">
        <f t="shared" si="111"/>
        <v>industry-elec-and-hydrogen.html</v>
      </c>
      <c r="S455" s="177"/>
      <c r="T455" s="52"/>
    </row>
    <row r="456" spans="1:20" ht="28.5">
      <c r="A456" s="73" t="str">
        <f t="shared" si="112"/>
        <v>Industry</v>
      </c>
      <c r="B456" s="73" t="str">
        <f t="shared" si="109"/>
        <v>Electrification + Hydrogen</v>
      </c>
      <c r="C456" s="73" t="str">
        <f t="shared" si="109"/>
        <v>Fraction of Industrial Fuel Use Shifted to Other Fuels</v>
      </c>
      <c r="D456" s="52" t="s">
        <v>141</v>
      </c>
      <c r="E456" s="52" t="s">
        <v>820</v>
      </c>
      <c r="F456" s="8" t="s">
        <v>829</v>
      </c>
      <c r="G456" s="52" t="s">
        <v>826</v>
      </c>
      <c r="H456" s="53">
        <v>386</v>
      </c>
      <c r="I456" s="52" t="s">
        <v>47</v>
      </c>
      <c r="J456" s="73" t="str">
        <f t="shared" si="110"/>
        <v>Electrification + Hydrogen</v>
      </c>
      <c r="K456" s="73" t="str">
        <f t="shared" si="110"/>
        <v>indst fuel type shifting</v>
      </c>
      <c r="L456" s="104">
        <f t="shared" si="110"/>
        <v>0</v>
      </c>
      <c r="M456" s="104">
        <f t="shared" si="110"/>
        <v>1</v>
      </c>
      <c r="N456" s="104">
        <f t="shared" si="110"/>
        <v>0.01</v>
      </c>
      <c r="O456" s="73" t="str">
        <f t="shared" si="110"/>
        <v>% of fuel shifted</v>
      </c>
      <c r="P456" s="52"/>
      <c r="Q456" s="73" t="str">
        <f t="shared" si="111"/>
        <v>industry-ag-main.html#fuel-switching</v>
      </c>
      <c r="R456" s="73" t="str">
        <f t="shared" si="111"/>
        <v>industry-elec-and-hydrogen.html</v>
      </c>
      <c r="S456" s="177"/>
      <c r="T456" s="52"/>
    </row>
    <row r="457" spans="1:20" ht="28.5">
      <c r="A457" s="73" t="str">
        <f t="shared" si="112"/>
        <v>Industry</v>
      </c>
      <c r="B457" s="73" t="str">
        <f t="shared" si="109"/>
        <v>Electrification + Hydrogen</v>
      </c>
      <c r="C457" s="73" t="str">
        <f t="shared" si="109"/>
        <v>Fraction of Industrial Fuel Use Shifted to Other Fuels</v>
      </c>
      <c r="D457" s="52" t="s">
        <v>141</v>
      </c>
      <c r="E457" s="52" t="s">
        <v>1178</v>
      </c>
      <c r="F457" s="8" t="s">
        <v>829</v>
      </c>
      <c r="G457" s="52" t="s">
        <v>1181</v>
      </c>
      <c r="H457" s="53">
        <v>387</v>
      </c>
      <c r="I457" s="52" t="s">
        <v>47</v>
      </c>
      <c r="J457" s="73" t="str">
        <f t="shared" ref="J457:O499" si="113">J$451</f>
        <v>Electrification + Hydrogen</v>
      </c>
      <c r="K457" s="73" t="str">
        <f t="shared" si="113"/>
        <v>indst fuel type shifting</v>
      </c>
      <c r="L457" s="104">
        <f t="shared" si="113"/>
        <v>0</v>
      </c>
      <c r="M457" s="104">
        <f t="shared" si="113"/>
        <v>1</v>
      </c>
      <c r="N457" s="104">
        <f t="shared" si="113"/>
        <v>0.01</v>
      </c>
      <c r="O457" s="73" t="str">
        <f t="shared" si="113"/>
        <v>% of fuel shifted</v>
      </c>
      <c r="P457" s="52"/>
      <c r="Q457" s="73" t="str">
        <f t="shared" si="111"/>
        <v>industry-ag-main.html#fuel-switching</v>
      </c>
      <c r="R457" s="73" t="str">
        <f t="shared" si="111"/>
        <v>industry-elec-and-hydrogen.html</v>
      </c>
      <c r="S457" s="177"/>
      <c r="T457" s="52"/>
    </row>
    <row r="458" spans="1:20" ht="114">
      <c r="A458" s="73" t="str">
        <f t="shared" si="112"/>
        <v>Industry</v>
      </c>
      <c r="B458" s="73" t="str">
        <f t="shared" si="109"/>
        <v>Electrification + Hydrogen</v>
      </c>
      <c r="C458" s="73" t="str">
        <f t="shared" si="109"/>
        <v>Fraction of Industrial Fuel Use Shifted to Other Fuels</v>
      </c>
      <c r="D458" s="52" t="s">
        <v>141</v>
      </c>
      <c r="E458" s="52" t="s">
        <v>1179</v>
      </c>
      <c r="F458" s="8" t="s">
        <v>829</v>
      </c>
      <c r="G458" s="52" t="s">
        <v>1183</v>
      </c>
      <c r="H458" s="53">
        <v>388</v>
      </c>
      <c r="I458" s="52" t="s">
        <v>46</v>
      </c>
      <c r="J458" s="73" t="str">
        <f t="shared" si="113"/>
        <v>Electrification + Hydrogen</v>
      </c>
      <c r="K458" s="73" t="str">
        <f t="shared" si="113"/>
        <v>indst fuel type shifting</v>
      </c>
      <c r="L458" s="104">
        <f t="shared" si="113"/>
        <v>0</v>
      </c>
      <c r="M458" s="104">
        <f t="shared" si="113"/>
        <v>1</v>
      </c>
      <c r="N458" s="104">
        <f t="shared" si="113"/>
        <v>0.01</v>
      </c>
      <c r="O458" s="73" t="str">
        <f t="shared" si="113"/>
        <v>% of fuel shifted</v>
      </c>
      <c r="P458" s="52" t="s">
        <v>1491</v>
      </c>
      <c r="Q458" s="73" t="str">
        <f t="shared" si="111"/>
        <v>industry-ag-main.html#fuel-switching</v>
      </c>
      <c r="R458" s="73" t="str">
        <f t="shared" si="111"/>
        <v>industry-elec-and-hydrogen.html</v>
      </c>
      <c r="S458" s="177"/>
      <c r="T458" s="52"/>
    </row>
    <row r="459" spans="1:20" ht="128.25">
      <c r="A459" s="73" t="str">
        <f t="shared" si="112"/>
        <v>Industry</v>
      </c>
      <c r="B459" s="73" t="str">
        <f t="shared" si="109"/>
        <v>Electrification + Hydrogen</v>
      </c>
      <c r="C459" s="73" t="str">
        <f t="shared" si="109"/>
        <v>Fraction of Industrial Fuel Use Shifted to Other Fuels</v>
      </c>
      <c r="D459" s="52" t="s">
        <v>141</v>
      </c>
      <c r="E459" s="52" t="s">
        <v>1180</v>
      </c>
      <c r="F459" s="8" t="s">
        <v>829</v>
      </c>
      <c r="G459" s="52" t="s">
        <v>1184</v>
      </c>
      <c r="H459" s="53">
        <v>389</v>
      </c>
      <c r="I459" s="52" t="s">
        <v>46</v>
      </c>
      <c r="J459" s="73" t="str">
        <f t="shared" si="113"/>
        <v>Electrification + Hydrogen</v>
      </c>
      <c r="K459" s="73" t="str">
        <f t="shared" si="113"/>
        <v>indst fuel type shifting</v>
      </c>
      <c r="L459" s="104">
        <f t="shared" si="113"/>
        <v>0</v>
      </c>
      <c r="M459" s="104">
        <f t="shared" si="113"/>
        <v>1</v>
      </c>
      <c r="N459" s="104">
        <f t="shared" si="113"/>
        <v>0.01</v>
      </c>
      <c r="O459" s="73" t="str">
        <f t="shared" si="113"/>
        <v>% of fuel shifted</v>
      </c>
      <c r="P459" s="52" t="s">
        <v>1492</v>
      </c>
      <c r="Q459" s="73" t="str">
        <f t="shared" si="111"/>
        <v>industry-ag-main.html#fuel-switching</v>
      </c>
      <c r="R459" s="73" t="str">
        <f t="shared" si="111"/>
        <v>industry-elec-and-hydrogen.html</v>
      </c>
      <c r="S459" s="177"/>
      <c r="T459" s="52"/>
    </row>
    <row r="460" spans="1:20" ht="28.5">
      <c r="A460" s="73" t="str">
        <f t="shared" si="112"/>
        <v>Industry</v>
      </c>
      <c r="B460" s="73" t="str">
        <f t="shared" si="109"/>
        <v>Electrification + Hydrogen</v>
      </c>
      <c r="C460" s="73" t="str">
        <f t="shared" si="109"/>
        <v>Fraction of Industrial Fuel Use Shifted to Other Fuels</v>
      </c>
      <c r="D460" s="52" t="s">
        <v>141</v>
      </c>
      <c r="E460" s="52" t="s">
        <v>1177</v>
      </c>
      <c r="F460" s="8" t="s">
        <v>829</v>
      </c>
      <c r="G460" s="52" t="s">
        <v>1182</v>
      </c>
      <c r="H460" s="53">
        <v>390</v>
      </c>
      <c r="I460" s="52" t="s">
        <v>47</v>
      </c>
      <c r="J460" s="73" t="str">
        <f t="shared" si="113"/>
        <v>Electrification + Hydrogen</v>
      </c>
      <c r="K460" s="73" t="str">
        <f t="shared" si="113"/>
        <v>indst fuel type shifting</v>
      </c>
      <c r="L460" s="104">
        <f t="shared" si="113"/>
        <v>0</v>
      </c>
      <c r="M460" s="104">
        <f t="shared" si="113"/>
        <v>1</v>
      </c>
      <c r="N460" s="104">
        <f t="shared" si="113"/>
        <v>0.01</v>
      </c>
      <c r="O460" s="73" t="str">
        <f t="shared" si="113"/>
        <v>% of fuel shifted</v>
      </c>
      <c r="P460" s="52"/>
      <c r="Q460" s="73" t="str">
        <f t="shared" si="111"/>
        <v>industry-ag-main.html#fuel-switching</v>
      </c>
      <c r="R460" s="73" t="str">
        <f t="shared" si="111"/>
        <v>industry-elec-and-hydrogen.html</v>
      </c>
      <c r="S460" s="177"/>
      <c r="T460" s="52"/>
    </row>
    <row r="461" spans="1:20" ht="28.5">
      <c r="A461" s="73" t="str">
        <f t="shared" si="112"/>
        <v>Industry</v>
      </c>
      <c r="B461" s="73" t="str">
        <f t="shared" si="109"/>
        <v>Electrification + Hydrogen</v>
      </c>
      <c r="C461" s="73" t="str">
        <f t="shared" si="109"/>
        <v>Fraction of Industrial Fuel Use Shifted to Other Fuels</v>
      </c>
      <c r="D461" s="8" t="s">
        <v>142</v>
      </c>
      <c r="E461" s="52" t="s">
        <v>815</v>
      </c>
      <c r="F461" s="8" t="s">
        <v>830</v>
      </c>
      <c r="G461" s="52" t="s">
        <v>821</v>
      </c>
      <c r="H461" s="53">
        <v>391</v>
      </c>
      <c r="I461" s="52" t="s">
        <v>47</v>
      </c>
      <c r="J461" s="73" t="str">
        <f t="shared" si="113"/>
        <v>Electrification + Hydrogen</v>
      </c>
      <c r="K461" s="73" t="str">
        <f t="shared" si="113"/>
        <v>indst fuel type shifting</v>
      </c>
      <c r="L461" s="104">
        <f t="shared" si="113"/>
        <v>0</v>
      </c>
      <c r="M461" s="104">
        <f t="shared" si="113"/>
        <v>1</v>
      </c>
      <c r="N461" s="104">
        <f t="shared" si="113"/>
        <v>0.01</v>
      </c>
      <c r="O461" s="73" t="str">
        <f t="shared" si="113"/>
        <v>% of fuel shifted</v>
      </c>
      <c r="P461" s="52"/>
      <c r="Q461" s="73" t="str">
        <f t="shared" si="111"/>
        <v>industry-ag-main.html#fuel-switching</v>
      </c>
      <c r="R461" s="73" t="str">
        <f t="shared" si="111"/>
        <v>industry-elec-and-hydrogen.html</v>
      </c>
      <c r="S461" s="177"/>
      <c r="T461" s="52"/>
    </row>
    <row r="462" spans="1:20" ht="114">
      <c r="A462" s="73" t="str">
        <f t="shared" si="112"/>
        <v>Industry</v>
      </c>
      <c r="B462" s="73" t="str">
        <f t="shared" si="109"/>
        <v>Electrification + Hydrogen</v>
      </c>
      <c r="C462" s="73" t="str">
        <f t="shared" si="109"/>
        <v>Fraction of Industrial Fuel Use Shifted to Other Fuels</v>
      </c>
      <c r="D462" s="8" t="s">
        <v>142</v>
      </c>
      <c r="E462" s="52" t="s">
        <v>816</v>
      </c>
      <c r="F462" s="8" t="s">
        <v>830</v>
      </c>
      <c r="G462" s="52" t="s">
        <v>824</v>
      </c>
      <c r="H462" s="53">
        <v>392</v>
      </c>
      <c r="I462" s="52" t="s">
        <v>46</v>
      </c>
      <c r="J462" s="73" t="str">
        <f t="shared" si="113"/>
        <v>Electrification + Hydrogen</v>
      </c>
      <c r="K462" s="73" t="str">
        <f t="shared" si="113"/>
        <v>indst fuel type shifting</v>
      </c>
      <c r="L462" s="104">
        <f t="shared" si="113"/>
        <v>0</v>
      </c>
      <c r="M462" s="104">
        <f t="shared" si="113"/>
        <v>1</v>
      </c>
      <c r="N462" s="104">
        <f t="shared" si="113"/>
        <v>0.01</v>
      </c>
      <c r="O462" s="73" t="str">
        <f t="shared" si="113"/>
        <v>% of fuel shifted</v>
      </c>
      <c r="P462" s="52" t="s">
        <v>1493</v>
      </c>
      <c r="Q462" s="73" t="str">
        <f t="shared" si="111"/>
        <v>industry-ag-main.html#fuel-switching</v>
      </c>
      <c r="R462" s="73" t="str">
        <f t="shared" si="111"/>
        <v>industry-elec-and-hydrogen.html</v>
      </c>
      <c r="S462" s="177"/>
      <c r="T462" s="52"/>
    </row>
    <row r="463" spans="1:20" ht="128.25">
      <c r="A463" s="73" t="str">
        <f t="shared" si="112"/>
        <v>Industry</v>
      </c>
      <c r="B463" s="73" t="str">
        <f t="shared" si="109"/>
        <v>Electrification + Hydrogen</v>
      </c>
      <c r="C463" s="73" t="str">
        <f t="shared" si="109"/>
        <v>Fraction of Industrial Fuel Use Shifted to Other Fuels</v>
      </c>
      <c r="D463" s="8" t="s">
        <v>142</v>
      </c>
      <c r="E463" s="52" t="s">
        <v>817</v>
      </c>
      <c r="F463" s="8" t="s">
        <v>830</v>
      </c>
      <c r="G463" s="52" t="s">
        <v>825</v>
      </c>
      <c r="H463" s="53">
        <v>393</v>
      </c>
      <c r="I463" s="52" t="s">
        <v>46</v>
      </c>
      <c r="J463" s="73" t="str">
        <f t="shared" si="113"/>
        <v>Electrification + Hydrogen</v>
      </c>
      <c r="K463" s="73" t="str">
        <f t="shared" si="113"/>
        <v>indst fuel type shifting</v>
      </c>
      <c r="L463" s="104">
        <f t="shared" si="113"/>
        <v>0</v>
      </c>
      <c r="M463" s="104">
        <f t="shared" si="113"/>
        <v>1</v>
      </c>
      <c r="N463" s="104">
        <f t="shared" si="113"/>
        <v>0.01</v>
      </c>
      <c r="O463" s="73" t="str">
        <f t="shared" si="113"/>
        <v>% of fuel shifted</v>
      </c>
      <c r="P463" s="52" t="s">
        <v>1494</v>
      </c>
      <c r="Q463" s="73" t="str">
        <f t="shared" si="111"/>
        <v>industry-ag-main.html#fuel-switching</v>
      </c>
      <c r="R463" s="73" t="str">
        <f t="shared" si="111"/>
        <v>industry-elec-and-hydrogen.html</v>
      </c>
      <c r="S463" s="177"/>
      <c r="T463" s="52"/>
    </row>
    <row r="464" spans="1:20" ht="128.25">
      <c r="A464" s="73" t="str">
        <f t="shared" si="112"/>
        <v>Industry</v>
      </c>
      <c r="B464" s="73" t="str">
        <f t="shared" si="109"/>
        <v>Electrification + Hydrogen</v>
      </c>
      <c r="C464" s="73" t="str">
        <f t="shared" si="109"/>
        <v>Fraction of Industrial Fuel Use Shifted to Other Fuels</v>
      </c>
      <c r="D464" s="8" t="s">
        <v>142</v>
      </c>
      <c r="E464" s="52" t="s">
        <v>818</v>
      </c>
      <c r="F464" s="8" t="s">
        <v>830</v>
      </c>
      <c r="G464" s="52" t="s">
        <v>822</v>
      </c>
      <c r="H464" s="53">
        <v>394</v>
      </c>
      <c r="I464" s="52" t="s">
        <v>46</v>
      </c>
      <c r="J464" s="73" t="str">
        <f t="shared" si="113"/>
        <v>Electrification + Hydrogen</v>
      </c>
      <c r="K464" s="73" t="str">
        <f t="shared" si="113"/>
        <v>indst fuel type shifting</v>
      </c>
      <c r="L464" s="104">
        <f t="shared" si="113"/>
        <v>0</v>
      </c>
      <c r="M464" s="104">
        <f t="shared" si="113"/>
        <v>1</v>
      </c>
      <c r="N464" s="104">
        <f t="shared" si="113"/>
        <v>0.01</v>
      </c>
      <c r="O464" s="73" t="str">
        <f t="shared" si="113"/>
        <v>% of fuel shifted</v>
      </c>
      <c r="P464" s="52" t="s">
        <v>1495</v>
      </c>
      <c r="Q464" s="73" t="str">
        <f t="shared" si="111"/>
        <v>industry-ag-main.html#fuel-switching</v>
      </c>
      <c r="R464" s="73" t="str">
        <f t="shared" si="111"/>
        <v>industry-elec-and-hydrogen.html</v>
      </c>
      <c r="S464" s="177"/>
      <c r="T464" s="52"/>
    </row>
    <row r="465" spans="1:20" ht="28.5">
      <c r="A465" s="73" t="str">
        <f t="shared" si="112"/>
        <v>Industry</v>
      </c>
      <c r="B465" s="73" t="str">
        <f t="shared" si="109"/>
        <v>Electrification + Hydrogen</v>
      </c>
      <c r="C465" s="73" t="str">
        <f t="shared" si="109"/>
        <v>Fraction of Industrial Fuel Use Shifted to Other Fuels</v>
      </c>
      <c r="D465" s="8" t="s">
        <v>142</v>
      </c>
      <c r="E465" s="52" t="s">
        <v>819</v>
      </c>
      <c r="F465" s="8" t="s">
        <v>830</v>
      </c>
      <c r="G465" s="52" t="s">
        <v>823</v>
      </c>
      <c r="H465" s="53">
        <v>395</v>
      </c>
      <c r="I465" s="52" t="s">
        <v>47</v>
      </c>
      <c r="J465" s="73" t="str">
        <f t="shared" si="113"/>
        <v>Electrification + Hydrogen</v>
      </c>
      <c r="K465" s="73" t="str">
        <f t="shared" si="113"/>
        <v>indst fuel type shifting</v>
      </c>
      <c r="L465" s="104">
        <f t="shared" si="113"/>
        <v>0</v>
      </c>
      <c r="M465" s="104">
        <f t="shared" si="113"/>
        <v>1</v>
      </c>
      <c r="N465" s="104">
        <f t="shared" si="113"/>
        <v>0.01</v>
      </c>
      <c r="O465" s="73" t="str">
        <f t="shared" si="113"/>
        <v>% of fuel shifted</v>
      </c>
      <c r="P465" s="52"/>
      <c r="Q465" s="73" t="str">
        <f t="shared" si="111"/>
        <v>industry-ag-main.html#fuel-switching</v>
      </c>
      <c r="R465" s="73" t="str">
        <f t="shared" si="111"/>
        <v>industry-elec-and-hydrogen.html</v>
      </c>
      <c r="S465" s="177"/>
      <c r="T465" s="52"/>
    </row>
    <row r="466" spans="1:20" ht="28.5">
      <c r="A466" s="73" t="str">
        <f t="shared" si="112"/>
        <v>Industry</v>
      </c>
      <c r="B466" s="73" t="str">
        <f t="shared" si="109"/>
        <v>Electrification + Hydrogen</v>
      </c>
      <c r="C466" s="73" t="str">
        <f t="shared" si="109"/>
        <v>Fraction of Industrial Fuel Use Shifted to Other Fuels</v>
      </c>
      <c r="D466" s="8" t="s">
        <v>142</v>
      </c>
      <c r="E466" s="52" t="s">
        <v>820</v>
      </c>
      <c r="F466" s="8" t="s">
        <v>830</v>
      </c>
      <c r="G466" s="52" t="s">
        <v>826</v>
      </c>
      <c r="H466" s="53">
        <v>396</v>
      </c>
      <c r="I466" s="52" t="s">
        <v>47</v>
      </c>
      <c r="J466" s="73" t="str">
        <f t="shared" si="113"/>
        <v>Electrification + Hydrogen</v>
      </c>
      <c r="K466" s="73" t="str">
        <f t="shared" si="113"/>
        <v>indst fuel type shifting</v>
      </c>
      <c r="L466" s="104">
        <f t="shared" si="113"/>
        <v>0</v>
      </c>
      <c r="M466" s="104">
        <f t="shared" si="113"/>
        <v>1</v>
      </c>
      <c r="N466" s="104">
        <f t="shared" si="113"/>
        <v>0.01</v>
      </c>
      <c r="O466" s="73" t="str">
        <f t="shared" si="113"/>
        <v>% of fuel shifted</v>
      </c>
      <c r="P466" s="52"/>
      <c r="Q466" s="73" t="str">
        <f t="shared" si="111"/>
        <v>industry-ag-main.html#fuel-switching</v>
      </c>
      <c r="R466" s="73" t="str">
        <f t="shared" si="111"/>
        <v>industry-elec-and-hydrogen.html</v>
      </c>
      <c r="S466" s="177"/>
      <c r="T466" s="52"/>
    </row>
    <row r="467" spans="1:20" ht="128.25">
      <c r="A467" s="73" t="str">
        <f t="shared" si="112"/>
        <v>Industry</v>
      </c>
      <c r="B467" s="73" t="str">
        <f t="shared" si="109"/>
        <v>Electrification + Hydrogen</v>
      </c>
      <c r="C467" s="73" t="str">
        <f t="shared" si="109"/>
        <v>Fraction of Industrial Fuel Use Shifted to Other Fuels</v>
      </c>
      <c r="D467" s="8" t="s">
        <v>142</v>
      </c>
      <c r="E467" s="52" t="s">
        <v>1178</v>
      </c>
      <c r="F467" s="8" t="s">
        <v>830</v>
      </c>
      <c r="G467" s="52" t="s">
        <v>1181</v>
      </c>
      <c r="H467" s="53">
        <v>397</v>
      </c>
      <c r="I467" s="52" t="s">
        <v>46</v>
      </c>
      <c r="J467" s="73" t="str">
        <f t="shared" si="113"/>
        <v>Electrification + Hydrogen</v>
      </c>
      <c r="K467" s="73" t="str">
        <f t="shared" si="113"/>
        <v>indst fuel type shifting</v>
      </c>
      <c r="L467" s="104">
        <f t="shared" si="113"/>
        <v>0</v>
      </c>
      <c r="M467" s="104">
        <f t="shared" si="113"/>
        <v>1</v>
      </c>
      <c r="N467" s="104">
        <f t="shared" si="113"/>
        <v>0.01</v>
      </c>
      <c r="O467" s="73" t="str">
        <f t="shared" si="113"/>
        <v>% of fuel shifted</v>
      </c>
      <c r="P467" s="52" t="s">
        <v>1496</v>
      </c>
      <c r="Q467" s="73" t="str">
        <f t="shared" si="111"/>
        <v>industry-ag-main.html#fuel-switching</v>
      </c>
      <c r="R467" s="73" t="str">
        <f t="shared" si="111"/>
        <v>industry-elec-and-hydrogen.html</v>
      </c>
      <c r="S467" s="177"/>
      <c r="T467" s="52"/>
    </row>
    <row r="468" spans="1:20" ht="28.5">
      <c r="A468" s="73" t="str">
        <f t="shared" si="112"/>
        <v>Industry</v>
      </c>
      <c r="B468" s="73" t="str">
        <f t="shared" si="109"/>
        <v>Electrification + Hydrogen</v>
      </c>
      <c r="C468" s="73" t="str">
        <f t="shared" si="109"/>
        <v>Fraction of Industrial Fuel Use Shifted to Other Fuels</v>
      </c>
      <c r="D468" s="8" t="s">
        <v>142</v>
      </c>
      <c r="E468" s="52" t="s">
        <v>1179</v>
      </c>
      <c r="F468" s="8" t="s">
        <v>830</v>
      </c>
      <c r="G468" s="52" t="s">
        <v>1183</v>
      </c>
      <c r="H468" s="53">
        <v>398</v>
      </c>
      <c r="I468" s="52" t="s">
        <v>47</v>
      </c>
      <c r="J468" s="73" t="str">
        <f t="shared" si="113"/>
        <v>Electrification + Hydrogen</v>
      </c>
      <c r="K468" s="73" t="str">
        <f t="shared" si="113"/>
        <v>indst fuel type shifting</v>
      </c>
      <c r="L468" s="104">
        <f t="shared" si="113"/>
        <v>0</v>
      </c>
      <c r="M468" s="104">
        <f t="shared" si="113"/>
        <v>1</v>
      </c>
      <c r="N468" s="104">
        <f t="shared" si="113"/>
        <v>0.01</v>
      </c>
      <c r="O468" s="73" t="str">
        <f t="shared" si="113"/>
        <v>% of fuel shifted</v>
      </c>
      <c r="P468" s="52"/>
      <c r="Q468" s="73" t="str">
        <f t="shared" si="111"/>
        <v>industry-ag-main.html#fuel-switching</v>
      </c>
      <c r="R468" s="73" t="str">
        <f t="shared" si="111"/>
        <v>industry-elec-and-hydrogen.html</v>
      </c>
      <c r="S468" s="177"/>
      <c r="T468" s="52"/>
    </row>
    <row r="469" spans="1:20" ht="28.5">
      <c r="A469" s="73" t="str">
        <f t="shared" si="112"/>
        <v>Industry</v>
      </c>
      <c r="B469" s="73" t="str">
        <f t="shared" si="109"/>
        <v>Electrification + Hydrogen</v>
      </c>
      <c r="C469" s="73" t="str">
        <f t="shared" si="109"/>
        <v>Fraction of Industrial Fuel Use Shifted to Other Fuels</v>
      </c>
      <c r="D469" s="8" t="s">
        <v>142</v>
      </c>
      <c r="E469" s="52" t="s">
        <v>1180</v>
      </c>
      <c r="F469" s="8" t="s">
        <v>830</v>
      </c>
      <c r="G469" s="52" t="s">
        <v>1184</v>
      </c>
      <c r="H469" s="53">
        <v>399</v>
      </c>
      <c r="I469" s="52" t="s">
        <v>47</v>
      </c>
      <c r="J469" s="73" t="str">
        <f t="shared" si="113"/>
        <v>Electrification + Hydrogen</v>
      </c>
      <c r="K469" s="73" t="str">
        <f t="shared" si="113"/>
        <v>indst fuel type shifting</v>
      </c>
      <c r="L469" s="104">
        <f t="shared" si="113"/>
        <v>0</v>
      </c>
      <c r="M469" s="104">
        <f t="shared" si="113"/>
        <v>1</v>
      </c>
      <c r="N469" s="104">
        <f t="shared" si="113"/>
        <v>0.01</v>
      </c>
      <c r="O469" s="73" t="str">
        <f t="shared" si="113"/>
        <v>% of fuel shifted</v>
      </c>
      <c r="P469" s="52"/>
      <c r="Q469" s="73" t="str">
        <f t="shared" si="111"/>
        <v>industry-ag-main.html#fuel-switching</v>
      </c>
      <c r="R469" s="73" t="str">
        <f t="shared" si="111"/>
        <v>industry-elec-and-hydrogen.html</v>
      </c>
      <c r="S469" s="177"/>
      <c r="T469" s="52"/>
    </row>
    <row r="470" spans="1:20" ht="28.5">
      <c r="A470" s="73" t="str">
        <f t="shared" si="112"/>
        <v>Industry</v>
      </c>
      <c r="B470" s="73" t="str">
        <f t="shared" si="109"/>
        <v>Electrification + Hydrogen</v>
      </c>
      <c r="C470" s="73" t="str">
        <f t="shared" si="109"/>
        <v>Fraction of Industrial Fuel Use Shifted to Other Fuels</v>
      </c>
      <c r="D470" s="8" t="s">
        <v>142</v>
      </c>
      <c r="E470" s="52" t="s">
        <v>1177</v>
      </c>
      <c r="F470" s="8" t="s">
        <v>830</v>
      </c>
      <c r="G470" s="52" t="s">
        <v>1182</v>
      </c>
      <c r="H470" s="53">
        <v>400</v>
      </c>
      <c r="I470" s="52" t="s">
        <v>47</v>
      </c>
      <c r="J470" s="73" t="str">
        <f t="shared" si="113"/>
        <v>Electrification + Hydrogen</v>
      </c>
      <c r="K470" s="73" t="str">
        <f t="shared" si="113"/>
        <v>indst fuel type shifting</v>
      </c>
      <c r="L470" s="104">
        <f t="shared" si="113"/>
        <v>0</v>
      </c>
      <c r="M470" s="104">
        <f t="shared" si="113"/>
        <v>1</v>
      </c>
      <c r="N470" s="104">
        <f t="shared" si="113"/>
        <v>0.01</v>
      </c>
      <c r="O470" s="73" t="str">
        <f t="shared" si="113"/>
        <v>% of fuel shifted</v>
      </c>
      <c r="P470" s="52"/>
      <c r="Q470" s="73" t="str">
        <f t="shared" si="111"/>
        <v>industry-ag-main.html#fuel-switching</v>
      </c>
      <c r="R470" s="73" t="str">
        <f t="shared" si="111"/>
        <v>industry-elec-and-hydrogen.html</v>
      </c>
      <c r="S470" s="177"/>
      <c r="T470" s="52"/>
    </row>
    <row r="471" spans="1:20" ht="28.5">
      <c r="A471" s="73" t="str">
        <f t="shared" si="112"/>
        <v>Industry</v>
      </c>
      <c r="B471" s="73" t="str">
        <f t="shared" si="109"/>
        <v>Electrification + Hydrogen</v>
      </c>
      <c r="C471" s="73" t="str">
        <f t="shared" si="109"/>
        <v>Fraction of Industrial Fuel Use Shifted to Other Fuels</v>
      </c>
      <c r="D471" s="8" t="s">
        <v>143</v>
      </c>
      <c r="E471" s="52" t="s">
        <v>815</v>
      </c>
      <c r="F471" s="8" t="s">
        <v>831</v>
      </c>
      <c r="G471" s="52" t="s">
        <v>821</v>
      </c>
      <c r="H471" s="53">
        <v>401</v>
      </c>
      <c r="I471" s="52" t="s">
        <v>47</v>
      </c>
      <c r="J471" s="73" t="str">
        <f t="shared" si="113"/>
        <v>Electrification + Hydrogen</v>
      </c>
      <c r="K471" s="73" t="str">
        <f t="shared" si="113"/>
        <v>indst fuel type shifting</v>
      </c>
      <c r="L471" s="104">
        <f t="shared" si="113"/>
        <v>0</v>
      </c>
      <c r="M471" s="104">
        <f t="shared" si="113"/>
        <v>1</v>
      </c>
      <c r="N471" s="104">
        <f t="shared" si="113"/>
        <v>0.01</v>
      </c>
      <c r="O471" s="73" t="str">
        <f t="shared" si="113"/>
        <v>% of fuel shifted</v>
      </c>
      <c r="P471" s="52"/>
      <c r="Q471" s="73" t="str">
        <f t="shared" si="111"/>
        <v>industry-ag-main.html#fuel-switching</v>
      </c>
      <c r="R471" s="73" t="str">
        <f t="shared" si="111"/>
        <v>industry-elec-and-hydrogen.html</v>
      </c>
      <c r="S471" s="177"/>
      <c r="T471" s="52"/>
    </row>
    <row r="472" spans="1:20" ht="114">
      <c r="A472" s="73" t="str">
        <f t="shared" si="112"/>
        <v>Industry</v>
      </c>
      <c r="B472" s="73" t="str">
        <f t="shared" si="109"/>
        <v>Electrification + Hydrogen</v>
      </c>
      <c r="C472" s="73" t="str">
        <f t="shared" si="109"/>
        <v>Fraction of Industrial Fuel Use Shifted to Other Fuels</v>
      </c>
      <c r="D472" s="8" t="s">
        <v>143</v>
      </c>
      <c r="E472" s="52" t="s">
        <v>816</v>
      </c>
      <c r="F472" s="8" t="s">
        <v>831</v>
      </c>
      <c r="G472" s="52" t="s">
        <v>824</v>
      </c>
      <c r="H472" s="53">
        <v>402</v>
      </c>
      <c r="I472" s="52" t="s">
        <v>46</v>
      </c>
      <c r="J472" s="73" t="str">
        <f t="shared" si="113"/>
        <v>Electrification + Hydrogen</v>
      </c>
      <c r="K472" s="73" t="str">
        <f t="shared" si="113"/>
        <v>indst fuel type shifting</v>
      </c>
      <c r="L472" s="104">
        <f t="shared" si="113"/>
        <v>0</v>
      </c>
      <c r="M472" s="104">
        <f t="shared" si="113"/>
        <v>1</v>
      </c>
      <c r="N472" s="104">
        <f t="shared" si="113"/>
        <v>0.01</v>
      </c>
      <c r="O472" s="73" t="str">
        <f t="shared" si="113"/>
        <v>% of fuel shifted</v>
      </c>
      <c r="P472" s="52" t="s">
        <v>1497</v>
      </c>
      <c r="Q472" s="73" t="str">
        <f t="shared" si="111"/>
        <v>industry-ag-main.html#fuel-switching</v>
      </c>
      <c r="R472" s="73" t="str">
        <f t="shared" si="111"/>
        <v>industry-elec-and-hydrogen.html</v>
      </c>
      <c r="S472" s="177"/>
      <c r="T472" s="52"/>
    </row>
    <row r="473" spans="1:20" ht="114">
      <c r="A473" s="73" t="str">
        <f t="shared" si="112"/>
        <v>Industry</v>
      </c>
      <c r="B473" s="73" t="str">
        <f t="shared" si="109"/>
        <v>Electrification + Hydrogen</v>
      </c>
      <c r="C473" s="73" t="str">
        <f t="shared" si="109"/>
        <v>Fraction of Industrial Fuel Use Shifted to Other Fuels</v>
      </c>
      <c r="D473" s="8" t="s">
        <v>143</v>
      </c>
      <c r="E473" s="52" t="s">
        <v>817</v>
      </c>
      <c r="F473" s="8" t="s">
        <v>831</v>
      </c>
      <c r="G473" s="52" t="s">
        <v>825</v>
      </c>
      <c r="H473" s="53">
        <v>403</v>
      </c>
      <c r="I473" s="52" t="s">
        <v>46</v>
      </c>
      <c r="J473" s="73" t="str">
        <f t="shared" si="113"/>
        <v>Electrification + Hydrogen</v>
      </c>
      <c r="K473" s="73" t="str">
        <f t="shared" si="113"/>
        <v>indst fuel type shifting</v>
      </c>
      <c r="L473" s="104">
        <f t="shared" si="113"/>
        <v>0</v>
      </c>
      <c r="M473" s="104">
        <f t="shared" si="113"/>
        <v>1</v>
      </c>
      <c r="N473" s="104">
        <f t="shared" si="113"/>
        <v>0.01</v>
      </c>
      <c r="O473" s="73" t="str">
        <f t="shared" si="113"/>
        <v>% of fuel shifted</v>
      </c>
      <c r="P473" s="52" t="s">
        <v>1498</v>
      </c>
      <c r="Q473" s="73" t="str">
        <f t="shared" si="111"/>
        <v>industry-ag-main.html#fuel-switching</v>
      </c>
      <c r="R473" s="73" t="str">
        <f t="shared" si="111"/>
        <v>industry-elec-and-hydrogen.html</v>
      </c>
      <c r="S473" s="177"/>
      <c r="T473" s="52"/>
    </row>
    <row r="474" spans="1:20" ht="28.5">
      <c r="A474" s="73" t="str">
        <f t="shared" si="112"/>
        <v>Industry</v>
      </c>
      <c r="B474" s="73" t="str">
        <f t="shared" si="109"/>
        <v>Electrification + Hydrogen</v>
      </c>
      <c r="C474" s="73" t="str">
        <f t="shared" si="109"/>
        <v>Fraction of Industrial Fuel Use Shifted to Other Fuels</v>
      </c>
      <c r="D474" s="8" t="s">
        <v>143</v>
      </c>
      <c r="E474" s="52" t="s">
        <v>818</v>
      </c>
      <c r="F474" s="8" t="s">
        <v>831</v>
      </c>
      <c r="G474" s="52" t="s">
        <v>822</v>
      </c>
      <c r="H474" s="53">
        <v>404</v>
      </c>
      <c r="I474" s="52" t="s">
        <v>47</v>
      </c>
      <c r="J474" s="73" t="str">
        <f t="shared" si="113"/>
        <v>Electrification + Hydrogen</v>
      </c>
      <c r="K474" s="73" t="str">
        <f t="shared" si="113"/>
        <v>indst fuel type shifting</v>
      </c>
      <c r="L474" s="104">
        <f t="shared" si="113"/>
        <v>0</v>
      </c>
      <c r="M474" s="104">
        <f t="shared" si="113"/>
        <v>1</v>
      </c>
      <c r="N474" s="104">
        <f t="shared" si="113"/>
        <v>0.01</v>
      </c>
      <c r="O474" s="73" t="str">
        <f t="shared" si="113"/>
        <v>% of fuel shifted</v>
      </c>
      <c r="P474" s="52"/>
      <c r="Q474" s="73" t="str">
        <f t="shared" si="111"/>
        <v>industry-ag-main.html#fuel-switching</v>
      </c>
      <c r="R474" s="73" t="str">
        <f t="shared" si="111"/>
        <v>industry-elec-and-hydrogen.html</v>
      </c>
      <c r="S474" s="177"/>
      <c r="T474" s="52"/>
    </row>
    <row r="475" spans="1:20" ht="114">
      <c r="A475" s="73" t="str">
        <f t="shared" si="112"/>
        <v>Industry</v>
      </c>
      <c r="B475" s="73" t="str">
        <f t="shared" si="109"/>
        <v>Electrification + Hydrogen</v>
      </c>
      <c r="C475" s="73" t="str">
        <f t="shared" si="109"/>
        <v>Fraction of Industrial Fuel Use Shifted to Other Fuels</v>
      </c>
      <c r="D475" s="8" t="s">
        <v>143</v>
      </c>
      <c r="E475" s="52" t="s">
        <v>819</v>
      </c>
      <c r="F475" s="8" t="s">
        <v>831</v>
      </c>
      <c r="G475" s="52" t="s">
        <v>823</v>
      </c>
      <c r="H475" s="53">
        <v>405</v>
      </c>
      <c r="I475" s="52" t="s">
        <v>46</v>
      </c>
      <c r="J475" s="73" t="str">
        <f t="shared" si="113"/>
        <v>Electrification + Hydrogen</v>
      </c>
      <c r="K475" s="73" t="str">
        <f t="shared" si="113"/>
        <v>indst fuel type shifting</v>
      </c>
      <c r="L475" s="104">
        <f t="shared" si="113"/>
        <v>0</v>
      </c>
      <c r="M475" s="104">
        <f t="shared" si="113"/>
        <v>1</v>
      </c>
      <c r="N475" s="104">
        <f t="shared" si="113"/>
        <v>0.01</v>
      </c>
      <c r="O475" s="73" t="str">
        <f t="shared" si="113"/>
        <v>% of fuel shifted</v>
      </c>
      <c r="P475" s="52" t="s">
        <v>1499</v>
      </c>
      <c r="Q475" s="73" t="str">
        <f t="shared" si="111"/>
        <v>industry-ag-main.html#fuel-switching</v>
      </c>
      <c r="R475" s="73" t="str">
        <f t="shared" si="111"/>
        <v>industry-elec-and-hydrogen.html</v>
      </c>
      <c r="S475" s="177"/>
      <c r="T475" s="52"/>
    </row>
    <row r="476" spans="1:20" ht="28.5">
      <c r="A476" s="73" t="str">
        <f t="shared" si="112"/>
        <v>Industry</v>
      </c>
      <c r="B476" s="73" t="str">
        <f t="shared" si="109"/>
        <v>Electrification + Hydrogen</v>
      </c>
      <c r="C476" s="73" t="str">
        <f t="shared" si="109"/>
        <v>Fraction of Industrial Fuel Use Shifted to Other Fuels</v>
      </c>
      <c r="D476" s="8" t="s">
        <v>143</v>
      </c>
      <c r="E476" s="52" t="s">
        <v>820</v>
      </c>
      <c r="F476" s="8" t="s">
        <v>831</v>
      </c>
      <c r="G476" s="52" t="s">
        <v>826</v>
      </c>
      <c r="H476" s="53">
        <v>406</v>
      </c>
      <c r="I476" s="52" t="s">
        <v>47</v>
      </c>
      <c r="J476" s="73" t="str">
        <f t="shared" si="113"/>
        <v>Electrification + Hydrogen</v>
      </c>
      <c r="K476" s="73" t="str">
        <f t="shared" si="113"/>
        <v>indst fuel type shifting</v>
      </c>
      <c r="L476" s="104">
        <f t="shared" si="113"/>
        <v>0</v>
      </c>
      <c r="M476" s="104">
        <f t="shared" si="113"/>
        <v>1</v>
      </c>
      <c r="N476" s="104">
        <f t="shared" si="113"/>
        <v>0.01</v>
      </c>
      <c r="O476" s="73" t="str">
        <f t="shared" si="113"/>
        <v>% of fuel shifted</v>
      </c>
      <c r="P476" s="52"/>
      <c r="Q476" s="73" t="str">
        <f t="shared" si="111"/>
        <v>industry-ag-main.html#fuel-switching</v>
      </c>
      <c r="R476" s="73" t="str">
        <f t="shared" si="111"/>
        <v>industry-elec-and-hydrogen.html</v>
      </c>
      <c r="S476" s="177"/>
      <c r="T476" s="52"/>
    </row>
    <row r="477" spans="1:20" ht="28.5">
      <c r="A477" s="73" t="str">
        <f t="shared" si="112"/>
        <v>Industry</v>
      </c>
      <c r="B477" s="73" t="str">
        <f t="shared" si="109"/>
        <v>Electrification + Hydrogen</v>
      </c>
      <c r="C477" s="73" t="str">
        <f t="shared" si="109"/>
        <v>Fraction of Industrial Fuel Use Shifted to Other Fuels</v>
      </c>
      <c r="D477" s="8" t="s">
        <v>143</v>
      </c>
      <c r="E477" s="52" t="s">
        <v>1178</v>
      </c>
      <c r="F477" s="8" t="s">
        <v>831</v>
      </c>
      <c r="G477" s="52" t="s">
        <v>1181</v>
      </c>
      <c r="H477" s="53">
        <v>407</v>
      </c>
      <c r="I477" s="52" t="s">
        <v>47</v>
      </c>
      <c r="J477" s="73" t="str">
        <f t="shared" si="113"/>
        <v>Electrification + Hydrogen</v>
      </c>
      <c r="K477" s="73" t="str">
        <f t="shared" si="113"/>
        <v>indst fuel type shifting</v>
      </c>
      <c r="L477" s="104">
        <f t="shared" si="113"/>
        <v>0</v>
      </c>
      <c r="M477" s="104">
        <f t="shared" si="113"/>
        <v>1</v>
      </c>
      <c r="N477" s="104">
        <f t="shared" si="113"/>
        <v>0.01</v>
      </c>
      <c r="O477" s="73" t="str">
        <f t="shared" si="113"/>
        <v>% of fuel shifted</v>
      </c>
      <c r="P477" s="52"/>
      <c r="Q477" s="73" t="str">
        <f t="shared" si="111"/>
        <v>industry-ag-main.html#fuel-switching</v>
      </c>
      <c r="R477" s="73" t="str">
        <f t="shared" si="111"/>
        <v>industry-elec-and-hydrogen.html</v>
      </c>
      <c r="S477" s="177"/>
      <c r="T477" s="52"/>
    </row>
    <row r="478" spans="1:20" ht="128.25">
      <c r="A478" s="73" t="str">
        <f t="shared" si="112"/>
        <v>Industry</v>
      </c>
      <c r="B478" s="73" t="str">
        <f t="shared" si="109"/>
        <v>Electrification + Hydrogen</v>
      </c>
      <c r="C478" s="73" t="str">
        <f t="shared" si="109"/>
        <v>Fraction of Industrial Fuel Use Shifted to Other Fuels</v>
      </c>
      <c r="D478" s="8" t="s">
        <v>143</v>
      </c>
      <c r="E478" s="52" t="s">
        <v>1179</v>
      </c>
      <c r="F478" s="8" t="s">
        <v>831</v>
      </c>
      <c r="G478" s="52" t="s">
        <v>1183</v>
      </c>
      <c r="H478" s="53">
        <v>408</v>
      </c>
      <c r="I478" s="52" t="s">
        <v>46</v>
      </c>
      <c r="J478" s="73" t="str">
        <f t="shared" si="113"/>
        <v>Electrification + Hydrogen</v>
      </c>
      <c r="K478" s="73" t="str">
        <f t="shared" si="113"/>
        <v>indst fuel type shifting</v>
      </c>
      <c r="L478" s="104">
        <f t="shared" si="113"/>
        <v>0</v>
      </c>
      <c r="M478" s="104">
        <f t="shared" si="113"/>
        <v>1</v>
      </c>
      <c r="N478" s="104">
        <f t="shared" si="113"/>
        <v>0.01</v>
      </c>
      <c r="O478" s="73" t="str">
        <f t="shared" si="113"/>
        <v>% of fuel shifted</v>
      </c>
      <c r="P478" s="52" t="s">
        <v>1500</v>
      </c>
      <c r="Q478" s="73" t="str">
        <f t="shared" si="111"/>
        <v>industry-ag-main.html#fuel-switching</v>
      </c>
      <c r="R478" s="73" t="str">
        <f t="shared" si="111"/>
        <v>industry-elec-and-hydrogen.html</v>
      </c>
      <c r="S478" s="177"/>
      <c r="T478" s="52"/>
    </row>
    <row r="479" spans="1:20" ht="128.25">
      <c r="A479" s="73" t="str">
        <f t="shared" si="112"/>
        <v>Industry</v>
      </c>
      <c r="B479" s="73" t="str">
        <f t="shared" si="109"/>
        <v>Electrification + Hydrogen</v>
      </c>
      <c r="C479" s="73" t="str">
        <f t="shared" si="109"/>
        <v>Fraction of Industrial Fuel Use Shifted to Other Fuels</v>
      </c>
      <c r="D479" s="8" t="s">
        <v>143</v>
      </c>
      <c r="E479" s="52" t="s">
        <v>1180</v>
      </c>
      <c r="F479" s="8" t="s">
        <v>831</v>
      </c>
      <c r="G479" s="52" t="s">
        <v>1184</v>
      </c>
      <c r="H479" s="53">
        <v>409</v>
      </c>
      <c r="I479" s="52" t="s">
        <v>46</v>
      </c>
      <c r="J479" s="73" t="str">
        <f t="shared" si="113"/>
        <v>Electrification + Hydrogen</v>
      </c>
      <c r="K479" s="73" t="str">
        <f t="shared" si="113"/>
        <v>indst fuel type shifting</v>
      </c>
      <c r="L479" s="104">
        <f t="shared" si="113"/>
        <v>0</v>
      </c>
      <c r="M479" s="104">
        <f t="shared" si="113"/>
        <v>1</v>
      </c>
      <c r="N479" s="104">
        <f t="shared" si="113"/>
        <v>0.01</v>
      </c>
      <c r="O479" s="73" t="str">
        <f t="shared" si="113"/>
        <v>% of fuel shifted</v>
      </c>
      <c r="P479" s="52" t="s">
        <v>1501</v>
      </c>
      <c r="Q479" s="73" t="str">
        <f t="shared" si="111"/>
        <v>industry-ag-main.html#fuel-switching</v>
      </c>
      <c r="R479" s="73" t="str">
        <f t="shared" si="111"/>
        <v>industry-elec-and-hydrogen.html</v>
      </c>
      <c r="S479" s="177"/>
      <c r="T479" s="52"/>
    </row>
    <row r="480" spans="1:20" ht="28.5">
      <c r="A480" s="73" t="str">
        <f t="shared" si="112"/>
        <v>Industry</v>
      </c>
      <c r="B480" s="73" t="str">
        <f t="shared" si="109"/>
        <v>Electrification + Hydrogen</v>
      </c>
      <c r="C480" s="73" t="str">
        <f t="shared" si="109"/>
        <v>Fraction of Industrial Fuel Use Shifted to Other Fuels</v>
      </c>
      <c r="D480" s="8" t="s">
        <v>143</v>
      </c>
      <c r="E480" s="52" t="s">
        <v>1177</v>
      </c>
      <c r="F480" s="8" t="s">
        <v>831</v>
      </c>
      <c r="G480" s="52" t="s">
        <v>1182</v>
      </c>
      <c r="H480" s="53">
        <v>410</v>
      </c>
      <c r="I480" s="52" t="s">
        <v>47</v>
      </c>
      <c r="J480" s="73" t="str">
        <f t="shared" si="113"/>
        <v>Electrification + Hydrogen</v>
      </c>
      <c r="K480" s="73" t="str">
        <f t="shared" si="113"/>
        <v>indst fuel type shifting</v>
      </c>
      <c r="L480" s="104">
        <f t="shared" si="113"/>
        <v>0</v>
      </c>
      <c r="M480" s="104">
        <f t="shared" si="113"/>
        <v>1</v>
      </c>
      <c r="N480" s="104">
        <f t="shared" si="113"/>
        <v>0.01</v>
      </c>
      <c r="O480" s="73" t="str">
        <f t="shared" si="113"/>
        <v>% of fuel shifted</v>
      </c>
      <c r="P480" s="52"/>
      <c r="Q480" s="73" t="str">
        <f t="shared" si="111"/>
        <v>industry-ag-main.html#fuel-switching</v>
      </c>
      <c r="R480" s="73" t="str">
        <f t="shared" si="111"/>
        <v>industry-elec-and-hydrogen.html</v>
      </c>
      <c r="S480" s="177"/>
      <c r="T480" s="52"/>
    </row>
    <row r="481" spans="1:20" ht="28.5">
      <c r="A481" s="73" t="str">
        <f t="shared" si="112"/>
        <v>Industry</v>
      </c>
      <c r="B481" s="73" t="str">
        <f t="shared" si="109"/>
        <v>Electrification + Hydrogen</v>
      </c>
      <c r="C481" s="73" t="str">
        <f t="shared" si="109"/>
        <v>Fraction of Industrial Fuel Use Shifted to Other Fuels</v>
      </c>
      <c r="D481" s="8" t="s">
        <v>144</v>
      </c>
      <c r="E481" s="52" t="s">
        <v>815</v>
      </c>
      <c r="F481" s="8" t="s">
        <v>832</v>
      </c>
      <c r="G481" s="52" t="s">
        <v>821</v>
      </c>
      <c r="H481" s="53">
        <v>411</v>
      </c>
      <c r="I481" s="52" t="s">
        <v>47</v>
      </c>
      <c r="J481" s="73" t="str">
        <f t="shared" si="113"/>
        <v>Electrification + Hydrogen</v>
      </c>
      <c r="K481" s="73" t="str">
        <f t="shared" si="113"/>
        <v>indst fuel type shifting</v>
      </c>
      <c r="L481" s="104">
        <f t="shared" si="113"/>
        <v>0</v>
      </c>
      <c r="M481" s="104">
        <f t="shared" si="113"/>
        <v>1</v>
      </c>
      <c r="N481" s="104">
        <f t="shared" si="113"/>
        <v>0.01</v>
      </c>
      <c r="O481" s="73" t="str">
        <f t="shared" si="113"/>
        <v>% of fuel shifted</v>
      </c>
      <c r="P481" s="52"/>
      <c r="Q481" s="73" t="str">
        <f t="shared" si="111"/>
        <v>industry-ag-main.html#fuel-switching</v>
      </c>
      <c r="R481" s="73" t="str">
        <f t="shared" si="111"/>
        <v>industry-elec-and-hydrogen.html</v>
      </c>
      <c r="S481" s="177"/>
      <c r="T481" s="52"/>
    </row>
    <row r="482" spans="1:20" ht="114">
      <c r="A482" s="73" t="str">
        <f t="shared" si="112"/>
        <v>Industry</v>
      </c>
      <c r="B482" s="73" t="str">
        <f t="shared" si="109"/>
        <v>Electrification + Hydrogen</v>
      </c>
      <c r="C482" s="73" t="str">
        <f t="shared" si="109"/>
        <v>Fraction of Industrial Fuel Use Shifted to Other Fuels</v>
      </c>
      <c r="D482" s="8" t="s">
        <v>144</v>
      </c>
      <c r="E482" s="52" t="s">
        <v>816</v>
      </c>
      <c r="F482" s="8" t="s">
        <v>832</v>
      </c>
      <c r="G482" s="52" t="s">
        <v>824</v>
      </c>
      <c r="H482" s="53">
        <v>412</v>
      </c>
      <c r="I482" s="52" t="s">
        <v>46</v>
      </c>
      <c r="J482" s="73" t="str">
        <f t="shared" si="113"/>
        <v>Electrification + Hydrogen</v>
      </c>
      <c r="K482" s="73" t="str">
        <f t="shared" si="113"/>
        <v>indst fuel type shifting</v>
      </c>
      <c r="L482" s="104">
        <f t="shared" si="113"/>
        <v>0</v>
      </c>
      <c r="M482" s="104">
        <f t="shared" si="113"/>
        <v>1</v>
      </c>
      <c r="N482" s="104">
        <f t="shared" si="113"/>
        <v>0.01</v>
      </c>
      <c r="O482" s="73" t="str">
        <f t="shared" si="113"/>
        <v>% of fuel shifted</v>
      </c>
      <c r="P482" s="52" t="s">
        <v>1502</v>
      </c>
      <c r="Q482" s="73" t="str">
        <f t="shared" si="111"/>
        <v>industry-ag-main.html#fuel-switching</v>
      </c>
      <c r="R482" s="73" t="str">
        <f t="shared" si="111"/>
        <v>industry-elec-and-hydrogen.html</v>
      </c>
      <c r="S482" s="177"/>
      <c r="T482" s="52"/>
    </row>
    <row r="483" spans="1:20" ht="114">
      <c r="A483" s="73" t="str">
        <f t="shared" si="112"/>
        <v>Industry</v>
      </c>
      <c r="B483" s="73" t="str">
        <f t="shared" si="109"/>
        <v>Electrification + Hydrogen</v>
      </c>
      <c r="C483" s="73" t="str">
        <f t="shared" si="109"/>
        <v>Fraction of Industrial Fuel Use Shifted to Other Fuels</v>
      </c>
      <c r="D483" s="8" t="s">
        <v>144</v>
      </c>
      <c r="E483" s="52" t="s">
        <v>817</v>
      </c>
      <c r="F483" s="8" t="s">
        <v>832</v>
      </c>
      <c r="G483" s="52" t="s">
        <v>825</v>
      </c>
      <c r="H483" s="53">
        <v>413</v>
      </c>
      <c r="I483" s="52" t="s">
        <v>46</v>
      </c>
      <c r="J483" s="73" t="str">
        <f t="shared" si="113"/>
        <v>Electrification + Hydrogen</v>
      </c>
      <c r="K483" s="73" t="str">
        <f t="shared" si="113"/>
        <v>indst fuel type shifting</v>
      </c>
      <c r="L483" s="104">
        <f t="shared" si="113"/>
        <v>0</v>
      </c>
      <c r="M483" s="104">
        <f t="shared" si="113"/>
        <v>1</v>
      </c>
      <c r="N483" s="104">
        <f t="shared" si="113"/>
        <v>0.01</v>
      </c>
      <c r="O483" s="73" t="str">
        <f t="shared" si="113"/>
        <v>% of fuel shifted</v>
      </c>
      <c r="P483" s="52" t="s">
        <v>1503</v>
      </c>
      <c r="Q483" s="73" t="str">
        <f t="shared" si="111"/>
        <v>industry-ag-main.html#fuel-switching</v>
      </c>
      <c r="R483" s="73" t="str">
        <f t="shared" si="111"/>
        <v>industry-elec-and-hydrogen.html</v>
      </c>
      <c r="S483" s="177"/>
      <c r="T483" s="52"/>
    </row>
    <row r="484" spans="1:20" ht="28.5">
      <c r="A484" s="73" t="str">
        <f t="shared" si="112"/>
        <v>Industry</v>
      </c>
      <c r="B484" s="73" t="str">
        <f t="shared" si="112"/>
        <v>Electrification + Hydrogen</v>
      </c>
      <c r="C484" s="73" t="str">
        <f t="shared" si="112"/>
        <v>Fraction of Industrial Fuel Use Shifted to Other Fuels</v>
      </c>
      <c r="D484" s="8" t="s">
        <v>144</v>
      </c>
      <c r="E484" s="52" t="s">
        <v>818</v>
      </c>
      <c r="F484" s="8" t="s">
        <v>832</v>
      </c>
      <c r="G484" s="52" t="s">
        <v>822</v>
      </c>
      <c r="H484" s="53">
        <v>414</v>
      </c>
      <c r="I484" s="52" t="s">
        <v>47</v>
      </c>
      <c r="J484" s="73" t="str">
        <f t="shared" si="113"/>
        <v>Electrification + Hydrogen</v>
      </c>
      <c r="K484" s="73" t="str">
        <f t="shared" si="113"/>
        <v>indst fuel type shifting</v>
      </c>
      <c r="L484" s="104">
        <f t="shared" si="113"/>
        <v>0</v>
      </c>
      <c r="M484" s="104">
        <f t="shared" si="113"/>
        <v>1</v>
      </c>
      <c r="N484" s="104">
        <f t="shared" si="113"/>
        <v>0.01</v>
      </c>
      <c r="O484" s="73" t="str">
        <f t="shared" si="113"/>
        <v>% of fuel shifted</v>
      </c>
      <c r="P484" s="52"/>
      <c r="Q484" s="73" t="str">
        <f t="shared" si="111"/>
        <v>industry-ag-main.html#fuel-switching</v>
      </c>
      <c r="R484" s="73" t="str">
        <f t="shared" si="111"/>
        <v>industry-elec-and-hydrogen.html</v>
      </c>
      <c r="S484" s="177"/>
      <c r="T484" s="52"/>
    </row>
    <row r="485" spans="1:20" ht="114">
      <c r="A485" s="73" t="str">
        <f t="shared" si="112"/>
        <v>Industry</v>
      </c>
      <c r="B485" s="73" t="str">
        <f t="shared" si="112"/>
        <v>Electrification + Hydrogen</v>
      </c>
      <c r="C485" s="73" t="str">
        <f t="shared" si="112"/>
        <v>Fraction of Industrial Fuel Use Shifted to Other Fuels</v>
      </c>
      <c r="D485" s="8" t="s">
        <v>144</v>
      </c>
      <c r="E485" s="52" t="s">
        <v>819</v>
      </c>
      <c r="F485" s="8" t="s">
        <v>832</v>
      </c>
      <c r="G485" s="52" t="s">
        <v>823</v>
      </c>
      <c r="H485" s="53">
        <v>415</v>
      </c>
      <c r="I485" s="52" t="s">
        <v>46</v>
      </c>
      <c r="J485" s="73" t="str">
        <f t="shared" si="113"/>
        <v>Electrification + Hydrogen</v>
      </c>
      <c r="K485" s="73" t="str">
        <f t="shared" si="113"/>
        <v>indst fuel type shifting</v>
      </c>
      <c r="L485" s="104">
        <f t="shared" si="113"/>
        <v>0</v>
      </c>
      <c r="M485" s="104">
        <f t="shared" si="113"/>
        <v>1</v>
      </c>
      <c r="N485" s="104">
        <f t="shared" si="113"/>
        <v>0.01</v>
      </c>
      <c r="O485" s="73" t="str">
        <f t="shared" si="113"/>
        <v>% of fuel shifted</v>
      </c>
      <c r="P485" s="52" t="s">
        <v>1504</v>
      </c>
      <c r="Q485" s="73" t="str">
        <f t="shared" si="111"/>
        <v>industry-ag-main.html#fuel-switching</v>
      </c>
      <c r="R485" s="73" t="str">
        <f t="shared" si="111"/>
        <v>industry-elec-and-hydrogen.html</v>
      </c>
      <c r="S485" s="177"/>
      <c r="T485" s="52"/>
    </row>
    <row r="486" spans="1:20" ht="28.5">
      <c r="A486" s="73" t="str">
        <f t="shared" ref="A486:C530" si="114">A$451</f>
        <v>Industry</v>
      </c>
      <c r="B486" s="73" t="str">
        <f t="shared" si="114"/>
        <v>Electrification + Hydrogen</v>
      </c>
      <c r="C486" s="73" t="str">
        <f t="shared" si="114"/>
        <v>Fraction of Industrial Fuel Use Shifted to Other Fuels</v>
      </c>
      <c r="D486" s="8" t="s">
        <v>144</v>
      </c>
      <c r="E486" s="52" t="s">
        <v>820</v>
      </c>
      <c r="F486" s="8" t="s">
        <v>832</v>
      </c>
      <c r="G486" s="52" t="s">
        <v>826</v>
      </c>
      <c r="H486" s="53">
        <v>416</v>
      </c>
      <c r="I486" s="52" t="s">
        <v>47</v>
      </c>
      <c r="J486" s="73" t="str">
        <f t="shared" si="113"/>
        <v>Electrification + Hydrogen</v>
      </c>
      <c r="K486" s="73" t="str">
        <f t="shared" si="113"/>
        <v>indst fuel type shifting</v>
      </c>
      <c r="L486" s="104">
        <f t="shared" si="113"/>
        <v>0</v>
      </c>
      <c r="M486" s="104">
        <f t="shared" si="113"/>
        <v>1</v>
      </c>
      <c r="N486" s="104">
        <f t="shared" si="113"/>
        <v>0.01</v>
      </c>
      <c r="O486" s="73" t="str">
        <f t="shared" si="113"/>
        <v>% of fuel shifted</v>
      </c>
      <c r="P486" s="52"/>
      <c r="Q486" s="73" t="str">
        <f t="shared" si="111"/>
        <v>industry-ag-main.html#fuel-switching</v>
      </c>
      <c r="R486" s="73" t="str">
        <f t="shared" si="111"/>
        <v>industry-elec-and-hydrogen.html</v>
      </c>
      <c r="S486" s="177"/>
      <c r="T486" s="52"/>
    </row>
    <row r="487" spans="1:20" ht="28.5">
      <c r="A487" s="73" t="str">
        <f t="shared" si="114"/>
        <v>Industry</v>
      </c>
      <c r="B487" s="73" t="str">
        <f t="shared" si="114"/>
        <v>Electrification + Hydrogen</v>
      </c>
      <c r="C487" s="73" t="str">
        <f t="shared" si="114"/>
        <v>Fraction of Industrial Fuel Use Shifted to Other Fuels</v>
      </c>
      <c r="D487" s="8" t="s">
        <v>144</v>
      </c>
      <c r="E487" s="52" t="s">
        <v>1178</v>
      </c>
      <c r="F487" s="8" t="s">
        <v>832</v>
      </c>
      <c r="G487" s="52" t="s">
        <v>1181</v>
      </c>
      <c r="H487" s="53">
        <v>417</v>
      </c>
      <c r="I487" s="52" t="s">
        <v>47</v>
      </c>
      <c r="J487" s="73" t="str">
        <f t="shared" si="113"/>
        <v>Electrification + Hydrogen</v>
      </c>
      <c r="K487" s="73" t="str">
        <f t="shared" si="113"/>
        <v>indst fuel type shifting</v>
      </c>
      <c r="L487" s="104">
        <f t="shared" si="113"/>
        <v>0</v>
      </c>
      <c r="M487" s="104">
        <f t="shared" si="113"/>
        <v>1</v>
      </c>
      <c r="N487" s="104">
        <f t="shared" si="113"/>
        <v>0.01</v>
      </c>
      <c r="O487" s="73" t="str">
        <f t="shared" si="113"/>
        <v>% of fuel shifted</v>
      </c>
      <c r="P487" s="52"/>
      <c r="Q487" s="73" t="str">
        <f t="shared" si="111"/>
        <v>industry-ag-main.html#fuel-switching</v>
      </c>
      <c r="R487" s="73" t="str">
        <f t="shared" si="111"/>
        <v>industry-elec-and-hydrogen.html</v>
      </c>
      <c r="S487" s="177"/>
      <c r="T487" s="52"/>
    </row>
    <row r="488" spans="1:20" ht="114">
      <c r="A488" s="73" t="str">
        <f t="shared" si="114"/>
        <v>Industry</v>
      </c>
      <c r="B488" s="73" t="str">
        <f t="shared" si="114"/>
        <v>Electrification + Hydrogen</v>
      </c>
      <c r="C488" s="73" t="str">
        <f t="shared" si="114"/>
        <v>Fraction of Industrial Fuel Use Shifted to Other Fuels</v>
      </c>
      <c r="D488" s="8" t="s">
        <v>144</v>
      </c>
      <c r="E488" s="52" t="s">
        <v>1179</v>
      </c>
      <c r="F488" s="8" t="s">
        <v>832</v>
      </c>
      <c r="G488" s="52" t="s">
        <v>1183</v>
      </c>
      <c r="H488" s="53">
        <v>418</v>
      </c>
      <c r="I488" s="52" t="s">
        <v>46</v>
      </c>
      <c r="J488" s="73" t="str">
        <f t="shared" si="113"/>
        <v>Electrification + Hydrogen</v>
      </c>
      <c r="K488" s="73" t="str">
        <f t="shared" si="113"/>
        <v>indst fuel type shifting</v>
      </c>
      <c r="L488" s="104">
        <f t="shared" si="113"/>
        <v>0</v>
      </c>
      <c r="M488" s="104">
        <f t="shared" si="113"/>
        <v>1</v>
      </c>
      <c r="N488" s="104">
        <f t="shared" si="113"/>
        <v>0.01</v>
      </c>
      <c r="O488" s="73" t="str">
        <f t="shared" si="113"/>
        <v>% of fuel shifted</v>
      </c>
      <c r="P488" s="52" t="s">
        <v>1505</v>
      </c>
      <c r="Q488" s="73" t="str">
        <f t="shared" si="111"/>
        <v>industry-ag-main.html#fuel-switching</v>
      </c>
      <c r="R488" s="73" t="str">
        <f t="shared" si="111"/>
        <v>industry-elec-and-hydrogen.html</v>
      </c>
      <c r="S488" s="177"/>
      <c r="T488" s="52"/>
    </row>
    <row r="489" spans="1:20" ht="128.25">
      <c r="A489" s="73" t="str">
        <f t="shared" si="114"/>
        <v>Industry</v>
      </c>
      <c r="B489" s="73" t="str">
        <f t="shared" si="114"/>
        <v>Electrification + Hydrogen</v>
      </c>
      <c r="C489" s="73" t="str">
        <f t="shared" si="114"/>
        <v>Fraction of Industrial Fuel Use Shifted to Other Fuels</v>
      </c>
      <c r="D489" s="8" t="s">
        <v>144</v>
      </c>
      <c r="E489" s="52" t="s">
        <v>1180</v>
      </c>
      <c r="F489" s="8" t="s">
        <v>832</v>
      </c>
      <c r="G489" s="52" t="s">
        <v>1184</v>
      </c>
      <c r="H489" s="53">
        <v>419</v>
      </c>
      <c r="I489" s="52" t="s">
        <v>46</v>
      </c>
      <c r="J489" s="73" t="str">
        <f t="shared" si="113"/>
        <v>Electrification + Hydrogen</v>
      </c>
      <c r="K489" s="73" t="str">
        <f t="shared" si="113"/>
        <v>indst fuel type shifting</v>
      </c>
      <c r="L489" s="104">
        <f t="shared" si="113"/>
        <v>0</v>
      </c>
      <c r="M489" s="104">
        <f t="shared" si="113"/>
        <v>1</v>
      </c>
      <c r="N489" s="104">
        <f t="shared" si="113"/>
        <v>0.01</v>
      </c>
      <c r="O489" s="73" t="str">
        <f t="shared" si="113"/>
        <v>% of fuel shifted</v>
      </c>
      <c r="P489" s="52" t="s">
        <v>1506</v>
      </c>
      <c r="Q489" s="73" t="str">
        <f t="shared" si="111"/>
        <v>industry-ag-main.html#fuel-switching</v>
      </c>
      <c r="R489" s="73" t="str">
        <f t="shared" si="111"/>
        <v>industry-elec-and-hydrogen.html</v>
      </c>
      <c r="S489" s="177"/>
      <c r="T489" s="52"/>
    </row>
    <row r="490" spans="1:20" ht="28.5">
      <c r="A490" s="73" t="str">
        <f t="shared" si="114"/>
        <v>Industry</v>
      </c>
      <c r="B490" s="73" t="str">
        <f t="shared" si="114"/>
        <v>Electrification + Hydrogen</v>
      </c>
      <c r="C490" s="73" t="str">
        <f t="shared" si="114"/>
        <v>Fraction of Industrial Fuel Use Shifted to Other Fuels</v>
      </c>
      <c r="D490" s="8" t="s">
        <v>144</v>
      </c>
      <c r="E490" s="52" t="s">
        <v>1177</v>
      </c>
      <c r="F490" s="8" t="s">
        <v>832</v>
      </c>
      <c r="G490" s="52" t="s">
        <v>1182</v>
      </c>
      <c r="H490" s="53">
        <v>420</v>
      </c>
      <c r="I490" s="52" t="s">
        <v>47</v>
      </c>
      <c r="J490" s="73" t="str">
        <f t="shared" si="113"/>
        <v>Electrification + Hydrogen</v>
      </c>
      <c r="K490" s="73" t="str">
        <f t="shared" si="113"/>
        <v>indst fuel type shifting</v>
      </c>
      <c r="L490" s="104">
        <f t="shared" si="113"/>
        <v>0</v>
      </c>
      <c r="M490" s="104">
        <f t="shared" si="113"/>
        <v>1</v>
      </c>
      <c r="N490" s="104">
        <f t="shared" si="113"/>
        <v>0.01</v>
      </c>
      <c r="O490" s="73" t="str">
        <f t="shared" si="113"/>
        <v>% of fuel shifted</v>
      </c>
      <c r="P490" s="52"/>
      <c r="Q490" s="73" t="str">
        <f t="shared" si="111"/>
        <v>industry-ag-main.html#fuel-switching</v>
      </c>
      <c r="R490" s="73" t="str">
        <f t="shared" si="111"/>
        <v>industry-elec-and-hydrogen.html</v>
      </c>
      <c r="S490" s="177"/>
      <c r="T490" s="52"/>
    </row>
    <row r="491" spans="1:20" ht="28.5">
      <c r="A491" s="73" t="str">
        <f t="shared" si="114"/>
        <v>Industry</v>
      </c>
      <c r="B491" s="73" t="str">
        <f t="shared" si="114"/>
        <v>Electrification + Hydrogen</v>
      </c>
      <c r="C491" s="73" t="str">
        <f t="shared" si="114"/>
        <v>Fraction of Industrial Fuel Use Shifted to Other Fuels</v>
      </c>
      <c r="D491" s="8" t="s">
        <v>862</v>
      </c>
      <c r="E491" s="52" t="s">
        <v>815</v>
      </c>
      <c r="F491" s="52" t="s">
        <v>1256</v>
      </c>
      <c r="G491" s="52" t="s">
        <v>821</v>
      </c>
      <c r="H491" s="53">
        <v>421</v>
      </c>
      <c r="I491" s="52" t="s">
        <v>47</v>
      </c>
      <c r="J491" s="73" t="str">
        <f t="shared" si="113"/>
        <v>Electrification + Hydrogen</v>
      </c>
      <c r="K491" s="73" t="str">
        <f t="shared" si="113"/>
        <v>indst fuel type shifting</v>
      </c>
      <c r="L491" s="104">
        <f t="shared" si="113"/>
        <v>0</v>
      </c>
      <c r="M491" s="104">
        <f t="shared" si="113"/>
        <v>1</v>
      </c>
      <c r="N491" s="104">
        <f t="shared" si="113"/>
        <v>0.01</v>
      </c>
      <c r="O491" s="73" t="str">
        <f t="shared" si="113"/>
        <v>% of fuel shifted</v>
      </c>
      <c r="P491" s="52"/>
      <c r="Q491" s="73" t="str">
        <f t="shared" si="111"/>
        <v>industry-ag-main.html#fuel-switching</v>
      </c>
      <c r="R491" s="73" t="str">
        <f t="shared" si="111"/>
        <v>industry-elec-and-hydrogen.html</v>
      </c>
      <c r="S491" s="177"/>
      <c r="T491" s="52"/>
    </row>
    <row r="492" spans="1:20" ht="114">
      <c r="A492" s="73" t="str">
        <f t="shared" si="114"/>
        <v>Industry</v>
      </c>
      <c r="B492" s="73" t="str">
        <f t="shared" si="114"/>
        <v>Electrification + Hydrogen</v>
      </c>
      <c r="C492" s="73" t="str">
        <f t="shared" si="114"/>
        <v>Fraction of Industrial Fuel Use Shifted to Other Fuels</v>
      </c>
      <c r="D492" s="8" t="s">
        <v>862</v>
      </c>
      <c r="E492" s="52" t="s">
        <v>816</v>
      </c>
      <c r="F492" s="52" t="s">
        <v>1256</v>
      </c>
      <c r="G492" s="52" t="s">
        <v>824</v>
      </c>
      <c r="H492" s="53">
        <v>422</v>
      </c>
      <c r="I492" s="52" t="s">
        <v>46</v>
      </c>
      <c r="J492" s="73" t="str">
        <f t="shared" si="113"/>
        <v>Electrification + Hydrogen</v>
      </c>
      <c r="K492" s="73" t="str">
        <f t="shared" si="113"/>
        <v>indst fuel type shifting</v>
      </c>
      <c r="L492" s="104">
        <f t="shared" si="113"/>
        <v>0</v>
      </c>
      <c r="M492" s="104">
        <f t="shared" si="113"/>
        <v>1</v>
      </c>
      <c r="N492" s="104">
        <f t="shared" si="113"/>
        <v>0.01</v>
      </c>
      <c r="O492" s="73" t="str">
        <f t="shared" si="113"/>
        <v>% of fuel shifted</v>
      </c>
      <c r="P492" s="52" t="s">
        <v>1507</v>
      </c>
      <c r="Q492" s="73" t="str">
        <f t="shared" si="111"/>
        <v>industry-ag-main.html#fuel-switching</v>
      </c>
      <c r="R492" s="73" t="str">
        <f t="shared" si="111"/>
        <v>industry-elec-and-hydrogen.html</v>
      </c>
      <c r="S492" s="177"/>
      <c r="T492" s="52"/>
    </row>
    <row r="493" spans="1:20" ht="114">
      <c r="A493" s="73" t="str">
        <f t="shared" si="114"/>
        <v>Industry</v>
      </c>
      <c r="B493" s="73" t="str">
        <f t="shared" si="114"/>
        <v>Electrification + Hydrogen</v>
      </c>
      <c r="C493" s="73" t="str">
        <f t="shared" si="114"/>
        <v>Fraction of Industrial Fuel Use Shifted to Other Fuels</v>
      </c>
      <c r="D493" s="8" t="s">
        <v>862</v>
      </c>
      <c r="E493" s="52" t="s">
        <v>817</v>
      </c>
      <c r="F493" s="52" t="s">
        <v>1256</v>
      </c>
      <c r="G493" s="52" t="s">
        <v>825</v>
      </c>
      <c r="H493" s="53">
        <v>423</v>
      </c>
      <c r="I493" s="52" t="s">
        <v>46</v>
      </c>
      <c r="J493" s="73" t="str">
        <f t="shared" si="113"/>
        <v>Electrification + Hydrogen</v>
      </c>
      <c r="K493" s="73" t="str">
        <f t="shared" si="113"/>
        <v>indst fuel type shifting</v>
      </c>
      <c r="L493" s="104">
        <f t="shared" si="113"/>
        <v>0</v>
      </c>
      <c r="M493" s="104">
        <f t="shared" si="113"/>
        <v>1</v>
      </c>
      <c r="N493" s="104">
        <f t="shared" si="113"/>
        <v>0.01</v>
      </c>
      <c r="O493" s="73" t="str">
        <f t="shared" si="113"/>
        <v>% of fuel shifted</v>
      </c>
      <c r="P493" s="52" t="s">
        <v>1508</v>
      </c>
      <c r="Q493" s="73" t="str">
        <f t="shared" si="111"/>
        <v>industry-ag-main.html#fuel-switching</v>
      </c>
      <c r="R493" s="73" t="str">
        <f t="shared" si="111"/>
        <v>industry-elec-and-hydrogen.html</v>
      </c>
      <c r="S493" s="177"/>
      <c r="T493" s="52"/>
    </row>
    <row r="494" spans="1:20" ht="28.5">
      <c r="A494" s="73" t="str">
        <f t="shared" si="114"/>
        <v>Industry</v>
      </c>
      <c r="B494" s="73" t="str">
        <f t="shared" si="114"/>
        <v>Electrification + Hydrogen</v>
      </c>
      <c r="C494" s="73" t="str">
        <f t="shared" si="114"/>
        <v>Fraction of Industrial Fuel Use Shifted to Other Fuels</v>
      </c>
      <c r="D494" s="8" t="s">
        <v>862</v>
      </c>
      <c r="E494" s="52" t="s">
        <v>818</v>
      </c>
      <c r="F494" s="52" t="s">
        <v>1256</v>
      </c>
      <c r="G494" s="52" t="s">
        <v>822</v>
      </c>
      <c r="H494" s="53">
        <v>424</v>
      </c>
      <c r="I494" s="52" t="s">
        <v>47</v>
      </c>
      <c r="J494" s="73" t="str">
        <f t="shared" si="113"/>
        <v>Electrification + Hydrogen</v>
      </c>
      <c r="K494" s="73" t="str">
        <f t="shared" si="113"/>
        <v>indst fuel type shifting</v>
      </c>
      <c r="L494" s="104">
        <f t="shared" si="113"/>
        <v>0</v>
      </c>
      <c r="M494" s="104">
        <f t="shared" si="113"/>
        <v>1</v>
      </c>
      <c r="N494" s="104">
        <f t="shared" si="113"/>
        <v>0.01</v>
      </c>
      <c r="O494" s="73" t="str">
        <f t="shared" si="113"/>
        <v>% of fuel shifted</v>
      </c>
      <c r="P494" s="52"/>
      <c r="Q494" s="73" t="str">
        <f t="shared" si="111"/>
        <v>industry-ag-main.html#fuel-switching</v>
      </c>
      <c r="R494" s="73" t="str">
        <f t="shared" si="111"/>
        <v>industry-elec-and-hydrogen.html</v>
      </c>
      <c r="S494" s="177"/>
      <c r="T494" s="52"/>
    </row>
    <row r="495" spans="1:20" ht="114">
      <c r="A495" s="73" t="str">
        <f t="shared" si="114"/>
        <v>Industry</v>
      </c>
      <c r="B495" s="73" t="str">
        <f t="shared" si="114"/>
        <v>Electrification + Hydrogen</v>
      </c>
      <c r="C495" s="73" t="str">
        <f t="shared" si="114"/>
        <v>Fraction of Industrial Fuel Use Shifted to Other Fuels</v>
      </c>
      <c r="D495" s="8" t="s">
        <v>862</v>
      </c>
      <c r="E495" s="52" t="s">
        <v>819</v>
      </c>
      <c r="F495" s="52" t="s">
        <v>1256</v>
      </c>
      <c r="G495" s="52" t="s">
        <v>823</v>
      </c>
      <c r="H495" s="53">
        <v>425</v>
      </c>
      <c r="I495" s="52" t="s">
        <v>46</v>
      </c>
      <c r="J495" s="73" t="str">
        <f t="shared" si="113"/>
        <v>Electrification + Hydrogen</v>
      </c>
      <c r="K495" s="73" t="str">
        <f t="shared" si="113"/>
        <v>indst fuel type shifting</v>
      </c>
      <c r="L495" s="104">
        <f t="shared" si="113"/>
        <v>0</v>
      </c>
      <c r="M495" s="104">
        <f t="shared" si="113"/>
        <v>1</v>
      </c>
      <c r="N495" s="104">
        <f t="shared" si="113"/>
        <v>0.01</v>
      </c>
      <c r="O495" s="73" t="str">
        <f t="shared" si="113"/>
        <v>% of fuel shifted</v>
      </c>
      <c r="P495" s="52" t="s">
        <v>1509</v>
      </c>
      <c r="Q495" s="73" t="str">
        <f t="shared" si="111"/>
        <v>industry-ag-main.html#fuel-switching</v>
      </c>
      <c r="R495" s="73" t="str">
        <f t="shared" si="111"/>
        <v>industry-elec-and-hydrogen.html</v>
      </c>
      <c r="S495" s="177"/>
      <c r="T495" s="52"/>
    </row>
    <row r="496" spans="1:20" ht="28.5">
      <c r="A496" s="73" t="str">
        <f t="shared" si="114"/>
        <v>Industry</v>
      </c>
      <c r="B496" s="73" t="str">
        <f t="shared" si="114"/>
        <v>Electrification + Hydrogen</v>
      </c>
      <c r="C496" s="73" t="str">
        <f t="shared" si="114"/>
        <v>Fraction of Industrial Fuel Use Shifted to Other Fuels</v>
      </c>
      <c r="D496" s="8" t="s">
        <v>862</v>
      </c>
      <c r="E496" s="52" t="s">
        <v>820</v>
      </c>
      <c r="F496" s="52" t="s">
        <v>1256</v>
      </c>
      <c r="G496" s="52" t="s">
        <v>826</v>
      </c>
      <c r="H496" s="53">
        <v>426</v>
      </c>
      <c r="I496" s="52" t="s">
        <v>47</v>
      </c>
      <c r="J496" s="73" t="str">
        <f t="shared" si="113"/>
        <v>Electrification + Hydrogen</v>
      </c>
      <c r="K496" s="73" t="str">
        <f t="shared" si="113"/>
        <v>indst fuel type shifting</v>
      </c>
      <c r="L496" s="104">
        <f t="shared" si="113"/>
        <v>0</v>
      </c>
      <c r="M496" s="104">
        <f t="shared" si="113"/>
        <v>1</v>
      </c>
      <c r="N496" s="104">
        <f t="shared" si="113"/>
        <v>0.01</v>
      </c>
      <c r="O496" s="73" t="str">
        <f t="shared" si="113"/>
        <v>% of fuel shifted</v>
      </c>
      <c r="P496" s="52"/>
      <c r="Q496" s="73" t="str">
        <f t="shared" si="111"/>
        <v>industry-ag-main.html#fuel-switching</v>
      </c>
      <c r="R496" s="73" t="str">
        <f t="shared" si="111"/>
        <v>industry-elec-and-hydrogen.html</v>
      </c>
      <c r="S496" s="177"/>
      <c r="T496" s="52"/>
    </row>
    <row r="497" spans="1:20" ht="28.5">
      <c r="A497" s="73" t="str">
        <f t="shared" si="114"/>
        <v>Industry</v>
      </c>
      <c r="B497" s="73" t="str">
        <f t="shared" si="114"/>
        <v>Electrification + Hydrogen</v>
      </c>
      <c r="C497" s="73" t="str">
        <f t="shared" si="114"/>
        <v>Fraction of Industrial Fuel Use Shifted to Other Fuels</v>
      </c>
      <c r="D497" s="8" t="s">
        <v>862</v>
      </c>
      <c r="E497" s="52" t="s">
        <v>1178</v>
      </c>
      <c r="F497" s="52" t="s">
        <v>1256</v>
      </c>
      <c r="G497" s="52" t="s">
        <v>1181</v>
      </c>
      <c r="H497" s="53">
        <v>427</v>
      </c>
      <c r="I497" s="52" t="s">
        <v>47</v>
      </c>
      <c r="J497" s="73" t="str">
        <f t="shared" si="113"/>
        <v>Electrification + Hydrogen</v>
      </c>
      <c r="K497" s="73" t="str">
        <f t="shared" si="113"/>
        <v>indst fuel type shifting</v>
      </c>
      <c r="L497" s="104">
        <f t="shared" si="113"/>
        <v>0</v>
      </c>
      <c r="M497" s="104">
        <f t="shared" si="113"/>
        <v>1</v>
      </c>
      <c r="N497" s="104">
        <f t="shared" si="113"/>
        <v>0.01</v>
      </c>
      <c r="O497" s="73" t="str">
        <f t="shared" si="113"/>
        <v>% of fuel shifted</v>
      </c>
      <c r="P497" s="52"/>
      <c r="Q497" s="73" t="str">
        <f t="shared" si="111"/>
        <v>industry-ag-main.html#fuel-switching</v>
      </c>
      <c r="R497" s="73" t="str">
        <f t="shared" si="111"/>
        <v>industry-elec-and-hydrogen.html</v>
      </c>
      <c r="S497" s="177"/>
      <c r="T497" s="52"/>
    </row>
    <row r="498" spans="1:20" ht="114">
      <c r="A498" s="73" t="str">
        <f t="shared" si="114"/>
        <v>Industry</v>
      </c>
      <c r="B498" s="73" t="str">
        <f t="shared" si="114"/>
        <v>Electrification + Hydrogen</v>
      </c>
      <c r="C498" s="73" t="str">
        <f t="shared" si="114"/>
        <v>Fraction of Industrial Fuel Use Shifted to Other Fuels</v>
      </c>
      <c r="D498" s="8" t="s">
        <v>862</v>
      </c>
      <c r="E498" s="52" t="s">
        <v>1179</v>
      </c>
      <c r="F498" s="52" t="s">
        <v>1256</v>
      </c>
      <c r="G498" s="52" t="s">
        <v>1183</v>
      </c>
      <c r="H498" s="53">
        <v>428</v>
      </c>
      <c r="I498" s="52" t="s">
        <v>46</v>
      </c>
      <c r="J498" s="73" t="str">
        <f t="shared" si="113"/>
        <v>Electrification + Hydrogen</v>
      </c>
      <c r="K498" s="73" t="str">
        <f t="shared" si="113"/>
        <v>indst fuel type shifting</v>
      </c>
      <c r="L498" s="104">
        <f t="shared" si="113"/>
        <v>0</v>
      </c>
      <c r="M498" s="104">
        <f t="shared" si="113"/>
        <v>1</v>
      </c>
      <c r="N498" s="104">
        <f t="shared" si="113"/>
        <v>0.01</v>
      </c>
      <c r="O498" s="73" t="str">
        <f t="shared" si="113"/>
        <v>% of fuel shifted</v>
      </c>
      <c r="P498" s="52" t="s">
        <v>1510</v>
      </c>
      <c r="Q498" s="73" t="str">
        <f t="shared" si="111"/>
        <v>industry-ag-main.html#fuel-switching</v>
      </c>
      <c r="R498" s="73" t="str">
        <f t="shared" si="111"/>
        <v>industry-elec-and-hydrogen.html</v>
      </c>
      <c r="S498" s="177"/>
      <c r="T498" s="52"/>
    </row>
    <row r="499" spans="1:20" ht="28.5">
      <c r="A499" s="73" t="str">
        <f t="shared" si="114"/>
        <v>Industry</v>
      </c>
      <c r="B499" s="73" t="str">
        <f t="shared" si="114"/>
        <v>Electrification + Hydrogen</v>
      </c>
      <c r="C499" s="73" t="str">
        <f t="shared" si="114"/>
        <v>Fraction of Industrial Fuel Use Shifted to Other Fuels</v>
      </c>
      <c r="D499" s="8" t="s">
        <v>862</v>
      </c>
      <c r="E499" s="52" t="s">
        <v>1180</v>
      </c>
      <c r="F499" s="52" t="s">
        <v>1256</v>
      </c>
      <c r="G499" s="52" t="s">
        <v>1184</v>
      </c>
      <c r="H499" s="53">
        <v>464</v>
      </c>
      <c r="I499" s="52" t="s">
        <v>47</v>
      </c>
      <c r="J499" s="73" t="str">
        <f t="shared" si="113"/>
        <v>Electrification + Hydrogen</v>
      </c>
      <c r="K499" s="73" t="str">
        <f t="shared" si="113"/>
        <v>indst fuel type shifting</v>
      </c>
      <c r="L499" s="104">
        <f t="shared" si="113"/>
        <v>0</v>
      </c>
      <c r="M499" s="104">
        <f t="shared" ref="J499:O530" si="115">M$451</f>
        <v>1</v>
      </c>
      <c r="N499" s="104">
        <f t="shared" si="115"/>
        <v>0.01</v>
      </c>
      <c r="O499" s="73" t="str">
        <f t="shared" si="115"/>
        <v>% of fuel shifted</v>
      </c>
      <c r="P499" s="52"/>
      <c r="Q499" s="73" t="str">
        <f t="shared" si="111"/>
        <v>industry-ag-main.html#fuel-switching</v>
      </c>
      <c r="R499" s="73" t="str">
        <f t="shared" si="111"/>
        <v>industry-elec-and-hydrogen.html</v>
      </c>
      <c r="S499" s="177"/>
      <c r="T499" s="52"/>
    </row>
    <row r="500" spans="1:20" ht="28.5">
      <c r="A500" s="73" t="str">
        <f t="shared" si="114"/>
        <v>Industry</v>
      </c>
      <c r="B500" s="73" t="str">
        <f t="shared" si="114"/>
        <v>Electrification + Hydrogen</v>
      </c>
      <c r="C500" s="73" t="str">
        <f t="shared" si="114"/>
        <v>Fraction of Industrial Fuel Use Shifted to Other Fuels</v>
      </c>
      <c r="D500" s="8" t="s">
        <v>862</v>
      </c>
      <c r="E500" s="52" t="s">
        <v>1177</v>
      </c>
      <c r="F500" s="52" t="s">
        <v>1256</v>
      </c>
      <c r="G500" s="52" t="s">
        <v>1182</v>
      </c>
      <c r="H500" s="53">
        <v>465</v>
      </c>
      <c r="I500" s="52" t="s">
        <v>47</v>
      </c>
      <c r="J500" s="73" t="str">
        <f t="shared" si="115"/>
        <v>Electrification + Hydrogen</v>
      </c>
      <c r="K500" s="73" t="str">
        <f t="shared" si="115"/>
        <v>indst fuel type shifting</v>
      </c>
      <c r="L500" s="104">
        <f t="shared" si="115"/>
        <v>0</v>
      </c>
      <c r="M500" s="104">
        <f t="shared" si="115"/>
        <v>1</v>
      </c>
      <c r="N500" s="104">
        <f t="shared" si="115"/>
        <v>0.01</v>
      </c>
      <c r="O500" s="73" t="str">
        <f t="shared" si="115"/>
        <v>% of fuel shifted</v>
      </c>
      <c r="P500" s="52"/>
      <c r="Q500" s="73" t="str">
        <f t="shared" si="111"/>
        <v>industry-ag-main.html#fuel-switching</v>
      </c>
      <c r="R500" s="73" t="str">
        <f t="shared" si="111"/>
        <v>industry-elec-and-hydrogen.html</v>
      </c>
      <c r="S500" s="177"/>
      <c r="T500" s="52"/>
    </row>
    <row r="501" spans="1:20" ht="28.5">
      <c r="A501" s="73" t="str">
        <f t="shared" si="114"/>
        <v>Industry</v>
      </c>
      <c r="B501" s="73" t="str">
        <f t="shared" si="114"/>
        <v>Electrification + Hydrogen</v>
      </c>
      <c r="C501" s="73" t="str">
        <f t="shared" si="114"/>
        <v>Fraction of Industrial Fuel Use Shifted to Other Fuels</v>
      </c>
      <c r="D501" s="8" t="s">
        <v>145</v>
      </c>
      <c r="E501" s="52" t="s">
        <v>815</v>
      </c>
      <c r="F501" s="8" t="s">
        <v>861</v>
      </c>
      <c r="G501" s="52" t="s">
        <v>821</v>
      </c>
      <c r="H501" s="53">
        <v>466</v>
      </c>
      <c r="I501" s="52" t="s">
        <v>47</v>
      </c>
      <c r="J501" s="73" t="str">
        <f t="shared" si="115"/>
        <v>Electrification + Hydrogen</v>
      </c>
      <c r="K501" s="73" t="str">
        <f t="shared" si="115"/>
        <v>indst fuel type shifting</v>
      </c>
      <c r="L501" s="104">
        <f t="shared" si="115"/>
        <v>0</v>
      </c>
      <c r="M501" s="104">
        <f t="shared" si="115"/>
        <v>1</v>
      </c>
      <c r="N501" s="104">
        <f t="shared" si="115"/>
        <v>0.01</v>
      </c>
      <c r="O501" s="73" t="str">
        <f t="shared" si="115"/>
        <v>% of fuel shifted</v>
      </c>
      <c r="P501" s="52"/>
      <c r="Q501" s="73" t="str">
        <f t="shared" si="111"/>
        <v>industry-ag-main.html#fuel-switching</v>
      </c>
      <c r="R501" s="73" t="str">
        <f t="shared" si="111"/>
        <v>industry-elec-and-hydrogen.html</v>
      </c>
      <c r="S501" s="177"/>
      <c r="T501" s="52"/>
    </row>
    <row r="502" spans="1:20" ht="28.5">
      <c r="A502" s="73" t="str">
        <f t="shared" si="114"/>
        <v>Industry</v>
      </c>
      <c r="B502" s="73" t="str">
        <f t="shared" si="114"/>
        <v>Electrification + Hydrogen</v>
      </c>
      <c r="C502" s="73" t="str">
        <f t="shared" si="114"/>
        <v>Fraction of Industrial Fuel Use Shifted to Other Fuels</v>
      </c>
      <c r="D502" s="8" t="s">
        <v>145</v>
      </c>
      <c r="E502" s="52" t="s">
        <v>816</v>
      </c>
      <c r="F502" s="8" t="s">
        <v>861</v>
      </c>
      <c r="G502" s="52" t="s">
        <v>824</v>
      </c>
      <c r="H502" s="53">
        <v>467</v>
      </c>
      <c r="I502" s="52" t="s">
        <v>47</v>
      </c>
      <c r="J502" s="73" t="str">
        <f t="shared" si="115"/>
        <v>Electrification + Hydrogen</v>
      </c>
      <c r="K502" s="73" t="str">
        <f t="shared" si="115"/>
        <v>indst fuel type shifting</v>
      </c>
      <c r="L502" s="104">
        <f t="shared" si="115"/>
        <v>0</v>
      </c>
      <c r="M502" s="104">
        <f t="shared" si="115"/>
        <v>1</v>
      </c>
      <c r="N502" s="104">
        <f t="shared" si="115"/>
        <v>0.01</v>
      </c>
      <c r="O502" s="73" t="str">
        <f t="shared" si="115"/>
        <v>% of fuel shifted</v>
      </c>
      <c r="P502" s="52"/>
      <c r="Q502" s="73" t="str">
        <f t="shared" si="111"/>
        <v>industry-ag-main.html#fuel-switching</v>
      </c>
      <c r="R502" s="73" t="str">
        <f t="shared" si="111"/>
        <v>industry-elec-and-hydrogen.html</v>
      </c>
      <c r="S502" s="177"/>
      <c r="T502" s="52"/>
    </row>
    <row r="503" spans="1:20" ht="28.5">
      <c r="A503" s="73" t="str">
        <f t="shared" si="114"/>
        <v>Industry</v>
      </c>
      <c r="B503" s="73" t="str">
        <f t="shared" si="114"/>
        <v>Electrification + Hydrogen</v>
      </c>
      <c r="C503" s="73" t="str">
        <f t="shared" si="114"/>
        <v>Fraction of Industrial Fuel Use Shifted to Other Fuels</v>
      </c>
      <c r="D503" s="8" t="s">
        <v>145</v>
      </c>
      <c r="E503" s="52" t="s">
        <v>817</v>
      </c>
      <c r="F503" s="8" t="s">
        <v>861</v>
      </c>
      <c r="G503" s="52" t="s">
        <v>825</v>
      </c>
      <c r="H503" s="53">
        <v>468</v>
      </c>
      <c r="I503" s="52" t="s">
        <v>47</v>
      </c>
      <c r="J503" s="73" t="str">
        <f t="shared" si="115"/>
        <v>Electrification + Hydrogen</v>
      </c>
      <c r="K503" s="73" t="str">
        <f t="shared" si="115"/>
        <v>indst fuel type shifting</v>
      </c>
      <c r="L503" s="104">
        <f t="shared" si="115"/>
        <v>0</v>
      </c>
      <c r="M503" s="104">
        <f t="shared" si="115"/>
        <v>1</v>
      </c>
      <c r="N503" s="104">
        <f t="shared" si="115"/>
        <v>0.01</v>
      </c>
      <c r="O503" s="73" t="str">
        <f t="shared" si="115"/>
        <v>% of fuel shifted</v>
      </c>
      <c r="P503" s="52"/>
      <c r="Q503" s="73" t="str">
        <f t="shared" si="111"/>
        <v>industry-ag-main.html#fuel-switching</v>
      </c>
      <c r="R503" s="73" t="str">
        <f t="shared" si="111"/>
        <v>industry-elec-and-hydrogen.html</v>
      </c>
      <c r="S503" s="177"/>
      <c r="T503" s="52"/>
    </row>
    <row r="504" spans="1:20" ht="28.5">
      <c r="A504" s="73" t="str">
        <f t="shared" si="114"/>
        <v>Industry</v>
      </c>
      <c r="B504" s="73" t="str">
        <f t="shared" si="114"/>
        <v>Electrification + Hydrogen</v>
      </c>
      <c r="C504" s="73" t="str">
        <f t="shared" si="114"/>
        <v>Fraction of Industrial Fuel Use Shifted to Other Fuels</v>
      </c>
      <c r="D504" s="8" t="s">
        <v>145</v>
      </c>
      <c r="E504" s="52" t="s">
        <v>818</v>
      </c>
      <c r="F504" s="8" t="s">
        <v>861</v>
      </c>
      <c r="G504" s="52" t="s">
        <v>822</v>
      </c>
      <c r="H504" s="53">
        <v>469</v>
      </c>
      <c r="I504" s="52" t="s">
        <v>47</v>
      </c>
      <c r="J504" s="73" t="str">
        <f t="shared" si="115"/>
        <v>Electrification + Hydrogen</v>
      </c>
      <c r="K504" s="73" t="str">
        <f t="shared" si="115"/>
        <v>indst fuel type shifting</v>
      </c>
      <c r="L504" s="104">
        <f t="shared" si="115"/>
        <v>0</v>
      </c>
      <c r="M504" s="104">
        <f t="shared" si="115"/>
        <v>1</v>
      </c>
      <c r="N504" s="104">
        <f t="shared" si="115"/>
        <v>0.01</v>
      </c>
      <c r="O504" s="73" t="str">
        <f t="shared" si="115"/>
        <v>% of fuel shifted</v>
      </c>
      <c r="P504" s="52"/>
      <c r="Q504" s="73" t="str">
        <f t="shared" si="111"/>
        <v>industry-ag-main.html#fuel-switching</v>
      </c>
      <c r="R504" s="73" t="str">
        <f t="shared" si="111"/>
        <v>industry-elec-and-hydrogen.html</v>
      </c>
      <c r="S504" s="177"/>
      <c r="T504" s="52"/>
    </row>
    <row r="505" spans="1:20" ht="28.5">
      <c r="A505" s="73" t="str">
        <f t="shared" si="114"/>
        <v>Industry</v>
      </c>
      <c r="B505" s="73" t="str">
        <f t="shared" si="114"/>
        <v>Electrification + Hydrogen</v>
      </c>
      <c r="C505" s="73" t="str">
        <f t="shared" si="114"/>
        <v>Fraction of Industrial Fuel Use Shifted to Other Fuels</v>
      </c>
      <c r="D505" s="8" t="s">
        <v>145</v>
      </c>
      <c r="E505" s="52" t="s">
        <v>819</v>
      </c>
      <c r="F505" s="8" t="s">
        <v>861</v>
      </c>
      <c r="G505" s="52" t="s">
        <v>823</v>
      </c>
      <c r="H505" s="53">
        <v>470</v>
      </c>
      <c r="I505" s="52" t="s">
        <v>47</v>
      </c>
      <c r="J505" s="73" t="str">
        <f t="shared" si="115"/>
        <v>Electrification + Hydrogen</v>
      </c>
      <c r="K505" s="73" t="str">
        <f t="shared" si="115"/>
        <v>indst fuel type shifting</v>
      </c>
      <c r="L505" s="104">
        <f t="shared" si="115"/>
        <v>0</v>
      </c>
      <c r="M505" s="104">
        <f t="shared" si="115"/>
        <v>1</v>
      </c>
      <c r="N505" s="104">
        <f t="shared" si="115"/>
        <v>0.01</v>
      </c>
      <c r="O505" s="73" t="str">
        <f t="shared" si="115"/>
        <v>% of fuel shifted</v>
      </c>
      <c r="P505" s="52"/>
      <c r="Q505" s="73" t="str">
        <f t="shared" si="111"/>
        <v>industry-ag-main.html#fuel-switching</v>
      </c>
      <c r="R505" s="73" t="str">
        <f t="shared" si="111"/>
        <v>industry-elec-and-hydrogen.html</v>
      </c>
      <c r="S505" s="177"/>
      <c r="T505" s="52"/>
    </row>
    <row r="506" spans="1:20" ht="28.5">
      <c r="A506" s="73" t="str">
        <f t="shared" si="114"/>
        <v>Industry</v>
      </c>
      <c r="B506" s="73" t="str">
        <f t="shared" si="114"/>
        <v>Electrification + Hydrogen</v>
      </c>
      <c r="C506" s="73" t="str">
        <f t="shared" si="114"/>
        <v>Fraction of Industrial Fuel Use Shifted to Other Fuels</v>
      </c>
      <c r="D506" s="8" t="s">
        <v>145</v>
      </c>
      <c r="E506" s="52" t="s">
        <v>820</v>
      </c>
      <c r="F506" s="8" t="s">
        <v>861</v>
      </c>
      <c r="G506" s="52" t="s">
        <v>826</v>
      </c>
      <c r="H506" s="53">
        <v>471</v>
      </c>
      <c r="I506" s="52" t="s">
        <v>47</v>
      </c>
      <c r="J506" s="73" t="str">
        <f t="shared" si="115"/>
        <v>Electrification + Hydrogen</v>
      </c>
      <c r="K506" s="73" t="str">
        <f t="shared" si="115"/>
        <v>indst fuel type shifting</v>
      </c>
      <c r="L506" s="104">
        <f t="shared" si="115"/>
        <v>0</v>
      </c>
      <c r="M506" s="104">
        <f t="shared" si="115"/>
        <v>1</v>
      </c>
      <c r="N506" s="104">
        <f t="shared" si="115"/>
        <v>0.01</v>
      </c>
      <c r="O506" s="73" t="str">
        <f t="shared" si="115"/>
        <v>% of fuel shifted</v>
      </c>
      <c r="P506" s="52"/>
      <c r="Q506" s="73" t="str">
        <f t="shared" si="111"/>
        <v>industry-ag-main.html#fuel-switching</v>
      </c>
      <c r="R506" s="73" t="str">
        <f t="shared" si="111"/>
        <v>industry-elec-and-hydrogen.html</v>
      </c>
      <c r="S506" s="177"/>
      <c r="T506" s="52"/>
    </row>
    <row r="507" spans="1:20" ht="28.5">
      <c r="A507" s="73" t="str">
        <f t="shared" si="114"/>
        <v>Industry</v>
      </c>
      <c r="B507" s="73" t="str">
        <f t="shared" si="114"/>
        <v>Electrification + Hydrogen</v>
      </c>
      <c r="C507" s="73" t="str">
        <f t="shared" si="114"/>
        <v>Fraction of Industrial Fuel Use Shifted to Other Fuels</v>
      </c>
      <c r="D507" s="8" t="s">
        <v>145</v>
      </c>
      <c r="E507" s="52" t="s">
        <v>1178</v>
      </c>
      <c r="F507" s="8" t="s">
        <v>861</v>
      </c>
      <c r="G507" s="52" t="s">
        <v>1181</v>
      </c>
      <c r="H507" s="53">
        <v>472</v>
      </c>
      <c r="I507" s="52" t="s">
        <v>47</v>
      </c>
      <c r="J507" s="73" t="str">
        <f t="shared" si="115"/>
        <v>Electrification + Hydrogen</v>
      </c>
      <c r="K507" s="73" t="str">
        <f t="shared" si="115"/>
        <v>indst fuel type shifting</v>
      </c>
      <c r="L507" s="104">
        <f t="shared" si="115"/>
        <v>0</v>
      </c>
      <c r="M507" s="104">
        <f t="shared" si="115"/>
        <v>1</v>
      </c>
      <c r="N507" s="104">
        <f t="shared" si="115"/>
        <v>0.01</v>
      </c>
      <c r="O507" s="73" t="str">
        <f t="shared" si="115"/>
        <v>% of fuel shifted</v>
      </c>
      <c r="P507" s="52"/>
      <c r="Q507" s="73" t="str">
        <f t="shared" si="111"/>
        <v>industry-ag-main.html#fuel-switching</v>
      </c>
      <c r="R507" s="73" t="str">
        <f t="shared" si="111"/>
        <v>industry-elec-and-hydrogen.html</v>
      </c>
      <c r="S507" s="177"/>
      <c r="T507" s="52"/>
    </row>
    <row r="508" spans="1:20" ht="28.5">
      <c r="A508" s="73" t="str">
        <f t="shared" si="114"/>
        <v>Industry</v>
      </c>
      <c r="B508" s="73" t="str">
        <f t="shared" si="114"/>
        <v>Electrification + Hydrogen</v>
      </c>
      <c r="C508" s="73" t="str">
        <f t="shared" si="114"/>
        <v>Fraction of Industrial Fuel Use Shifted to Other Fuels</v>
      </c>
      <c r="D508" s="8" t="s">
        <v>145</v>
      </c>
      <c r="E508" s="52" t="s">
        <v>1179</v>
      </c>
      <c r="F508" s="8" t="s">
        <v>861</v>
      </c>
      <c r="G508" s="52" t="s">
        <v>1183</v>
      </c>
      <c r="H508" s="53">
        <v>473</v>
      </c>
      <c r="I508" s="52" t="s">
        <v>47</v>
      </c>
      <c r="J508" s="73" t="str">
        <f t="shared" si="115"/>
        <v>Electrification + Hydrogen</v>
      </c>
      <c r="K508" s="73" t="str">
        <f t="shared" si="115"/>
        <v>indst fuel type shifting</v>
      </c>
      <c r="L508" s="104">
        <f t="shared" si="115"/>
        <v>0</v>
      </c>
      <c r="M508" s="104">
        <f t="shared" si="115"/>
        <v>1</v>
      </c>
      <c r="N508" s="104">
        <f t="shared" si="115"/>
        <v>0.01</v>
      </c>
      <c r="O508" s="73" t="str">
        <f t="shared" si="115"/>
        <v>% of fuel shifted</v>
      </c>
      <c r="P508" s="52"/>
      <c r="Q508" s="73" t="str">
        <f t="shared" si="111"/>
        <v>industry-ag-main.html#fuel-switching</v>
      </c>
      <c r="R508" s="73" t="str">
        <f t="shared" si="111"/>
        <v>industry-elec-and-hydrogen.html</v>
      </c>
      <c r="S508" s="177"/>
      <c r="T508" s="52"/>
    </row>
    <row r="509" spans="1:20" ht="28.5">
      <c r="A509" s="73" t="str">
        <f t="shared" si="114"/>
        <v>Industry</v>
      </c>
      <c r="B509" s="73" t="str">
        <f t="shared" si="114"/>
        <v>Electrification + Hydrogen</v>
      </c>
      <c r="C509" s="73" t="str">
        <f t="shared" si="114"/>
        <v>Fraction of Industrial Fuel Use Shifted to Other Fuels</v>
      </c>
      <c r="D509" s="8" t="s">
        <v>145</v>
      </c>
      <c r="E509" s="52" t="s">
        <v>1180</v>
      </c>
      <c r="F509" s="8" t="s">
        <v>861</v>
      </c>
      <c r="G509" s="52" t="s">
        <v>1184</v>
      </c>
      <c r="H509" s="53">
        <v>474</v>
      </c>
      <c r="I509" s="52" t="s">
        <v>47</v>
      </c>
      <c r="J509" s="73" t="str">
        <f t="shared" si="115"/>
        <v>Electrification + Hydrogen</v>
      </c>
      <c r="K509" s="73" t="str">
        <f t="shared" si="115"/>
        <v>indst fuel type shifting</v>
      </c>
      <c r="L509" s="104">
        <f t="shared" si="115"/>
        <v>0</v>
      </c>
      <c r="M509" s="104">
        <f t="shared" si="115"/>
        <v>1</v>
      </c>
      <c r="N509" s="104">
        <f t="shared" si="115"/>
        <v>0.01</v>
      </c>
      <c r="O509" s="73" t="str">
        <f t="shared" si="115"/>
        <v>% of fuel shifted</v>
      </c>
      <c r="P509" s="52"/>
      <c r="Q509" s="73" t="str">
        <f t="shared" si="111"/>
        <v>industry-ag-main.html#fuel-switching</v>
      </c>
      <c r="R509" s="73" t="str">
        <f t="shared" si="111"/>
        <v>industry-elec-and-hydrogen.html</v>
      </c>
      <c r="S509" s="177"/>
      <c r="T509" s="52"/>
    </row>
    <row r="510" spans="1:20" ht="28.5">
      <c r="A510" s="73" t="str">
        <f t="shared" si="114"/>
        <v>Industry</v>
      </c>
      <c r="B510" s="73" t="str">
        <f t="shared" si="114"/>
        <v>Electrification + Hydrogen</v>
      </c>
      <c r="C510" s="73" t="str">
        <f t="shared" si="114"/>
        <v>Fraction of Industrial Fuel Use Shifted to Other Fuels</v>
      </c>
      <c r="D510" s="8" t="s">
        <v>145</v>
      </c>
      <c r="E510" s="52" t="s">
        <v>1177</v>
      </c>
      <c r="F510" s="8" t="s">
        <v>861</v>
      </c>
      <c r="G510" s="52" t="s">
        <v>1182</v>
      </c>
      <c r="H510" s="53">
        <v>475</v>
      </c>
      <c r="I510" s="52" t="s">
        <v>47</v>
      </c>
      <c r="J510" s="73" t="str">
        <f t="shared" si="115"/>
        <v>Electrification + Hydrogen</v>
      </c>
      <c r="K510" s="73" t="str">
        <f t="shared" si="115"/>
        <v>indst fuel type shifting</v>
      </c>
      <c r="L510" s="104">
        <f t="shared" si="115"/>
        <v>0</v>
      </c>
      <c r="M510" s="104">
        <f t="shared" si="115"/>
        <v>1</v>
      </c>
      <c r="N510" s="104">
        <f t="shared" si="115"/>
        <v>0.01</v>
      </c>
      <c r="O510" s="73" t="str">
        <f t="shared" si="115"/>
        <v>% of fuel shifted</v>
      </c>
      <c r="P510" s="52"/>
      <c r="Q510" s="73" t="str">
        <f t="shared" si="111"/>
        <v>industry-ag-main.html#fuel-switching</v>
      </c>
      <c r="R510" s="73" t="str">
        <f t="shared" si="111"/>
        <v>industry-elec-and-hydrogen.html</v>
      </c>
      <c r="S510" s="177"/>
      <c r="T510" s="52"/>
    </row>
    <row r="511" spans="1:20" ht="28.5">
      <c r="A511" s="73" t="str">
        <f t="shared" si="114"/>
        <v>Industry</v>
      </c>
      <c r="B511" s="73" t="str">
        <f t="shared" si="114"/>
        <v>Electrification + Hydrogen</v>
      </c>
      <c r="C511" s="73" t="str">
        <f t="shared" si="114"/>
        <v>Fraction of Industrial Fuel Use Shifted to Other Fuels</v>
      </c>
      <c r="D511" s="8" t="s">
        <v>146</v>
      </c>
      <c r="E511" s="52" t="s">
        <v>815</v>
      </c>
      <c r="F511" s="8" t="s">
        <v>148</v>
      </c>
      <c r="G511" s="52" t="s">
        <v>821</v>
      </c>
      <c r="H511" s="53">
        <v>476</v>
      </c>
      <c r="I511" s="52" t="s">
        <v>47</v>
      </c>
      <c r="J511" s="73" t="str">
        <f t="shared" si="115"/>
        <v>Electrification + Hydrogen</v>
      </c>
      <c r="K511" s="73" t="str">
        <f t="shared" si="115"/>
        <v>indst fuel type shifting</v>
      </c>
      <c r="L511" s="104">
        <f t="shared" si="115"/>
        <v>0</v>
      </c>
      <c r="M511" s="104">
        <f t="shared" si="115"/>
        <v>1</v>
      </c>
      <c r="N511" s="104">
        <f t="shared" si="115"/>
        <v>0.01</v>
      </c>
      <c r="O511" s="73" t="str">
        <f t="shared" si="115"/>
        <v>% of fuel shifted</v>
      </c>
      <c r="P511" s="52"/>
      <c r="Q511" s="73" t="str">
        <f t="shared" si="111"/>
        <v>industry-ag-main.html#fuel-switching</v>
      </c>
      <c r="R511" s="73" t="str">
        <f t="shared" si="111"/>
        <v>industry-elec-and-hydrogen.html</v>
      </c>
      <c r="S511" s="177"/>
      <c r="T511" s="52"/>
    </row>
    <row r="512" spans="1:20" ht="28.5">
      <c r="A512" s="73" t="str">
        <f t="shared" si="114"/>
        <v>Industry</v>
      </c>
      <c r="B512" s="73" t="str">
        <f t="shared" si="114"/>
        <v>Electrification + Hydrogen</v>
      </c>
      <c r="C512" s="73" t="str">
        <f t="shared" si="114"/>
        <v>Fraction of Industrial Fuel Use Shifted to Other Fuels</v>
      </c>
      <c r="D512" s="8" t="s">
        <v>146</v>
      </c>
      <c r="E512" s="52" t="s">
        <v>816</v>
      </c>
      <c r="F512" s="8" t="s">
        <v>148</v>
      </c>
      <c r="G512" s="52" t="s">
        <v>824</v>
      </c>
      <c r="H512" s="53">
        <v>477</v>
      </c>
      <c r="I512" s="52" t="s">
        <v>47</v>
      </c>
      <c r="J512" s="73" t="str">
        <f t="shared" si="115"/>
        <v>Electrification + Hydrogen</v>
      </c>
      <c r="K512" s="73" t="str">
        <f t="shared" si="115"/>
        <v>indst fuel type shifting</v>
      </c>
      <c r="L512" s="104">
        <f t="shared" si="115"/>
        <v>0</v>
      </c>
      <c r="M512" s="104">
        <f t="shared" si="115"/>
        <v>1</v>
      </c>
      <c r="N512" s="104">
        <f t="shared" si="115"/>
        <v>0.01</v>
      </c>
      <c r="O512" s="73" t="str">
        <f t="shared" si="115"/>
        <v>% of fuel shifted</v>
      </c>
      <c r="P512" s="52"/>
      <c r="Q512" s="73" t="str">
        <f t="shared" si="111"/>
        <v>industry-ag-main.html#fuel-switching</v>
      </c>
      <c r="R512" s="73" t="str">
        <f t="shared" si="111"/>
        <v>industry-elec-and-hydrogen.html</v>
      </c>
      <c r="S512" s="177"/>
      <c r="T512" s="52"/>
    </row>
    <row r="513" spans="1:20" ht="114">
      <c r="A513" s="73" t="str">
        <f t="shared" si="114"/>
        <v>Industry</v>
      </c>
      <c r="B513" s="73" t="str">
        <f t="shared" si="114"/>
        <v>Electrification + Hydrogen</v>
      </c>
      <c r="C513" s="73" t="str">
        <f t="shared" si="114"/>
        <v>Fraction of Industrial Fuel Use Shifted to Other Fuels</v>
      </c>
      <c r="D513" s="8" t="s">
        <v>146</v>
      </c>
      <c r="E513" s="52" t="s">
        <v>817</v>
      </c>
      <c r="F513" s="8" t="s">
        <v>148</v>
      </c>
      <c r="G513" s="52" t="s">
        <v>825</v>
      </c>
      <c r="H513" s="53">
        <v>478</v>
      </c>
      <c r="I513" s="52" t="s">
        <v>46</v>
      </c>
      <c r="J513" s="73" t="str">
        <f t="shared" si="115"/>
        <v>Electrification + Hydrogen</v>
      </c>
      <c r="K513" s="73" t="str">
        <f t="shared" si="115"/>
        <v>indst fuel type shifting</v>
      </c>
      <c r="L513" s="104">
        <f t="shared" si="115"/>
        <v>0</v>
      </c>
      <c r="M513" s="104">
        <f t="shared" si="115"/>
        <v>1</v>
      </c>
      <c r="N513" s="104">
        <f t="shared" si="115"/>
        <v>0.01</v>
      </c>
      <c r="O513" s="73" t="str">
        <f t="shared" si="115"/>
        <v>% of fuel shifted</v>
      </c>
      <c r="P513" s="52" t="s">
        <v>1511</v>
      </c>
      <c r="Q513" s="73" t="str">
        <f t="shared" si="111"/>
        <v>industry-ag-main.html#fuel-switching</v>
      </c>
      <c r="R513" s="73" t="str">
        <f t="shared" si="111"/>
        <v>industry-elec-and-hydrogen.html</v>
      </c>
      <c r="S513" s="177"/>
      <c r="T513" s="52"/>
    </row>
    <row r="514" spans="1:20" ht="28.5">
      <c r="A514" s="73" t="str">
        <f t="shared" si="114"/>
        <v>Industry</v>
      </c>
      <c r="B514" s="73" t="str">
        <f t="shared" si="114"/>
        <v>Electrification + Hydrogen</v>
      </c>
      <c r="C514" s="73" t="str">
        <f t="shared" si="114"/>
        <v>Fraction of Industrial Fuel Use Shifted to Other Fuels</v>
      </c>
      <c r="D514" s="8" t="s">
        <v>146</v>
      </c>
      <c r="E514" s="52" t="s">
        <v>818</v>
      </c>
      <c r="F514" s="8" t="s">
        <v>148</v>
      </c>
      <c r="G514" s="52" t="s">
        <v>822</v>
      </c>
      <c r="H514" s="53">
        <v>479</v>
      </c>
      <c r="I514" s="52" t="s">
        <v>47</v>
      </c>
      <c r="J514" s="73" t="str">
        <f t="shared" si="115"/>
        <v>Electrification + Hydrogen</v>
      </c>
      <c r="K514" s="73" t="str">
        <f t="shared" si="115"/>
        <v>indst fuel type shifting</v>
      </c>
      <c r="L514" s="104">
        <f t="shared" si="115"/>
        <v>0</v>
      </c>
      <c r="M514" s="104">
        <f t="shared" si="115"/>
        <v>1</v>
      </c>
      <c r="N514" s="104">
        <f t="shared" si="115"/>
        <v>0.01</v>
      </c>
      <c r="O514" s="73" t="str">
        <f t="shared" si="115"/>
        <v>% of fuel shifted</v>
      </c>
      <c r="P514" s="52"/>
      <c r="Q514" s="73" t="str">
        <f t="shared" si="111"/>
        <v>industry-ag-main.html#fuel-switching</v>
      </c>
      <c r="R514" s="73" t="str">
        <f t="shared" si="111"/>
        <v>industry-elec-and-hydrogen.html</v>
      </c>
      <c r="S514" s="177"/>
      <c r="T514" s="52"/>
    </row>
    <row r="515" spans="1:20" ht="114">
      <c r="A515" s="73" t="str">
        <f t="shared" si="114"/>
        <v>Industry</v>
      </c>
      <c r="B515" s="73" t="str">
        <f t="shared" si="114"/>
        <v>Electrification + Hydrogen</v>
      </c>
      <c r="C515" s="73" t="str">
        <f t="shared" si="114"/>
        <v>Fraction of Industrial Fuel Use Shifted to Other Fuels</v>
      </c>
      <c r="D515" s="8" t="s">
        <v>146</v>
      </c>
      <c r="E515" s="52" t="s">
        <v>819</v>
      </c>
      <c r="F515" s="8" t="s">
        <v>148</v>
      </c>
      <c r="G515" s="52" t="s">
        <v>823</v>
      </c>
      <c r="H515" s="53">
        <v>480</v>
      </c>
      <c r="I515" s="52" t="s">
        <v>46</v>
      </c>
      <c r="J515" s="73" t="str">
        <f t="shared" si="115"/>
        <v>Electrification + Hydrogen</v>
      </c>
      <c r="K515" s="73" t="str">
        <f t="shared" si="115"/>
        <v>indst fuel type shifting</v>
      </c>
      <c r="L515" s="104">
        <f t="shared" si="115"/>
        <v>0</v>
      </c>
      <c r="M515" s="104">
        <f t="shared" si="115"/>
        <v>1</v>
      </c>
      <c r="N515" s="104">
        <f t="shared" si="115"/>
        <v>0.01</v>
      </c>
      <c r="O515" s="73" t="str">
        <f t="shared" si="115"/>
        <v>% of fuel shifted</v>
      </c>
      <c r="P515" s="52" t="s">
        <v>1512</v>
      </c>
      <c r="Q515" s="73" t="str">
        <f t="shared" si="111"/>
        <v>industry-ag-main.html#fuel-switching</v>
      </c>
      <c r="R515" s="73" t="str">
        <f t="shared" si="111"/>
        <v>industry-elec-and-hydrogen.html</v>
      </c>
      <c r="S515" s="177"/>
      <c r="T515" s="52"/>
    </row>
    <row r="516" spans="1:20" ht="28.5">
      <c r="A516" s="73" t="str">
        <f t="shared" si="114"/>
        <v>Industry</v>
      </c>
      <c r="B516" s="73" t="str">
        <f t="shared" si="114"/>
        <v>Electrification + Hydrogen</v>
      </c>
      <c r="C516" s="73" t="str">
        <f t="shared" si="114"/>
        <v>Fraction of Industrial Fuel Use Shifted to Other Fuels</v>
      </c>
      <c r="D516" s="8" t="s">
        <v>146</v>
      </c>
      <c r="E516" s="52" t="s">
        <v>820</v>
      </c>
      <c r="F516" s="8" t="s">
        <v>148</v>
      </c>
      <c r="G516" s="52" t="s">
        <v>826</v>
      </c>
      <c r="H516" s="53">
        <v>481</v>
      </c>
      <c r="I516" s="52" t="s">
        <v>47</v>
      </c>
      <c r="J516" s="73" t="str">
        <f t="shared" si="115"/>
        <v>Electrification + Hydrogen</v>
      </c>
      <c r="K516" s="73" t="str">
        <f t="shared" si="115"/>
        <v>indst fuel type shifting</v>
      </c>
      <c r="L516" s="104">
        <f t="shared" si="115"/>
        <v>0</v>
      </c>
      <c r="M516" s="104">
        <f t="shared" si="115"/>
        <v>1</v>
      </c>
      <c r="N516" s="104">
        <f t="shared" si="115"/>
        <v>0.01</v>
      </c>
      <c r="O516" s="73" t="str">
        <f t="shared" si="115"/>
        <v>% of fuel shifted</v>
      </c>
      <c r="P516" s="52"/>
      <c r="Q516" s="73" t="str">
        <f t="shared" si="111"/>
        <v>industry-ag-main.html#fuel-switching</v>
      </c>
      <c r="R516" s="73" t="str">
        <f t="shared" si="111"/>
        <v>industry-elec-and-hydrogen.html</v>
      </c>
      <c r="S516" s="177"/>
      <c r="T516" s="52"/>
    </row>
    <row r="517" spans="1:20" ht="28.5">
      <c r="A517" s="73" t="str">
        <f t="shared" si="114"/>
        <v>Industry</v>
      </c>
      <c r="B517" s="73" t="str">
        <f t="shared" si="114"/>
        <v>Electrification + Hydrogen</v>
      </c>
      <c r="C517" s="73" t="str">
        <f t="shared" si="114"/>
        <v>Fraction of Industrial Fuel Use Shifted to Other Fuels</v>
      </c>
      <c r="D517" s="8" t="s">
        <v>146</v>
      </c>
      <c r="E517" s="52" t="s">
        <v>1178</v>
      </c>
      <c r="F517" s="8" t="s">
        <v>148</v>
      </c>
      <c r="G517" s="52" t="s">
        <v>1181</v>
      </c>
      <c r="H517" s="53">
        <v>482</v>
      </c>
      <c r="I517" s="52" t="s">
        <v>47</v>
      </c>
      <c r="J517" s="73" t="str">
        <f t="shared" si="115"/>
        <v>Electrification + Hydrogen</v>
      </c>
      <c r="K517" s="73" t="str">
        <f t="shared" si="115"/>
        <v>indst fuel type shifting</v>
      </c>
      <c r="L517" s="104">
        <f t="shared" si="115"/>
        <v>0</v>
      </c>
      <c r="M517" s="104">
        <f t="shared" si="115"/>
        <v>1</v>
      </c>
      <c r="N517" s="104">
        <f t="shared" si="115"/>
        <v>0.01</v>
      </c>
      <c r="O517" s="73" t="str">
        <f t="shared" si="115"/>
        <v>% of fuel shifted</v>
      </c>
      <c r="P517" s="52"/>
      <c r="Q517" s="73" t="str">
        <f t="shared" si="111"/>
        <v>industry-ag-main.html#fuel-switching</v>
      </c>
      <c r="R517" s="73" t="str">
        <f t="shared" si="111"/>
        <v>industry-elec-and-hydrogen.html</v>
      </c>
      <c r="S517" s="177"/>
      <c r="T517" s="52"/>
    </row>
    <row r="518" spans="1:20" ht="114">
      <c r="A518" s="73" t="str">
        <f t="shared" si="114"/>
        <v>Industry</v>
      </c>
      <c r="B518" s="73" t="str">
        <f t="shared" si="114"/>
        <v>Electrification + Hydrogen</v>
      </c>
      <c r="C518" s="73" t="str">
        <f t="shared" si="114"/>
        <v>Fraction of Industrial Fuel Use Shifted to Other Fuels</v>
      </c>
      <c r="D518" s="8" t="s">
        <v>146</v>
      </c>
      <c r="E518" s="52" t="s">
        <v>1179</v>
      </c>
      <c r="F518" s="8" t="s">
        <v>148</v>
      </c>
      <c r="G518" s="52" t="s">
        <v>1183</v>
      </c>
      <c r="H518" s="53">
        <v>483</v>
      </c>
      <c r="I518" s="52" t="s">
        <v>46</v>
      </c>
      <c r="J518" s="73" t="str">
        <f t="shared" si="115"/>
        <v>Electrification + Hydrogen</v>
      </c>
      <c r="K518" s="73" t="str">
        <f t="shared" si="115"/>
        <v>indst fuel type shifting</v>
      </c>
      <c r="L518" s="104">
        <f t="shared" si="115"/>
        <v>0</v>
      </c>
      <c r="M518" s="104">
        <f t="shared" si="115"/>
        <v>1</v>
      </c>
      <c r="N518" s="104">
        <f t="shared" si="115"/>
        <v>0.01</v>
      </c>
      <c r="O518" s="73" t="str">
        <f t="shared" si="115"/>
        <v>% of fuel shifted</v>
      </c>
      <c r="P518" s="52" t="s">
        <v>1513</v>
      </c>
      <c r="Q518" s="73" t="str">
        <f t="shared" si="111"/>
        <v>industry-ag-main.html#fuel-switching</v>
      </c>
      <c r="R518" s="73" t="str">
        <f t="shared" si="111"/>
        <v>industry-elec-and-hydrogen.html</v>
      </c>
      <c r="S518" s="177"/>
      <c r="T518" s="52"/>
    </row>
    <row r="519" spans="1:20" ht="114">
      <c r="A519" s="73" t="str">
        <f t="shared" si="114"/>
        <v>Industry</v>
      </c>
      <c r="B519" s="73" t="str">
        <f t="shared" si="114"/>
        <v>Electrification + Hydrogen</v>
      </c>
      <c r="C519" s="73" t="str">
        <f t="shared" si="114"/>
        <v>Fraction of Industrial Fuel Use Shifted to Other Fuels</v>
      </c>
      <c r="D519" s="8" t="s">
        <v>146</v>
      </c>
      <c r="E519" s="52" t="s">
        <v>1180</v>
      </c>
      <c r="F519" s="8" t="s">
        <v>148</v>
      </c>
      <c r="G519" s="52" t="s">
        <v>1184</v>
      </c>
      <c r="H519" s="53">
        <v>484</v>
      </c>
      <c r="I519" s="52" t="s">
        <v>46</v>
      </c>
      <c r="J519" s="73" t="str">
        <f t="shared" si="115"/>
        <v>Electrification + Hydrogen</v>
      </c>
      <c r="K519" s="73" t="str">
        <f t="shared" si="115"/>
        <v>indst fuel type shifting</v>
      </c>
      <c r="L519" s="104">
        <f t="shared" si="115"/>
        <v>0</v>
      </c>
      <c r="M519" s="104">
        <f t="shared" si="115"/>
        <v>1</v>
      </c>
      <c r="N519" s="104">
        <f t="shared" si="115"/>
        <v>0.01</v>
      </c>
      <c r="O519" s="73" t="str">
        <f t="shared" si="115"/>
        <v>% of fuel shifted</v>
      </c>
      <c r="P519" s="52" t="s">
        <v>1514</v>
      </c>
      <c r="Q519" s="73" t="str">
        <f t="shared" si="111"/>
        <v>industry-ag-main.html#fuel-switching</v>
      </c>
      <c r="R519" s="73" t="str">
        <f t="shared" si="111"/>
        <v>industry-elec-and-hydrogen.html</v>
      </c>
      <c r="S519" s="177"/>
      <c r="T519" s="52"/>
    </row>
    <row r="520" spans="1:20" ht="28.5">
      <c r="A520" s="73" t="str">
        <f t="shared" si="114"/>
        <v>Industry</v>
      </c>
      <c r="B520" s="73" t="str">
        <f t="shared" si="114"/>
        <v>Electrification + Hydrogen</v>
      </c>
      <c r="C520" s="73" t="str">
        <f t="shared" si="114"/>
        <v>Fraction of Industrial Fuel Use Shifted to Other Fuels</v>
      </c>
      <c r="D520" s="8" t="s">
        <v>146</v>
      </c>
      <c r="E520" s="52" t="s">
        <v>1177</v>
      </c>
      <c r="F520" s="8" t="s">
        <v>148</v>
      </c>
      <c r="G520" s="52" t="s">
        <v>1182</v>
      </c>
      <c r="H520" s="53">
        <v>485</v>
      </c>
      <c r="I520" s="52" t="s">
        <v>47</v>
      </c>
      <c r="J520" s="73" t="str">
        <f t="shared" si="115"/>
        <v>Electrification + Hydrogen</v>
      </c>
      <c r="K520" s="73" t="str">
        <f t="shared" si="115"/>
        <v>indst fuel type shifting</v>
      </c>
      <c r="L520" s="104">
        <f t="shared" si="115"/>
        <v>0</v>
      </c>
      <c r="M520" s="104">
        <f t="shared" si="115"/>
        <v>1</v>
      </c>
      <c r="N520" s="104">
        <f t="shared" si="115"/>
        <v>0.01</v>
      </c>
      <c r="O520" s="73" t="str">
        <f t="shared" si="115"/>
        <v>% of fuel shifted</v>
      </c>
      <c r="P520" s="52"/>
      <c r="Q520" s="73" t="str">
        <f t="shared" si="111"/>
        <v>industry-ag-main.html#fuel-switching</v>
      </c>
      <c r="R520" s="73" t="str">
        <f t="shared" si="111"/>
        <v>industry-elec-and-hydrogen.html</v>
      </c>
      <c r="S520" s="177"/>
      <c r="T520" s="52"/>
    </row>
    <row r="521" spans="1:20" ht="28.5">
      <c r="A521" s="73" t="str">
        <f t="shared" si="114"/>
        <v>Industry</v>
      </c>
      <c r="B521" s="73" t="str">
        <f t="shared" si="114"/>
        <v>Electrification + Hydrogen</v>
      </c>
      <c r="C521" s="73" t="str">
        <f t="shared" si="114"/>
        <v>Fraction of Industrial Fuel Use Shifted to Other Fuels</v>
      </c>
      <c r="D521" s="8" t="s">
        <v>147</v>
      </c>
      <c r="E521" s="52" t="s">
        <v>815</v>
      </c>
      <c r="F521" s="8" t="s">
        <v>149</v>
      </c>
      <c r="G521" s="52" t="s">
        <v>821</v>
      </c>
      <c r="H521" s="53">
        <v>486</v>
      </c>
      <c r="I521" s="52" t="s">
        <v>47</v>
      </c>
      <c r="J521" s="73" t="str">
        <f t="shared" si="115"/>
        <v>Electrification + Hydrogen</v>
      </c>
      <c r="K521" s="73" t="str">
        <f t="shared" si="115"/>
        <v>indst fuel type shifting</v>
      </c>
      <c r="L521" s="104">
        <f t="shared" si="115"/>
        <v>0</v>
      </c>
      <c r="M521" s="104">
        <f t="shared" si="115"/>
        <v>1</v>
      </c>
      <c r="N521" s="104">
        <f t="shared" si="115"/>
        <v>0.01</v>
      </c>
      <c r="O521" s="73" t="str">
        <f t="shared" si="115"/>
        <v>% of fuel shifted</v>
      </c>
      <c r="P521" s="52"/>
      <c r="Q521" s="73" t="str">
        <f t="shared" si="111"/>
        <v>industry-ag-main.html#fuel-switching</v>
      </c>
      <c r="R521" s="73" t="str">
        <f t="shared" si="111"/>
        <v>industry-elec-and-hydrogen.html</v>
      </c>
      <c r="S521" s="177"/>
      <c r="T521" s="52"/>
    </row>
    <row r="522" spans="1:20" ht="114">
      <c r="A522" s="73" t="str">
        <f t="shared" si="114"/>
        <v>Industry</v>
      </c>
      <c r="B522" s="73" t="str">
        <f t="shared" si="114"/>
        <v>Electrification + Hydrogen</v>
      </c>
      <c r="C522" s="73" t="str">
        <f t="shared" si="114"/>
        <v>Fraction of Industrial Fuel Use Shifted to Other Fuels</v>
      </c>
      <c r="D522" s="8" t="s">
        <v>147</v>
      </c>
      <c r="E522" s="52" t="s">
        <v>816</v>
      </c>
      <c r="F522" s="8" t="s">
        <v>149</v>
      </c>
      <c r="G522" s="52" t="s">
        <v>824</v>
      </c>
      <c r="H522" s="53">
        <v>487</v>
      </c>
      <c r="I522" s="52" t="s">
        <v>46</v>
      </c>
      <c r="J522" s="73" t="str">
        <f t="shared" si="115"/>
        <v>Electrification + Hydrogen</v>
      </c>
      <c r="K522" s="73" t="str">
        <f t="shared" si="115"/>
        <v>indst fuel type shifting</v>
      </c>
      <c r="L522" s="104">
        <f t="shared" si="115"/>
        <v>0</v>
      </c>
      <c r="M522" s="104">
        <f t="shared" si="115"/>
        <v>1</v>
      </c>
      <c r="N522" s="104">
        <f t="shared" si="115"/>
        <v>0.01</v>
      </c>
      <c r="O522" s="73" t="str">
        <f t="shared" si="115"/>
        <v>% of fuel shifted</v>
      </c>
      <c r="P522" s="52" t="s">
        <v>1515</v>
      </c>
      <c r="Q522" s="73" t="str">
        <f t="shared" si="111"/>
        <v>industry-ag-main.html#fuel-switching</v>
      </c>
      <c r="R522" s="73" t="str">
        <f t="shared" si="111"/>
        <v>industry-elec-and-hydrogen.html</v>
      </c>
      <c r="S522" s="177"/>
      <c r="T522" s="52"/>
    </row>
    <row r="523" spans="1:20" ht="114">
      <c r="A523" s="73" t="str">
        <f t="shared" si="114"/>
        <v>Industry</v>
      </c>
      <c r="B523" s="73" t="str">
        <f t="shared" si="114"/>
        <v>Electrification + Hydrogen</v>
      </c>
      <c r="C523" s="73" t="str">
        <f t="shared" si="114"/>
        <v>Fraction of Industrial Fuel Use Shifted to Other Fuels</v>
      </c>
      <c r="D523" s="8" t="s">
        <v>147</v>
      </c>
      <c r="E523" s="52" t="s">
        <v>817</v>
      </c>
      <c r="F523" s="8" t="s">
        <v>149</v>
      </c>
      <c r="G523" s="52" t="s">
        <v>825</v>
      </c>
      <c r="H523" s="53">
        <v>488</v>
      </c>
      <c r="I523" s="52" t="s">
        <v>46</v>
      </c>
      <c r="J523" s="73" t="str">
        <f t="shared" si="115"/>
        <v>Electrification + Hydrogen</v>
      </c>
      <c r="K523" s="73" t="str">
        <f t="shared" si="115"/>
        <v>indst fuel type shifting</v>
      </c>
      <c r="L523" s="104">
        <f t="shared" si="115"/>
        <v>0</v>
      </c>
      <c r="M523" s="104">
        <f t="shared" si="115"/>
        <v>1</v>
      </c>
      <c r="N523" s="104">
        <f t="shared" si="115"/>
        <v>0.01</v>
      </c>
      <c r="O523" s="73" t="str">
        <f t="shared" si="115"/>
        <v>% of fuel shifted</v>
      </c>
      <c r="P523" s="52" t="s">
        <v>1516</v>
      </c>
      <c r="Q523" s="73" t="str">
        <f t="shared" si="111"/>
        <v>industry-ag-main.html#fuel-switching</v>
      </c>
      <c r="R523" s="73" t="str">
        <f t="shared" si="111"/>
        <v>industry-elec-and-hydrogen.html</v>
      </c>
      <c r="S523" s="177"/>
      <c r="T523" s="52"/>
    </row>
    <row r="524" spans="1:20" ht="28.5">
      <c r="A524" s="73" t="str">
        <f t="shared" si="114"/>
        <v>Industry</v>
      </c>
      <c r="B524" s="73" t="str">
        <f t="shared" si="114"/>
        <v>Electrification + Hydrogen</v>
      </c>
      <c r="C524" s="73" t="str">
        <f t="shared" si="114"/>
        <v>Fraction of Industrial Fuel Use Shifted to Other Fuels</v>
      </c>
      <c r="D524" s="8" t="s">
        <v>147</v>
      </c>
      <c r="E524" s="52" t="s">
        <v>818</v>
      </c>
      <c r="F524" s="8" t="s">
        <v>149</v>
      </c>
      <c r="G524" s="52" t="s">
        <v>822</v>
      </c>
      <c r="H524" s="53">
        <v>489</v>
      </c>
      <c r="I524" s="52" t="s">
        <v>47</v>
      </c>
      <c r="J524" s="73" t="str">
        <f t="shared" si="115"/>
        <v>Electrification + Hydrogen</v>
      </c>
      <c r="K524" s="73" t="str">
        <f t="shared" si="115"/>
        <v>indst fuel type shifting</v>
      </c>
      <c r="L524" s="104">
        <f t="shared" si="115"/>
        <v>0</v>
      </c>
      <c r="M524" s="104">
        <f t="shared" si="115"/>
        <v>1</v>
      </c>
      <c r="N524" s="104">
        <f t="shared" si="115"/>
        <v>0.01</v>
      </c>
      <c r="O524" s="73" t="str">
        <f t="shared" si="115"/>
        <v>% of fuel shifted</v>
      </c>
      <c r="P524" s="52"/>
      <c r="Q524" s="73" t="str">
        <f t="shared" si="111"/>
        <v>industry-ag-main.html#fuel-switching</v>
      </c>
      <c r="R524" s="73" t="str">
        <f t="shared" si="111"/>
        <v>industry-elec-and-hydrogen.html</v>
      </c>
      <c r="S524" s="177"/>
      <c r="T524" s="52"/>
    </row>
    <row r="525" spans="1:20" ht="114">
      <c r="A525" s="73" t="str">
        <f t="shared" si="114"/>
        <v>Industry</v>
      </c>
      <c r="B525" s="73" t="str">
        <f t="shared" si="114"/>
        <v>Electrification + Hydrogen</v>
      </c>
      <c r="C525" s="73" t="str">
        <f t="shared" si="114"/>
        <v>Fraction of Industrial Fuel Use Shifted to Other Fuels</v>
      </c>
      <c r="D525" s="8" t="s">
        <v>147</v>
      </c>
      <c r="E525" s="52" t="s">
        <v>819</v>
      </c>
      <c r="F525" s="8" t="s">
        <v>149</v>
      </c>
      <c r="G525" s="52" t="s">
        <v>823</v>
      </c>
      <c r="H525" s="53">
        <v>490</v>
      </c>
      <c r="I525" s="52" t="s">
        <v>46</v>
      </c>
      <c r="J525" s="73" t="str">
        <f t="shared" si="115"/>
        <v>Electrification + Hydrogen</v>
      </c>
      <c r="K525" s="73" t="str">
        <f t="shared" si="115"/>
        <v>indst fuel type shifting</v>
      </c>
      <c r="L525" s="104">
        <f t="shared" si="115"/>
        <v>0</v>
      </c>
      <c r="M525" s="104">
        <f t="shared" si="115"/>
        <v>1</v>
      </c>
      <c r="N525" s="104">
        <f t="shared" si="115"/>
        <v>0.01</v>
      </c>
      <c r="O525" s="73" t="str">
        <f t="shared" si="115"/>
        <v>% of fuel shifted</v>
      </c>
      <c r="P525" s="52" t="s">
        <v>1517</v>
      </c>
      <c r="Q525" s="73" t="str">
        <f t="shared" si="111"/>
        <v>industry-ag-main.html#fuel-switching</v>
      </c>
      <c r="R525" s="73" t="str">
        <f t="shared" si="111"/>
        <v>industry-elec-and-hydrogen.html</v>
      </c>
      <c r="S525" s="177"/>
      <c r="T525" s="52"/>
    </row>
    <row r="526" spans="1:20" ht="28.5">
      <c r="A526" s="73" t="str">
        <f t="shared" si="114"/>
        <v>Industry</v>
      </c>
      <c r="B526" s="73" t="str">
        <f t="shared" si="114"/>
        <v>Electrification + Hydrogen</v>
      </c>
      <c r="C526" s="73" t="str">
        <f t="shared" si="114"/>
        <v>Fraction of Industrial Fuel Use Shifted to Other Fuels</v>
      </c>
      <c r="D526" s="8" t="s">
        <v>147</v>
      </c>
      <c r="E526" s="52" t="s">
        <v>820</v>
      </c>
      <c r="F526" s="8" t="s">
        <v>149</v>
      </c>
      <c r="G526" s="52" t="s">
        <v>826</v>
      </c>
      <c r="H526" s="53">
        <v>491</v>
      </c>
      <c r="I526" s="52" t="s">
        <v>47</v>
      </c>
      <c r="J526" s="73" t="str">
        <f t="shared" si="115"/>
        <v>Electrification + Hydrogen</v>
      </c>
      <c r="K526" s="73" t="str">
        <f t="shared" si="115"/>
        <v>indst fuel type shifting</v>
      </c>
      <c r="L526" s="104">
        <f t="shared" si="115"/>
        <v>0</v>
      </c>
      <c r="M526" s="104">
        <f t="shared" si="115"/>
        <v>1</v>
      </c>
      <c r="N526" s="104">
        <f t="shared" si="115"/>
        <v>0.01</v>
      </c>
      <c r="O526" s="73" t="str">
        <f t="shared" si="115"/>
        <v>% of fuel shifted</v>
      </c>
      <c r="P526" s="52"/>
      <c r="Q526" s="73" t="str">
        <f t="shared" si="111"/>
        <v>industry-ag-main.html#fuel-switching</v>
      </c>
      <c r="R526" s="73" t="str">
        <f t="shared" si="111"/>
        <v>industry-elec-and-hydrogen.html</v>
      </c>
      <c r="S526" s="177"/>
      <c r="T526" s="52"/>
    </row>
    <row r="527" spans="1:20" ht="28.5">
      <c r="A527" s="73" t="str">
        <f t="shared" si="114"/>
        <v>Industry</v>
      </c>
      <c r="B527" s="73" t="str">
        <f t="shared" si="114"/>
        <v>Electrification + Hydrogen</v>
      </c>
      <c r="C527" s="73" t="str">
        <f t="shared" si="114"/>
        <v>Fraction of Industrial Fuel Use Shifted to Other Fuels</v>
      </c>
      <c r="D527" s="8" t="s">
        <v>147</v>
      </c>
      <c r="E527" s="52" t="s">
        <v>1178</v>
      </c>
      <c r="F527" s="8" t="s">
        <v>149</v>
      </c>
      <c r="G527" s="52" t="s">
        <v>1181</v>
      </c>
      <c r="H527" s="53">
        <v>492</v>
      </c>
      <c r="I527" s="52" t="s">
        <v>47</v>
      </c>
      <c r="J527" s="73" t="str">
        <f t="shared" si="115"/>
        <v>Electrification + Hydrogen</v>
      </c>
      <c r="K527" s="73" t="str">
        <f t="shared" si="115"/>
        <v>indst fuel type shifting</v>
      </c>
      <c r="L527" s="104">
        <f t="shared" si="115"/>
        <v>0</v>
      </c>
      <c r="M527" s="104">
        <f t="shared" si="115"/>
        <v>1</v>
      </c>
      <c r="N527" s="104">
        <f t="shared" si="115"/>
        <v>0.01</v>
      </c>
      <c r="O527" s="73" t="str">
        <f t="shared" si="115"/>
        <v>% of fuel shifted</v>
      </c>
      <c r="P527" s="52"/>
      <c r="Q527" s="73" t="str">
        <f t="shared" ref="Q527:R530" si="116">Q$451</f>
        <v>industry-ag-main.html#fuel-switching</v>
      </c>
      <c r="R527" s="73" t="str">
        <f t="shared" si="116"/>
        <v>industry-elec-and-hydrogen.html</v>
      </c>
      <c r="S527" s="177"/>
      <c r="T527" s="52"/>
    </row>
    <row r="528" spans="1:20" ht="128.25">
      <c r="A528" s="73" t="str">
        <f t="shared" si="114"/>
        <v>Industry</v>
      </c>
      <c r="B528" s="73" t="str">
        <f t="shared" si="114"/>
        <v>Electrification + Hydrogen</v>
      </c>
      <c r="C528" s="73" t="str">
        <f t="shared" si="114"/>
        <v>Fraction of Industrial Fuel Use Shifted to Other Fuels</v>
      </c>
      <c r="D528" s="8" t="s">
        <v>147</v>
      </c>
      <c r="E528" s="52" t="s">
        <v>1179</v>
      </c>
      <c r="F528" s="8" t="s">
        <v>149</v>
      </c>
      <c r="G528" s="52" t="s">
        <v>1183</v>
      </c>
      <c r="H528" s="53">
        <v>493</v>
      </c>
      <c r="I528" s="52" t="s">
        <v>46</v>
      </c>
      <c r="J528" s="73" t="str">
        <f t="shared" si="115"/>
        <v>Electrification + Hydrogen</v>
      </c>
      <c r="K528" s="73" t="str">
        <f t="shared" si="115"/>
        <v>indst fuel type shifting</v>
      </c>
      <c r="L528" s="104">
        <f t="shared" si="115"/>
        <v>0</v>
      </c>
      <c r="M528" s="104">
        <f t="shared" si="115"/>
        <v>1</v>
      </c>
      <c r="N528" s="104">
        <f t="shared" si="115"/>
        <v>0.01</v>
      </c>
      <c r="O528" s="73" t="str">
        <f t="shared" si="115"/>
        <v>% of fuel shifted</v>
      </c>
      <c r="P528" s="52" t="s">
        <v>1518</v>
      </c>
      <c r="Q528" s="73" t="str">
        <f t="shared" si="116"/>
        <v>industry-ag-main.html#fuel-switching</v>
      </c>
      <c r="R528" s="73" t="str">
        <f t="shared" si="116"/>
        <v>industry-elec-and-hydrogen.html</v>
      </c>
      <c r="S528" s="177"/>
      <c r="T528" s="52"/>
    </row>
    <row r="529" spans="1:20" ht="128.25">
      <c r="A529" s="73" t="str">
        <f t="shared" si="114"/>
        <v>Industry</v>
      </c>
      <c r="B529" s="73" t="str">
        <f t="shared" si="114"/>
        <v>Electrification + Hydrogen</v>
      </c>
      <c r="C529" s="73" t="str">
        <f t="shared" si="114"/>
        <v>Fraction of Industrial Fuel Use Shifted to Other Fuels</v>
      </c>
      <c r="D529" s="8" t="s">
        <v>147</v>
      </c>
      <c r="E529" s="52" t="s">
        <v>1180</v>
      </c>
      <c r="F529" s="8" t="s">
        <v>149</v>
      </c>
      <c r="G529" s="52" t="s">
        <v>1184</v>
      </c>
      <c r="H529" s="53">
        <v>494</v>
      </c>
      <c r="I529" s="52" t="s">
        <v>46</v>
      </c>
      <c r="J529" s="73" t="str">
        <f t="shared" si="115"/>
        <v>Electrification + Hydrogen</v>
      </c>
      <c r="K529" s="73" t="str">
        <f t="shared" si="115"/>
        <v>indst fuel type shifting</v>
      </c>
      <c r="L529" s="104">
        <f t="shared" si="115"/>
        <v>0</v>
      </c>
      <c r="M529" s="104">
        <f t="shared" si="115"/>
        <v>1</v>
      </c>
      <c r="N529" s="104">
        <f t="shared" si="115"/>
        <v>0.01</v>
      </c>
      <c r="O529" s="73" t="str">
        <f t="shared" si="115"/>
        <v>% of fuel shifted</v>
      </c>
      <c r="P529" s="52" t="s">
        <v>1519</v>
      </c>
      <c r="Q529" s="73" t="str">
        <f t="shared" si="116"/>
        <v>industry-ag-main.html#fuel-switching</v>
      </c>
      <c r="R529" s="73" t="str">
        <f t="shared" si="116"/>
        <v>industry-elec-and-hydrogen.html</v>
      </c>
      <c r="S529" s="177"/>
      <c r="T529" s="52"/>
    </row>
    <row r="530" spans="1:20" ht="28.5">
      <c r="A530" s="73" t="str">
        <f t="shared" si="114"/>
        <v>Industry</v>
      </c>
      <c r="B530" s="73" t="str">
        <f t="shared" si="114"/>
        <v>Electrification + Hydrogen</v>
      </c>
      <c r="C530" s="73" t="str">
        <f t="shared" si="114"/>
        <v>Fraction of Industrial Fuel Use Shifted to Other Fuels</v>
      </c>
      <c r="D530" s="8" t="s">
        <v>147</v>
      </c>
      <c r="E530" s="52" t="s">
        <v>1177</v>
      </c>
      <c r="F530" s="8" t="s">
        <v>149</v>
      </c>
      <c r="G530" s="52" t="s">
        <v>1182</v>
      </c>
      <c r="H530" s="53">
        <v>495</v>
      </c>
      <c r="I530" s="52" t="s">
        <v>47</v>
      </c>
      <c r="J530" s="73" t="str">
        <f t="shared" si="115"/>
        <v>Electrification + Hydrogen</v>
      </c>
      <c r="K530" s="73" t="str">
        <f t="shared" si="115"/>
        <v>indst fuel type shifting</v>
      </c>
      <c r="L530" s="104">
        <f t="shared" si="115"/>
        <v>0</v>
      </c>
      <c r="M530" s="104">
        <f t="shared" si="115"/>
        <v>1</v>
      </c>
      <c r="N530" s="104">
        <f t="shared" si="115"/>
        <v>0.01</v>
      </c>
      <c r="O530" s="73" t="str">
        <f t="shared" si="115"/>
        <v>% of fuel shifted</v>
      </c>
      <c r="P530" s="52"/>
      <c r="Q530" s="73" t="str">
        <f t="shared" si="116"/>
        <v>industry-ag-main.html#fuel-switching</v>
      </c>
      <c r="R530" s="73" t="str">
        <f t="shared" si="116"/>
        <v>industry-elec-and-hydrogen.html</v>
      </c>
      <c r="S530" s="177"/>
      <c r="T530" s="52"/>
    </row>
    <row r="531" spans="1:20" s="2" customFormat="1" ht="28.5">
      <c r="A531" s="95" t="s">
        <v>9</v>
      </c>
      <c r="B531" s="95" t="s">
        <v>1267</v>
      </c>
      <c r="C531" s="95" t="s">
        <v>1270</v>
      </c>
      <c r="D531" s="8"/>
      <c r="E531" s="8"/>
      <c r="F531" s="8"/>
      <c r="G531" s="8"/>
      <c r="H531" s="55">
        <v>58</v>
      </c>
      <c r="I531" s="8" t="s">
        <v>46</v>
      </c>
      <c r="J531" s="95" t="s">
        <v>1274</v>
      </c>
      <c r="K531" s="95" t="s">
        <v>1275</v>
      </c>
      <c r="L531" s="61">
        <v>0</v>
      </c>
      <c r="M531" s="62">
        <v>1</v>
      </c>
      <c r="N531" s="62">
        <v>0.01</v>
      </c>
      <c r="O531" s="8" t="s">
        <v>36</v>
      </c>
      <c r="P531" s="376" t="s">
        <v>1978</v>
      </c>
      <c r="Q531" s="8" t="s">
        <v>572</v>
      </c>
      <c r="R531" s="8" t="s">
        <v>573</v>
      </c>
      <c r="S531" s="178" t="s">
        <v>168</v>
      </c>
      <c r="T531" s="8"/>
    </row>
    <row r="532" spans="1:20" s="2" customFormat="1" ht="42.75">
      <c r="A532" s="95" t="s">
        <v>9</v>
      </c>
      <c r="B532" s="95" t="s">
        <v>1268</v>
      </c>
      <c r="C532" s="95" t="s">
        <v>1271</v>
      </c>
      <c r="D532" s="8"/>
      <c r="E532" s="8"/>
      <c r="F532" s="8"/>
      <c r="G532" s="8"/>
      <c r="H532" s="55">
        <v>510</v>
      </c>
      <c r="I532" s="8" t="s">
        <v>46</v>
      </c>
      <c r="J532" s="95" t="s">
        <v>1274</v>
      </c>
      <c r="K532" s="95" t="s">
        <v>1276</v>
      </c>
      <c r="L532" s="61">
        <v>0</v>
      </c>
      <c r="M532" s="62">
        <v>1</v>
      </c>
      <c r="N532" s="62">
        <v>0.01</v>
      </c>
      <c r="O532" s="8" t="s">
        <v>36</v>
      </c>
      <c r="P532" s="376" t="s">
        <v>1979</v>
      </c>
      <c r="Q532" s="8" t="s">
        <v>572</v>
      </c>
      <c r="R532" s="8" t="s">
        <v>573</v>
      </c>
      <c r="S532" s="178"/>
      <c r="T532" s="8"/>
    </row>
    <row r="533" spans="1:20" s="2" customFormat="1" ht="42.75">
      <c r="A533" s="95" t="s">
        <v>9</v>
      </c>
      <c r="B533" s="95" t="s">
        <v>1269</v>
      </c>
      <c r="C533" s="95" t="s">
        <v>1272</v>
      </c>
      <c r="D533" s="8"/>
      <c r="E533" s="8"/>
      <c r="F533" s="8"/>
      <c r="G533" s="8"/>
      <c r="H533" s="55">
        <v>511</v>
      </c>
      <c r="I533" s="8" t="s">
        <v>46</v>
      </c>
      <c r="J533" s="95" t="s">
        <v>1274</v>
      </c>
      <c r="K533" s="95" t="s">
        <v>1277</v>
      </c>
      <c r="L533" s="61">
        <v>0</v>
      </c>
      <c r="M533" s="62">
        <v>1</v>
      </c>
      <c r="N533" s="62">
        <v>0.01</v>
      </c>
      <c r="O533" s="8" t="s">
        <v>36</v>
      </c>
      <c r="P533" s="376" t="s">
        <v>1980</v>
      </c>
      <c r="Q533" s="8" t="s">
        <v>572</v>
      </c>
      <c r="R533" s="8" t="s">
        <v>573</v>
      </c>
      <c r="S533" s="178"/>
      <c r="T533" s="8"/>
    </row>
    <row r="534" spans="1:20" s="2" customFormat="1" ht="42.75">
      <c r="A534" s="95" t="s">
        <v>9</v>
      </c>
      <c r="B534" s="95" t="s">
        <v>1279</v>
      </c>
      <c r="C534" s="95" t="s">
        <v>1273</v>
      </c>
      <c r="D534" s="8"/>
      <c r="E534" s="8"/>
      <c r="F534" s="8"/>
      <c r="G534" s="8"/>
      <c r="H534" s="55">
        <v>512</v>
      </c>
      <c r="I534" s="8" t="s">
        <v>46</v>
      </c>
      <c r="J534" s="95" t="s">
        <v>1274</v>
      </c>
      <c r="K534" s="95" t="s">
        <v>1278</v>
      </c>
      <c r="L534" s="61">
        <v>0</v>
      </c>
      <c r="M534" s="62">
        <v>1</v>
      </c>
      <c r="N534" s="62">
        <v>0.01</v>
      </c>
      <c r="O534" s="8" t="s">
        <v>36</v>
      </c>
      <c r="P534" s="376" t="s">
        <v>1981</v>
      </c>
      <c r="Q534" s="8" t="s">
        <v>572</v>
      </c>
      <c r="R534" s="8" t="s">
        <v>573</v>
      </c>
      <c r="S534" s="178"/>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7" t="s">
        <v>2037</v>
      </c>
      <c r="Q535" s="52"/>
      <c r="R535" s="8" t="s">
        <v>1167</v>
      </c>
      <c r="S535" s="379" t="s">
        <v>2120</v>
      </c>
      <c r="T535" s="54"/>
    </row>
    <row r="536" spans="1:20" s="4" customFormat="1" ht="156.75">
      <c r="A536" s="73" t="str">
        <f t="shared" ref="A536:C536" si="117">A$535</f>
        <v>Industry</v>
      </c>
      <c r="B536" s="73" t="str">
        <f t="shared" si="117"/>
        <v>Material Efficiency, Longevity, &amp; Re-Use</v>
      </c>
      <c r="C536" s="73" t="str">
        <f t="shared" si="117"/>
        <v>Percent Reduction in Nonenergy Nonagriculture Industry Product Demand</v>
      </c>
      <c r="D536" s="8" t="s">
        <v>143</v>
      </c>
      <c r="E536" s="52"/>
      <c r="F536" s="8" t="s">
        <v>831</v>
      </c>
      <c r="G536" s="52"/>
      <c r="H536" s="53">
        <v>430</v>
      </c>
      <c r="I536" s="52" t="s">
        <v>46</v>
      </c>
      <c r="J536" s="73" t="str">
        <f t="shared" ref="J536:O537" si="118">J$535</f>
        <v>Material Efficiency, Longevity, &amp; Re-Use</v>
      </c>
      <c r="K536" s="73" t="str">
        <f t="shared" si="118"/>
        <v>indst reduce nonenergy product demand</v>
      </c>
      <c r="L536" s="104">
        <f t="shared" si="118"/>
        <v>0</v>
      </c>
      <c r="M536" s="104">
        <f t="shared" si="118"/>
        <v>1</v>
      </c>
      <c r="N536" s="104">
        <f t="shared" si="118"/>
        <v>0.01</v>
      </c>
      <c r="O536" s="104" t="str">
        <f t="shared" si="118"/>
        <v>% demand reduction</v>
      </c>
      <c r="P536" s="377" t="s">
        <v>2038</v>
      </c>
      <c r="Q536" s="52"/>
      <c r="R536" s="73" t="str">
        <f t="shared" ref="R536" si="119">R$535</f>
        <v>material-efficiency-longevity-reuse.html</v>
      </c>
      <c r="S536" s="379" t="s">
        <v>2121</v>
      </c>
      <c r="T536" s="54"/>
    </row>
    <row r="537" spans="1:20" s="4" customFormat="1" ht="85.5">
      <c r="A537" s="73" t="str">
        <f t="shared" ref="A537:C537" si="120">A$535</f>
        <v>Industry</v>
      </c>
      <c r="B537" s="73" t="str">
        <f t="shared" si="120"/>
        <v>Material Efficiency, Longevity, &amp; Re-Use</v>
      </c>
      <c r="C537" s="73" t="str">
        <f t="shared" si="120"/>
        <v>Percent Reduction in Nonenergy Nonagriculture Industry Product Demand</v>
      </c>
      <c r="D537" s="8" t="s">
        <v>145</v>
      </c>
      <c r="E537" s="52"/>
      <c r="F537" s="8" t="s">
        <v>861</v>
      </c>
      <c r="G537" s="52"/>
      <c r="H537" s="53">
        <v>432</v>
      </c>
      <c r="I537" s="52" t="s">
        <v>46</v>
      </c>
      <c r="J537" s="73" t="str">
        <f t="shared" si="118"/>
        <v>Material Efficiency, Longevity, &amp; Re-Use</v>
      </c>
      <c r="K537" s="73" t="str">
        <f t="shared" si="118"/>
        <v>indst reduce nonenergy product demand</v>
      </c>
      <c r="L537" s="104">
        <f t="shared" si="118"/>
        <v>0</v>
      </c>
      <c r="M537" s="104">
        <f t="shared" si="118"/>
        <v>1</v>
      </c>
      <c r="N537" s="104">
        <f t="shared" si="118"/>
        <v>0.01</v>
      </c>
      <c r="O537" s="104" t="str">
        <f t="shared" si="118"/>
        <v>% demand reduction</v>
      </c>
      <c r="P537" s="379" t="s">
        <v>2122</v>
      </c>
      <c r="Q537" s="52"/>
      <c r="R537" s="8" t="s">
        <v>1168</v>
      </c>
      <c r="S537" s="379" t="s">
        <v>2123</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7" t="s">
        <v>1982</v>
      </c>
      <c r="Q538" s="52" t="s">
        <v>246</v>
      </c>
      <c r="R538" s="8" t="s">
        <v>247</v>
      </c>
      <c r="S538" s="389" t="s">
        <v>2108</v>
      </c>
      <c r="T538" s="52"/>
    </row>
    <row r="539" spans="1:20" ht="42.75">
      <c r="A539" s="73" t="str">
        <f>A$538</f>
        <v>Industry</v>
      </c>
      <c r="B539" s="73" t="str">
        <f t="shared" ref="B539:C540" si="121">B$538</f>
        <v>Methane Capture</v>
      </c>
      <c r="C539" s="73" t="str">
        <f t="shared" si="121"/>
        <v>Fraction of Methane Capture Opportunities Achieved</v>
      </c>
      <c r="D539" s="52" t="s">
        <v>862</v>
      </c>
      <c r="E539" s="52"/>
      <c r="F539" s="52" t="s">
        <v>1256</v>
      </c>
      <c r="G539" s="52"/>
      <c r="H539" s="53">
        <v>513</v>
      </c>
      <c r="I539" s="52" t="s">
        <v>46</v>
      </c>
      <c r="J539" s="73" t="str">
        <f t="shared" ref="J539:R540" si="122">J$538</f>
        <v>Methane Capture and Destruction</v>
      </c>
      <c r="K539" s="73" t="str">
        <f t="shared" si="122"/>
        <v>indst methane capture</v>
      </c>
      <c r="L539" s="104">
        <f t="shared" si="122"/>
        <v>0</v>
      </c>
      <c r="M539" s="104">
        <f t="shared" si="122"/>
        <v>1</v>
      </c>
      <c r="N539" s="104">
        <f t="shared" si="122"/>
        <v>0.01</v>
      </c>
      <c r="O539" s="73" t="str">
        <f t="shared" si="122"/>
        <v>% of potential achieved</v>
      </c>
      <c r="P539" s="377" t="s">
        <v>1983</v>
      </c>
      <c r="Q539" s="73" t="str">
        <f t="shared" si="122"/>
        <v>industry-ag-main.html#methane-capture</v>
      </c>
      <c r="R539" s="73" t="str">
        <f t="shared" si="122"/>
        <v>methane-capture.html</v>
      </c>
      <c r="S539" s="389" t="s">
        <v>2108</v>
      </c>
      <c r="T539" s="52"/>
    </row>
    <row r="540" spans="1:20" ht="42.75">
      <c r="A540" s="73" t="str">
        <f>A$538</f>
        <v>Industry</v>
      </c>
      <c r="B540" s="73" t="str">
        <f t="shared" si="121"/>
        <v>Methane Capture</v>
      </c>
      <c r="C540" s="73" t="str">
        <f t="shared" si="121"/>
        <v>Fraction of Methane Capture Opportunities Achieved</v>
      </c>
      <c r="D540" s="52" t="s">
        <v>145</v>
      </c>
      <c r="E540" s="52"/>
      <c r="F540" s="8" t="s">
        <v>861</v>
      </c>
      <c r="G540" s="52"/>
      <c r="H540" s="53">
        <v>514</v>
      </c>
      <c r="I540" s="52" t="s">
        <v>46</v>
      </c>
      <c r="J540" s="73" t="str">
        <f t="shared" si="122"/>
        <v>Methane Capture and Destruction</v>
      </c>
      <c r="K540" s="73" t="str">
        <f t="shared" si="122"/>
        <v>indst methane capture</v>
      </c>
      <c r="L540" s="104">
        <f t="shared" si="122"/>
        <v>0</v>
      </c>
      <c r="M540" s="104">
        <f t="shared" si="122"/>
        <v>1</v>
      </c>
      <c r="N540" s="104">
        <f t="shared" si="122"/>
        <v>0.01</v>
      </c>
      <c r="O540" s="73" t="str">
        <f t="shared" si="122"/>
        <v>% of potential achieved</v>
      </c>
      <c r="P540" s="377" t="s">
        <v>1984</v>
      </c>
      <c r="Q540" s="73" t="str">
        <f t="shared" si="122"/>
        <v>industry-ag-main.html#methane-capture</v>
      </c>
      <c r="R540" s="73" t="str">
        <f t="shared" si="122"/>
        <v>methane-capture.html</v>
      </c>
      <c r="S540" s="389" t="s">
        <v>2108</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7" t="s">
        <v>1985</v>
      </c>
      <c r="Q541" s="52" t="s">
        <v>248</v>
      </c>
      <c r="R541" s="8" t="s">
        <v>249</v>
      </c>
      <c r="S541" s="389" t="s">
        <v>2108</v>
      </c>
      <c r="T541" s="52"/>
    </row>
    <row r="542" spans="1:20" ht="42.75">
      <c r="A542" s="73" t="str">
        <f>A$541</f>
        <v>Industry</v>
      </c>
      <c r="B542" s="73" t="str">
        <f t="shared" ref="B542:C543" si="123">B$541</f>
        <v>Methane Destruction</v>
      </c>
      <c r="C542" s="73" t="str">
        <f t="shared" si="123"/>
        <v>Fraction of Methane Destruction Opportunities Achieved</v>
      </c>
      <c r="D542" s="52" t="s">
        <v>862</v>
      </c>
      <c r="E542" s="52"/>
      <c r="F542" s="52" t="s">
        <v>1256</v>
      </c>
      <c r="G542" s="52"/>
      <c r="H542" s="53">
        <v>515</v>
      </c>
      <c r="I542" s="52" t="s">
        <v>46</v>
      </c>
      <c r="J542" s="73" t="str">
        <f t="shared" ref="J542:R543" si="124">J$541</f>
        <v>Methane Capture and Destruction</v>
      </c>
      <c r="K542" s="73" t="str">
        <f t="shared" si="124"/>
        <v>indst methane destruction</v>
      </c>
      <c r="L542" s="104">
        <f t="shared" si="124"/>
        <v>0</v>
      </c>
      <c r="M542" s="104">
        <f t="shared" si="124"/>
        <v>1</v>
      </c>
      <c r="N542" s="104">
        <f t="shared" si="124"/>
        <v>0.01</v>
      </c>
      <c r="O542" s="73" t="str">
        <f t="shared" si="124"/>
        <v>% of potential achieved</v>
      </c>
      <c r="P542" s="377" t="s">
        <v>1986</v>
      </c>
      <c r="Q542" s="73" t="str">
        <f t="shared" si="124"/>
        <v>industry-ag-main.html#methane-destr</v>
      </c>
      <c r="R542" s="73" t="str">
        <f t="shared" si="124"/>
        <v>methane-destruction.html</v>
      </c>
      <c r="S542" s="389" t="s">
        <v>2108</v>
      </c>
      <c r="T542" s="52"/>
    </row>
    <row r="543" spans="1:20" ht="42.75">
      <c r="A543" s="73" t="str">
        <f t="shared" ref="A543" si="125">A$541</f>
        <v>Industry</v>
      </c>
      <c r="B543" s="73" t="str">
        <f t="shared" si="123"/>
        <v>Methane Destruction</v>
      </c>
      <c r="C543" s="73" t="str">
        <f t="shared" si="123"/>
        <v>Fraction of Methane Destruction Opportunities Achieved</v>
      </c>
      <c r="D543" s="52" t="s">
        <v>145</v>
      </c>
      <c r="E543" s="52"/>
      <c r="F543" s="8" t="s">
        <v>861</v>
      </c>
      <c r="G543" s="52"/>
      <c r="H543" s="53">
        <v>516</v>
      </c>
      <c r="I543" s="52" t="s">
        <v>46</v>
      </c>
      <c r="J543" s="73" t="str">
        <f t="shared" si="124"/>
        <v>Methane Capture and Destruction</v>
      </c>
      <c r="K543" s="73" t="str">
        <f t="shared" si="124"/>
        <v>indst methane destruction</v>
      </c>
      <c r="L543" s="104">
        <f t="shared" si="124"/>
        <v>0</v>
      </c>
      <c r="M543" s="104">
        <f t="shared" si="124"/>
        <v>1</v>
      </c>
      <c r="N543" s="104">
        <f t="shared" si="124"/>
        <v>0.01</v>
      </c>
      <c r="O543" s="73" t="str">
        <f t="shared" si="124"/>
        <v>% of potential achieved</v>
      </c>
      <c r="P543" s="377" t="s">
        <v>1987</v>
      </c>
      <c r="Q543" s="73" t="str">
        <f t="shared" si="124"/>
        <v>industry-ag-main.html#methane-destr</v>
      </c>
      <c r="R543" s="73" t="str">
        <f t="shared" si="124"/>
        <v>methane-destruction.html</v>
      </c>
      <c r="S543" s="389" t="s">
        <v>2108</v>
      </c>
      <c r="T543" s="52"/>
    </row>
    <row r="544" spans="1:20" ht="42.75">
      <c r="A544" s="94" t="s">
        <v>9</v>
      </c>
      <c r="B544" s="94" t="s">
        <v>932</v>
      </c>
      <c r="C544" s="94" t="s">
        <v>933</v>
      </c>
      <c r="D544" s="8" t="s">
        <v>489</v>
      </c>
      <c r="E544" s="52"/>
      <c r="F544" s="8" t="s">
        <v>486</v>
      </c>
      <c r="G544" s="52"/>
      <c r="H544" s="385">
        <v>451</v>
      </c>
      <c r="I544" s="52" t="s">
        <v>47</v>
      </c>
      <c r="J544" s="94" t="s">
        <v>933</v>
      </c>
      <c r="K544" s="94" t="s">
        <v>934</v>
      </c>
      <c r="L544" s="58">
        <v>0</v>
      </c>
      <c r="M544" s="59">
        <v>1</v>
      </c>
      <c r="N544" s="59">
        <v>0.01</v>
      </c>
      <c r="O544" s="52" t="s">
        <v>935</v>
      </c>
      <c r="P544" s="377" t="s">
        <v>2125</v>
      </c>
      <c r="Q544" s="52"/>
      <c r="R544" s="8" t="s">
        <v>1169</v>
      </c>
      <c r="S544" s="177" t="s">
        <v>168</v>
      </c>
      <c r="T544" s="52"/>
    </row>
    <row r="545" spans="1:20" ht="28.5">
      <c r="A545" s="73" t="str">
        <f>A$544</f>
        <v>Industry</v>
      </c>
      <c r="B545" s="73" t="str">
        <f t="shared" ref="B545:C552" si="126">B$544</f>
        <v>Reduce Fossil Fuel Exports</v>
      </c>
      <c r="C545" s="73" t="str">
        <f t="shared" si="126"/>
        <v>Percent Reduction in Fossil Fuel Exports</v>
      </c>
      <c r="D545" s="8" t="s">
        <v>49</v>
      </c>
      <c r="E545" s="52"/>
      <c r="F545" s="8" t="s">
        <v>93</v>
      </c>
      <c r="G545" s="52"/>
      <c r="H545" s="385">
        <v>452</v>
      </c>
      <c r="I545" s="52" t="s">
        <v>47</v>
      </c>
      <c r="J545" s="73" t="str">
        <f t="shared" ref="J545:K552" si="127">J$544</f>
        <v>Percent Reduction in Fossil Fuel Exports</v>
      </c>
      <c r="K545" s="73" t="str">
        <f t="shared" si="127"/>
        <v>indst reduce fossil fuel exports</v>
      </c>
      <c r="L545" s="104">
        <f t="shared" ref="L545:O548" si="128">L$544</f>
        <v>0</v>
      </c>
      <c r="M545" s="104">
        <f t="shared" si="128"/>
        <v>1</v>
      </c>
      <c r="N545" s="104">
        <f t="shared" si="128"/>
        <v>0.01</v>
      </c>
      <c r="O545" s="73" t="str">
        <f t="shared" si="128"/>
        <v>% reduction in exports</v>
      </c>
      <c r="P545" s="52"/>
      <c r="Q545" s="52"/>
      <c r="R545" s="73" t="str">
        <f t="shared" ref="R545:R548" si="129">R$544</f>
        <v>reduce-fuel-exports.html</v>
      </c>
      <c r="S545" s="181" t="str">
        <f t="shared" ref="S545" si="130">S$544</f>
        <v>Calculated from model data; see the relevant variable(s) in the InputData folder for source information.</v>
      </c>
      <c r="T545" s="52"/>
    </row>
    <row r="546" spans="1:20" ht="57">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4">
        <f t="shared" si="128"/>
        <v>0</v>
      </c>
      <c r="M546" s="104">
        <f t="shared" si="128"/>
        <v>1</v>
      </c>
      <c r="N546" s="104">
        <f t="shared" si="128"/>
        <v>0.01</v>
      </c>
      <c r="O546" s="73" t="str">
        <f t="shared" si="128"/>
        <v>% reduction in exports</v>
      </c>
      <c r="P546" s="377" t="s">
        <v>2126</v>
      </c>
      <c r="Q546" s="52"/>
      <c r="R546" s="73" t="str">
        <f t="shared" si="129"/>
        <v>reduce-fuel-exports.html</v>
      </c>
      <c r="S546" s="379" t="s">
        <v>2124</v>
      </c>
      <c r="T546" s="52"/>
    </row>
    <row r="547" spans="1:20" ht="57">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4">
        <f t="shared" si="128"/>
        <v>0</v>
      </c>
      <c r="M547" s="104">
        <f t="shared" si="128"/>
        <v>1</v>
      </c>
      <c r="N547" s="104">
        <f t="shared" si="128"/>
        <v>0.01</v>
      </c>
      <c r="O547" s="73" t="str">
        <f t="shared" si="128"/>
        <v>% reduction in exports</v>
      </c>
      <c r="P547" s="377" t="s">
        <v>2127</v>
      </c>
      <c r="Q547" s="52"/>
      <c r="R547" s="73" t="str">
        <f t="shared" si="129"/>
        <v>reduce-fuel-exports.html</v>
      </c>
      <c r="S547" s="379" t="s">
        <v>2124</v>
      </c>
      <c r="T547" s="52"/>
    </row>
    <row r="548" spans="1:20" ht="42.75">
      <c r="A548" s="73" t="str">
        <f t="shared" si="131"/>
        <v>Industry</v>
      </c>
      <c r="B548" s="73" t="str">
        <f t="shared" si="126"/>
        <v>Reduce Fossil Fuel Exports</v>
      </c>
      <c r="C548" s="73" t="str">
        <f t="shared" si="126"/>
        <v>Percent Reduction in Fossil Fuel Exports</v>
      </c>
      <c r="D548" s="8" t="s">
        <v>915</v>
      </c>
      <c r="E548" s="52"/>
      <c r="F548" s="8" t="s">
        <v>916</v>
      </c>
      <c r="G548" s="52"/>
      <c r="H548" s="53">
        <v>455</v>
      </c>
      <c r="I548" s="52" t="s">
        <v>46</v>
      </c>
      <c r="J548" s="73" t="str">
        <f t="shared" si="127"/>
        <v>Percent Reduction in Fossil Fuel Exports</v>
      </c>
      <c r="K548" s="73" t="str">
        <f t="shared" si="127"/>
        <v>indst reduce fossil fuel exports</v>
      </c>
      <c r="L548" s="104">
        <f t="shared" si="128"/>
        <v>0</v>
      </c>
      <c r="M548" s="104">
        <f t="shared" si="128"/>
        <v>1</v>
      </c>
      <c r="N548" s="104">
        <f t="shared" si="128"/>
        <v>0.01</v>
      </c>
      <c r="O548" s="73" t="str">
        <f t="shared" si="128"/>
        <v>% reduction in exports</v>
      </c>
      <c r="P548" s="377" t="s">
        <v>2130</v>
      </c>
      <c r="Q548" s="52"/>
      <c r="R548" s="73" t="str">
        <f t="shared" si="129"/>
        <v>reduce-fuel-exports.html</v>
      </c>
      <c r="S548" s="379" t="s">
        <v>2124</v>
      </c>
      <c r="T548" s="52"/>
    </row>
    <row r="549" spans="1:20" ht="28.5">
      <c r="A549" s="73" t="str">
        <f t="shared" si="131"/>
        <v>Industry</v>
      </c>
      <c r="B549" s="73" t="str">
        <f t="shared" si="126"/>
        <v>Reduce Fossil Fuel Exports</v>
      </c>
      <c r="C549" s="73" t="str">
        <f t="shared" si="126"/>
        <v>Percent Reduction in Fossil Fuel Exports</v>
      </c>
      <c r="D549" s="8" t="s">
        <v>482</v>
      </c>
      <c r="E549" s="52"/>
      <c r="F549" s="8" t="s">
        <v>483</v>
      </c>
      <c r="G549" s="52"/>
      <c r="H549" s="53">
        <v>456</v>
      </c>
      <c r="I549" s="8" t="s">
        <v>47</v>
      </c>
      <c r="J549" s="73"/>
      <c r="K549" s="73"/>
      <c r="L549" s="104"/>
      <c r="M549" s="104"/>
      <c r="N549" s="104"/>
      <c r="O549" s="73"/>
      <c r="P549" s="52"/>
      <c r="Q549" s="52"/>
      <c r="R549" s="8"/>
      <c r="S549" s="379" t="s">
        <v>2124</v>
      </c>
      <c r="T549" s="52"/>
    </row>
    <row r="550" spans="1:20" ht="28.5">
      <c r="A550" s="73" t="str">
        <f t="shared" si="131"/>
        <v>Industry</v>
      </c>
      <c r="B550" s="73" t="str">
        <f t="shared" si="126"/>
        <v>Reduce Fossil Fuel Exports</v>
      </c>
      <c r="C550" s="73" t="str">
        <f t="shared" si="126"/>
        <v>Percent Reduction in Fossil Fuel Exports</v>
      </c>
      <c r="D550" s="8" t="s">
        <v>907</v>
      </c>
      <c r="E550" s="52"/>
      <c r="F550" s="8" t="s">
        <v>911</v>
      </c>
      <c r="G550" s="52"/>
      <c r="H550" s="385">
        <v>457</v>
      </c>
      <c r="I550" s="52" t="s">
        <v>47</v>
      </c>
      <c r="J550" s="73" t="str">
        <f t="shared" si="127"/>
        <v>Percent Reduction in Fossil Fuel Exports</v>
      </c>
      <c r="K550" s="73" t="str">
        <f t="shared" si="127"/>
        <v>indst reduce fossil fuel exports</v>
      </c>
      <c r="L550" s="104">
        <f t="shared" ref="L550:O552" si="132">L$544</f>
        <v>0</v>
      </c>
      <c r="M550" s="104">
        <f t="shared" si="132"/>
        <v>1</v>
      </c>
      <c r="N550" s="104">
        <f t="shared" si="132"/>
        <v>0.01</v>
      </c>
      <c r="O550" s="73" t="str">
        <f t="shared" si="132"/>
        <v>% reduction in exports</v>
      </c>
      <c r="P550" s="52"/>
      <c r="Q550" s="52"/>
      <c r="R550" s="73" t="str">
        <f t="shared" ref="R550:R552" si="133">R$544</f>
        <v>reduce-fuel-exports.html</v>
      </c>
      <c r="S550" s="379" t="s">
        <v>2124</v>
      </c>
      <c r="T550" s="52"/>
    </row>
    <row r="551" spans="1:20" ht="57">
      <c r="A551" s="73" t="str">
        <f t="shared" si="131"/>
        <v>Industry</v>
      </c>
      <c r="B551" s="73" t="str">
        <f t="shared" si="126"/>
        <v>Reduce Fossil Fuel Exports</v>
      </c>
      <c r="C551" s="73" t="str">
        <f t="shared" si="126"/>
        <v>Percent Reduction in Fossil Fuel Exports</v>
      </c>
      <c r="D551" s="8" t="s">
        <v>917</v>
      </c>
      <c r="E551" s="52"/>
      <c r="F551" s="8" t="s">
        <v>918</v>
      </c>
      <c r="G551" s="52"/>
      <c r="H551" s="53">
        <v>458</v>
      </c>
      <c r="I551" s="52" t="s">
        <v>46</v>
      </c>
      <c r="J551" s="73" t="str">
        <f t="shared" si="127"/>
        <v>Percent Reduction in Fossil Fuel Exports</v>
      </c>
      <c r="K551" s="73" t="str">
        <f t="shared" si="127"/>
        <v>indst reduce fossil fuel exports</v>
      </c>
      <c r="L551" s="104">
        <f t="shared" si="132"/>
        <v>0</v>
      </c>
      <c r="M551" s="104">
        <f t="shared" si="132"/>
        <v>1</v>
      </c>
      <c r="N551" s="104">
        <f t="shared" si="132"/>
        <v>0.01</v>
      </c>
      <c r="O551" s="73" t="str">
        <f t="shared" si="132"/>
        <v>% reduction in exports</v>
      </c>
      <c r="P551" s="377" t="s">
        <v>2128</v>
      </c>
      <c r="Q551" s="52"/>
      <c r="R551" s="73" t="str">
        <f t="shared" si="133"/>
        <v>reduce-fuel-exports.html</v>
      </c>
      <c r="S551" s="379" t="s">
        <v>2124</v>
      </c>
      <c r="T551" s="52"/>
    </row>
    <row r="552" spans="1:20" ht="57">
      <c r="A552" s="73" t="str">
        <f t="shared" si="131"/>
        <v>Industry</v>
      </c>
      <c r="B552" s="73" t="str">
        <f t="shared" si="126"/>
        <v>Reduce Fossil Fuel Exports</v>
      </c>
      <c r="C552" s="73" t="str">
        <f t="shared" si="126"/>
        <v>Percent Reduction in Fossil Fuel Exports</v>
      </c>
      <c r="D552" s="8" t="s">
        <v>908</v>
      </c>
      <c r="E552" s="52"/>
      <c r="F552" s="8" t="s">
        <v>912</v>
      </c>
      <c r="G552" s="52"/>
      <c r="H552" s="385">
        <v>459</v>
      </c>
      <c r="I552" s="52" t="s">
        <v>47</v>
      </c>
      <c r="J552" s="73" t="str">
        <f t="shared" si="127"/>
        <v>Percent Reduction in Fossil Fuel Exports</v>
      </c>
      <c r="K552" s="73" t="str">
        <f t="shared" si="127"/>
        <v>indst reduce fossil fuel exports</v>
      </c>
      <c r="L552" s="104">
        <f t="shared" si="132"/>
        <v>0</v>
      </c>
      <c r="M552" s="104">
        <f t="shared" si="132"/>
        <v>1</v>
      </c>
      <c r="N552" s="104">
        <f t="shared" si="132"/>
        <v>0.01</v>
      </c>
      <c r="O552" s="73" t="str">
        <f t="shared" si="132"/>
        <v>% reduction in exports</v>
      </c>
      <c r="P552" s="377" t="s">
        <v>2129</v>
      </c>
      <c r="Q552" s="52"/>
      <c r="R552" s="73" t="str">
        <f t="shared" si="133"/>
        <v>reduce-fuel-exports.html</v>
      </c>
      <c r="S552" s="379" t="s">
        <v>2124</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7" t="s">
        <v>1988</v>
      </c>
      <c r="Q553" s="52" t="s">
        <v>250</v>
      </c>
      <c r="R553" s="8" t="s">
        <v>251</v>
      </c>
      <c r="S553" s="379" t="s">
        <v>2149</v>
      </c>
      <c r="T553" s="52" t="s">
        <v>202</v>
      </c>
    </row>
    <row r="554" spans="1:20" ht="42.75">
      <c r="A554" s="94" t="s">
        <v>150</v>
      </c>
      <c r="B554" s="94" t="s">
        <v>282</v>
      </c>
      <c r="C554" s="94" t="s">
        <v>476</v>
      </c>
      <c r="D554" s="52"/>
      <c r="E554" s="52"/>
      <c r="F554" s="52"/>
      <c r="G554" s="52"/>
      <c r="H554" s="385">
        <v>705</v>
      </c>
      <c r="I554" s="8" t="s">
        <v>46</v>
      </c>
      <c r="J554" s="75" t="s">
        <v>282</v>
      </c>
      <c r="K554" s="75" t="s">
        <v>598</v>
      </c>
      <c r="L554" s="391">
        <v>0</v>
      </c>
      <c r="M554" s="388">
        <v>1</v>
      </c>
      <c r="N554" s="388">
        <v>0.01</v>
      </c>
      <c r="O554" s="377" t="s">
        <v>36</v>
      </c>
      <c r="P554" s="379" t="s">
        <v>1989</v>
      </c>
      <c r="Q554" s="52" t="s">
        <v>341</v>
      </c>
      <c r="R554" s="8" t="s">
        <v>342</v>
      </c>
      <c r="S554" s="379" t="s">
        <v>2149</v>
      </c>
      <c r="T554" s="52"/>
    </row>
    <row r="555" spans="1:20" ht="42.75">
      <c r="A555" s="94" t="s">
        <v>150</v>
      </c>
      <c r="B555" s="94" t="s">
        <v>472</v>
      </c>
      <c r="C555" s="94" t="s">
        <v>473</v>
      </c>
      <c r="D555" s="52"/>
      <c r="E555" s="52"/>
      <c r="F555" s="52"/>
      <c r="G555" s="52"/>
      <c r="H555" s="385">
        <v>177</v>
      </c>
      <c r="I555" s="8" t="s">
        <v>46</v>
      </c>
      <c r="J555" s="75" t="s">
        <v>472</v>
      </c>
      <c r="K555" s="75" t="s">
        <v>597</v>
      </c>
      <c r="L555" s="391">
        <v>0</v>
      </c>
      <c r="M555" s="388">
        <v>1</v>
      </c>
      <c r="N555" s="388">
        <v>0.01</v>
      </c>
      <c r="O555" s="377" t="s">
        <v>36</v>
      </c>
      <c r="P555" s="379" t="s">
        <v>1990</v>
      </c>
      <c r="Q555" s="52"/>
      <c r="R555" s="8" t="s">
        <v>1175</v>
      </c>
      <c r="S555" s="379" t="s">
        <v>2149</v>
      </c>
      <c r="T555" s="52"/>
    </row>
    <row r="556" spans="1:20" ht="42.75">
      <c r="A556" s="94" t="s">
        <v>150</v>
      </c>
      <c r="B556" s="94" t="s">
        <v>203</v>
      </c>
      <c r="C556" s="94" t="s">
        <v>468</v>
      </c>
      <c r="D556" s="52"/>
      <c r="E556" s="52"/>
      <c r="F556" s="52"/>
      <c r="G556" s="52"/>
      <c r="H556" s="385">
        <v>61</v>
      </c>
      <c r="I556" s="52" t="s">
        <v>47</v>
      </c>
      <c r="J556" s="75" t="s">
        <v>203</v>
      </c>
      <c r="K556" s="75" t="s">
        <v>596</v>
      </c>
      <c r="L556" s="58">
        <v>0</v>
      </c>
      <c r="M556" s="59">
        <v>1</v>
      </c>
      <c r="N556" s="59">
        <v>0.01</v>
      </c>
      <c r="O556" s="52" t="s">
        <v>36</v>
      </c>
      <c r="P556" s="377" t="s">
        <v>639</v>
      </c>
      <c r="Q556" s="52" t="s">
        <v>252</v>
      </c>
      <c r="R556" s="8" t="s">
        <v>253</v>
      </c>
      <c r="S556" s="379" t="s">
        <v>2149</v>
      </c>
      <c r="T556" s="52"/>
    </row>
    <row r="557" spans="1:20" ht="57">
      <c r="A557" s="94" t="s">
        <v>150</v>
      </c>
      <c r="B557" s="94" t="s">
        <v>1264</v>
      </c>
      <c r="C557" s="94" t="s">
        <v>1265</v>
      </c>
      <c r="D557" s="52"/>
      <c r="E557" s="52"/>
      <c r="F557" s="52"/>
      <c r="G557" s="52"/>
      <c r="H557" s="53">
        <v>62</v>
      </c>
      <c r="I557" s="52" t="s">
        <v>46</v>
      </c>
      <c r="J557" s="94" t="s">
        <v>1264</v>
      </c>
      <c r="K557" s="75" t="s">
        <v>1266</v>
      </c>
      <c r="L557" s="58">
        <v>0</v>
      </c>
      <c r="M557" s="59">
        <v>1</v>
      </c>
      <c r="N557" s="59">
        <v>0.01</v>
      </c>
      <c r="O557" s="52" t="s">
        <v>36</v>
      </c>
      <c r="P557" s="377" t="s">
        <v>1991</v>
      </c>
      <c r="Q557" s="52" t="s">
        <v>254</v>
      </c>
      <c r="R557" s="8" t="s">
        <v>255</v>
      </c>
      <c r="S557" s="379" t="s">
        <v>2108</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7" t="s">
        <v>1992</v>
      </c>
      <c r="Q558" s="52" t="s">
        <v>256</v>
      </c>
      <c r="R558" s="8" t="s">
        <v>257</v>
      </c>
      <c r="S558" s="379" t="s">
        <v>2149</v>
      </c>
      <c r="T558" s="52"/>
    </row>
    <row r="559" spans="1:20" ht="42.75">
      <c r="A559" s="94" t="s">
        <v>150</v>
      </c>
      <c r="B559" s="94" t="s">
        <v>151</v>
      </c>
      <c r="C559" s="94" t="s">
        <v>1303</v>
      </c>
      <c r="D559" s="52"/>
      <c r="E559" s="52"/>
      <c r="F559" s="52"/>
      <c r="G559" s="52"/>
      <c r="H559" s="53">
        <v>64</v>
      </c>
      <c r="I559" s="52" t="s">
        <v>46</v>
      </c>
      <c r="J559" s="75" t="s">
        <v>151</v>
      </c>
      <c r="K559" s="75" t="s">
        <v>594</v>
      </c>
      <c r="L559" s="58">
        <v>0</v>
      </c>
      <c r="M559" s="59">
        <v>1</v>
      </c>
      <c r="N559" s="59">
        <v>0.01</v>
      </c>
      <c r="O559" s="52" t="s">
        <v>36</v>
      </c>
      <c r="P559" s="377" t="s">
        <v>1993</v>
      </c>
      <c r="Q559" s="52" t="s">
        <v>258</v>
      </c>
      <c r="R559" s="8" t="s">
        <v>259</v>
      </c>
      <c r="S559" s="379" t="s">
        <v>2108</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1176</v>
      </c>
      <c r="S560" s="177"/>
      <c r="T560" s="52"/>
    </row>
    <row r="561" spans="1:20" ht="99.75">
      <c r="A561" s="94" t="s">
        <v>150</v>
      </c>
      <c r="B561" s="94" t="s">
        <v>866</v>
      </c>
      <c r="C561" s="94" t="s">
        <v>867</v>
      </c>
      <c r="D561" s="52"/>
      <c r="E561" s="52"/>
      <c r="F561" s="52"/>
      <c r="G561" s="52"/>
      <c r="H561" s="385">
        <v>434</v>
      </c>
      <c r="I561" s="52" t="s">
        <v>47</v>
      </c>
      <c r="J561" s="94" t="s">
        <v>866</v>
      </c>
      <c r="K561" s="94" t="s">
        <v>868</v>
      </c>
      <c r="L561" s="58">
        <v>0</v>
      </c>
      <c r="M561" s="59">
        <v>1</v>
      </c>
      <c r="N561" s="59">
        <v>0.01</v>
      </c>
      <c r="O561" s="52" t="s">
        <v>869</v>
      </c>
      <c r="P561" s="52" t="s">
        <v>1171</v>
      </c>
      <c r="Q561" s="52"/>
      <c r="R561" s="8" t="s">
        <v>1170</v>
      </c>
      <c r="S561" s="175" t="s">
        <v>870</v>
      </c>
      <c r="T561" s="52"/>
    </row>
    <row r="562" spans="1:20" s="2" customFormat="1" ht="57">
      <c r="A562" s="95" t="s">
        <v>919</v>
      </c>
      <c r="B562" s="95" t="s">
        <v>923</v>
      </c>
      <c r="C562" s="95" t="s">
        <v>313</v>
      </c>
      <c r="D562" s="8"/>
      <c r="E562" s="8"/>
      <c r="F562" s="8"/>
      <c r="G562" s="8"/>
      <c r="H562" s="385">
        <v>68</v>
      </c>
      <c r="I562" s="8" t="s">
        <v>47</v>
      </c>
      <c r="J562" s="74" t="s">
        <v>922</v>
      </c>
      <c r="K562" s="75" t="s">
        <v>592</v>
      </c>
      <c r="L562" s="62">
        <v>0</v>
      </c>
      <c r="M562" s="62">
        <v>1</v>
      </c>
      <c r="N562" s="62">
        <v>0.01</v>
      </c>
      <c r="O562" s="8" t="s">
        <v>60</v>
      </c>
      <c r="P562" s="8" t="s">
        <v>640</v>
      </c>
      <c r="Q562" s="8" t="s">
        <v>264</v>
      </c>
      <c r="R562" s="8" t="s">
        <v>265</v>
      </c>
      <c r="S562" s="177" t="s">
        <v>168</v>
      </c>
      <c r="T562" s="8"/>
    </row>
    <row r="563" spans="1:20" s="2" customFormat="1" ht="57">
      <c r="A563" s="95" t="s">
        <v>919</v>
      </c>
      <c r="B563" s="95" t="s">
        <v>1220</v>
      </c>
      <c r="C563" s="95" t="s">
        <v>1219</v>
      </c>
      <c r="D563" s="8"/>
      <c r="E563" s="8"/>
      <c r="F563" s="8"/>
      <c r="G563" s="8"/>
      <c r="H563" s="385">
        <v>176</v>
      </c>
      <c r="I563" s="8" t="s">
        <v>47</v>
      </c>
      <c r="J563" s="74" t="s">
        <v>385</v>
      </c>
      <c r="K563" s="75" t="s">
        <v>1217</v>
      </c>
      <c r="L563" s="62">
        <v>0</v>
      </c>
      <c r="M563" s="62">
        <v>1</v>
      </c>
      <c r="N563" s="62">
        <v>0.01</v>
      </c>
      <c r="O563" s="52" t="s">
        <v>1218</v>
      </c>
      <c r="P563" s="8" t="s">
        <v>1520</v>
      </c>
      <c r="Q563" s="8" t="s">
        <v>378</v>
      </c>
      <c r="R563" s="8" t="s">
        <v>1172</v>
      </c>
      <c r="S563" s="177"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6" t="s">
        <v>1994</v>
      </c>
      <c r="Q564" s="8"/>
      <c r="R564" s="8" t="s">
        <v>1173</v>
      </c>
      <c r="S564" s="379" t="s">
        <v>2153</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2">
        <v>10000</v>
      </c>
      <c r="N565" s="372">
        <v>250</v>
      </c>
      <c r="O565" s="86" t="str">
        <f>UnitControlCenter!B44</f>
        <v>2018 INR / metric ton CO2e</v>
      </c>
      <c r="P565" s="377" t="s">
        <v>1995</v>
      </c>
      <c r="Q565" s="52" t="s">
        <v>262</v>
      </c>
      <c r="R565" s="8" t="s">
        <v>263</v>
      </c>
      <c r="S565" s="389" t="s">
        <v>2150</v>
      </c>
      <c r="T565" s="8"/>
    </row>
    <row r="566" spans="1:20" s="4" customFormat="1" ht="142.5">
      <c r="A566" s="73" t="str">
        <f>A$565</f>
        <v>Cross-Sector</v>
      </c>
      <c r="B566" s="73" t="str">
        <f t="shared" ref="B566:C566" si="134">B$565</f>
        <v>Carbon Tax</v>
      </c>
      <c r="C566" s="73" t="str">
        <f t="shared" si="134"/>
        <v>Additional Carbon Tax Rate</v>
      </c>
      <c r="D566" s="52" t="s">
        <v>376</v>
      </c>
      <c r="E566" s="52"/>
      <c r="F566" s="52" t="s">
        <v>377</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7" t="s">
        <v>1996</v>
      </c>
      <c r="Q566" s="54" t="str">
        <f t="shared" ref="Q566:R570" si="137">Q$565</f>
        <v>fuels.html#carbon-tax</v>
      </c>
      <c r="R566" s="54" t="str">
        <f t="shared" si="137"/>
        <v>carbon-tax.html</v>
      </c>
      <c r="S566" s="389" t="s">
        <v>2150</v>
      </c>
      <c r="T566" s="54"/>
    </row>
    <row r="567" spans="1:20" s="4" customFormat="1" ht="142.5">
      <c r="A567" s="73" t="str">
        <f t="shared" ref="A567:C570" si="138">A$565</f>
        <v>Cross-Sector</v>
      </c>
      <c r="B567" s="73" t="str">
        <f t="shared" si="138"/>
        <v>Carbon Tax</v>
      </c>
      <c r="C567" s="73" t="str">
        <f t="shared" si="138"/>
        <v>Additional Carbon Tax Rate</v>
      </c>
      <c r="D567" s="52" t="s">
        <v>370</v>
      </c>
      <c r="E567" s="52"/>
      <c r="F567" s="52" t="s">
        <v>374</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7" t="s">
        <v>1997</v>
      </c>
      <c r="Q567" s="54" t="str">
        <f t="shared" si="137"/>
        <v>fuels.html#carbon-tax</v>
      </c>
      <c r="R567" s="54" t="str">
        <f t="shared" si="137"/>
        <v>carbon-tax.html</v>
      </c>
      <c r="S567" s="389" t="s">
        <v>2150</v>
      </c>
      <c r="T567" s="54"/>
    </row>
    <row r="568" spans="1:20" s="4" customFormat="1" ht="142.5">
      <c r="A568" s="73" t="str">
        <f t="shared" si="138"/>
        <v>Cross-Sector</v>
      </c>
      <c r="B568" s="73" t="str">
        <f t="shared" si="138"/>
        <v>Carbon Tax</v>
      </c>
      <c r="C568" s="73" t="str">
        <f t="shared" si="138"/>
        <v>Additional Carbon Tax Rate</v>
      </c>
      <c r="D568" s="52" t="s">
        <v>371</v>
      </c>
      <c r="E568" s="52"/>
      <c r="F568" s="52" t="s">
        <v>375</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7" t="s">
        <v>1998</v>
      </c>
      <c r="Q568" s="54" t="str">
        <f t="shared" si="137"/>
        <v>fuels.html#carbon-tax</v>
      </c>
      <c r="R568" s="54" t="str">
        <f t="shared" si="137"/>
        <v>carbon-tax.html</v>
      </c>
      <c r="S568" s="389" t="s">
        <v>2150</v>
      </c>
      <c r="T568" s="54"/>
    </row>
    <row r="569" spans="1:20" s="4" customFormat="1" ht="142.5">
      <c r="A569" s="73" t="str">
        <f t="shared" si="138"/>
        <v>Cross-Sector</v>
      </c>
      <c r="B569" s="73" t="str">
        <f t="shared" si="138"/>
        <v>Carbon Tax</v>
      </c>
      <c r="C569" s="73" t="str">
        <f t="shared" si="138"/>
        <v>Additional Carbon Tax Rate</v>
      </c>
      <c r="D569" s="52" t="s">
        <v>369</v>
      </c>
      <c r="E569" s="52"/>
      <c r="F569" s="52" t="s">
        <v>373</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7" t="s">
        <v>1999</v>
      </c>
      <c r="Q569" s="54" t="str">
        <f t="shared" si="137"/>
        <v>fuels.html#carbon-tax</v>
      </c>
      <c r="R569" s="54" t="str">
        <f t="shared" si="137"/>
        <v>carbon-tax.html</v>
      </c>
      <c r="S569" s="389" t="s">
        <v>2150</v>
      </c>
      <c r="T569" s="54"/>
    </row>
    <row r="570" spans="1:20" s="4" customFormat="1" ht="42.75">
      <c r="A570" s="73" t="str">
        <f t="shared" si="138"/>
        <v>Cross-Sector</v>
      </c>
      <c r="B570" s="73" t="str">
        <f t="shared" si="138"/>
        <v>Carbon Tax</v>
      </c>
      <c r="C570" s="73" t="str">
        <f t="shared" si="138"/>
        <v>Additional Carbon Tax Rate</v>
      </c>
      <c r="D570" s="52" t="s">
        <v>940</v>
      </c>
      <c r="E570" s="52"/>
      <c r="F570" s="52" t="s">
        <v>1391</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52" t="s">
        <v>1390</v>
      </c>
      <c r="Q570" s="54" t="str">
        <f t="shared" si="137"/>
        <v>fuels.html#carbon-tax</v>
      </c>
      <c r="R570" s="54" t="str">
        <f t="shared" si="137"/>
        <v>carbon-tax.html</v>
      </c>
      <c r="S570" s="178"/>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0"/>
      <c r="T571" s="54"/>
    </row>
    <row r="572" spans="1:20" s="4" customFormat="1" ht="28.5">
      <c r="A572" s="73" t="str">
        <f>A$571</f>
        <v>Cross-Sector</v>
      </c>
      <c r="B572" s="73" t="str">
        <f>B$571</f>
        <v>End Existing Subsidies</v>
      </c>
      <c r="C572" s="73" t="str">
        <f t="shared" ref="B572:C587" si="139">C$571</f>
        <v>Percent Reduction in BAU Subsidies</v>
      </c>
      <c r="D572" s="8" t="s">
        <v>489</v>
      </c>
      <c r="E572" s="52"/>
      <c r="F572" s="8" t="s">
        <v>486</v>
      </c>
      <c r="G572" s="52"/>
      <c r="H572" s="385">
        <v>69</v>
      </c>
      <c r="I572" s="8" t="s">
        <v>47</v>
      </c>
      <c r="J572" s="73" t="str">
        <f t="shared" ref="J572:K587" si="140">J$571</f>
        <v>End Existing Subsidies</v>
      </c>
      <c r="K572" s="73" t="str">
        <f t="shared" si="140"/>
        <v>cross reduce BAU subsidies</v>
      </c>
      <c r="L572" s="62">
        <v>0</v>
      </c>
      <c r="M572" s="62">
        <v>1</v>
      </c>
      <c r="N572" s="62">
        <v>0.01</v>
      </c>
      <c r="O572" s="52" t="s">
        <v>159</v>
      </c>
      <c r="P572" s="8" t="s">
        <v>880</v>
      </c>
      <c r="Q572" s="8" t="s">
        <v>266</v>
      </c>
      <c r="R572" s="8" t="s">
        <v>267</v>
      </c>
      <c r="S572" s="177" t="s">
        <v>168</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6" t="s">
        <v>2000</v>
      </c>
      <c r="Q573" s="8" t="s">
        <v>266</v>
      </c>
      <c r="R573" s="8" t="s">
        <v>267</v>
      </c>
      <c r="S573" s="379" t="s">
        <v>2151</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5">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881</v>
      </c>
      <c r="Q574" s="8" t="s">
        <v>266</v>
      </c>
      <c r="R574" s="8" t="s">
        <v>267</v>
      </c>
      <c r="S574" s="177" t="s">
        <v>168</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7"/>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491</v>
      </c>
      <c r="G576" s="52"/>
      <c r="H576" s="53">
        <v>73</v>
      </c>
      <c r="I576" s="8" t="s">
        <v>47</v>
      </c>
      <c r="J576" s="73" t="str">
        <f t="shared" si="140"/>
        <v>End Existing Subsidies</v>
      </c>
      <c r="K576" s="73" t="str">
        <f t="shared" si="140"/>
        <v>cross reduce BAU subsidies</v>
      </c>
      <c r="L576" s="60"/>
      <c r="M576" s="60"/>
      <c r="N576" s="60"/>
      <c r="O576" s="54"/>
      <c r="P576" s="8"/>
      <c r="Q576" s="8"/>
      <c r="R576" s="8"/>
      <c r="S576" s="177"/>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5">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812</v>
      </c>
      <c r="Q577" s="8" t="s">
        <v>266</v>
      </c>
      <c r="R577" s="8" t="s">
        <v>267</v>
      </c>
      <c r="S577" s="177" t="s">
        <v>168</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80"/>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5">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813</v>
      </c>
      <c r="Q579" s="8" t="s">
        <v>266</v>
      </c>
      <c r="R579" s="8" t="s">
        <v>267</v>
      </c>
      <c r="S579" s="177" t="s">
        <v>168</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5">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882</v>
      </c>
      <c r="Q580" s="8" t="s">
        <v>266</v>
      </c>
      <c r="R580" s="8" t="s">
        <v>267</v>
      </c>
      <c r="S580" s="177" t="s">
        <v>168</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80"/>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80"/>
      <c r="T582" s="54"/>
    </row>
    <row r="583" spans="1:20" s="4" customFormat="1" ht="28.5">
      <c r="A583" s="73" t="str">
        <f t="shared" si="141"/>
        <v>Cross-Sector</v>
      </c>
      <c r="B583" s="73" t="str">
        <f t="shared" si="139"/>
        <v>End Existing Subsidies</v>
      </c>
      <c r="C583" s="73" t="str">
        <f t="shared" si="139"/>
        <v>Percent Reduction in BAU Subsidies</v>
      </c>
      <c r="D583" s="8" t="s">
        <v>915</v>
      </c>
      <c r="E583" s="52"/>
      <c r="F583" s="8" t="s">
        <v>916</v>
      </c>
      <c r="G583" s="52"/>
      <c r="H583" s="53">
        <v>710</v>
      </c>
      <c r="I583" s="8" t="s">
        <v>47</v>
      </c>
      <c r="J583" s="73" t="str">
        <f t="shared" si="140"/>
        <v>End Existing Subsidies</v>
      </c>
      <c r="K583" s="73" t="str">
        <f t="shared" si="140"/>
        <v>cross reduce BAU subsidies</v>
      </c>
      <c r="L583" s="60"/>
      <c r="M583" s="60"/>
      <c r="N583" s="60"/>
      <c r="O583" s="54"/>
      <c r="P583" s="8"/>
      <c r="Q583" s="8"/>
      <c r="R583" s="8"/>
      <c r="S583" s="177"/>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80"/>
      <c r="T584" s="54"/>
    </row>
    <row r="585" spans="1:20" s="4" customFormat="1" ht="28.5">
      <c r="A585" s="73" t="str">
        <f t="shared" si="141"/>
        <v>Cross-Sector</v>
      </c>
      <c r="B585" s="73" t="str">
        <f t="shared" si="139"/>
        <v>End Existing Subsidies</v>
      </c>
      <c r="C585" s="73" t="str">
        <f t="shared" si="139"/>
        <v>Percent Reduction in BAU Subsidies</v>
      </c>
      <c r="D585" s="8" t="s">
        <v>474</v>
      </c>
      <c r="E585" s="52"/>
      <c r="F585" s="376" t="s">
        <v>1891</v>
      </c>
      <c r="G585" s="52"/>
      <c r="H585" s="53">
        <v>712</v>
      </c>
      <c r="I585" s="8" t="s">
        <v>47</v>
      </c>
      <c r="J585" s="73" t="str">
        <f t="shared" si="140"/>
        <v>End Existing Subsidies</v>
      </c>
      <c r="K585" s="73" t="str">
        <f t="shared" si="140"/>
        <v>cross reduce BAU subsidies</v>
      </c>
      <c r="L585" s="60"/>
      <c r="M585" s="60"/>
      <c r="N585" s="60"/>
      <c r="O585" s="54"/>
      <c r="P585" s="52"/>
      <c r="Q585" s="54"/>
      <c r="R585" s="8"/>
      <c r="S585" s="180"/>
      <c r="T585" s="54"/>
    </row>
    <row r="586" spans="1:20" s="4" customFormat="1" ht="28.5">
      <c r="A586" s="73" t="str">
        <f t="shared" si="141"/>
        <v>Cross-Sector</v>
      </c>
      <c r="B586" s="73" t="str">
        <f t="shared" si="139"/>
        <v>End Existing Subsidies</v>
      </c>
      <c r="C586" s="73" t="str">
        <f t="shared" si="139"/>
        <v>Percent Reduction in BAU Subsidies</v>
      </c>
      <c r="D586" s="8" t="s">
        <v>482</v>
      </c>
      <c r="E586" s="52"/>
      <c r="F586" s="8" t="s">
        <v>483</v>
      </c>
      <c r="G586" s="52"/>
      <c r="H586" s="53">
        <v>713</v>
      </c>
      <c r="I586" s="8" t="s">
        <v>47</v>
      </c>
      <c r="J586" s="73" t="str">
        <f t="shared" si="140"/>
        <v>End Existing Subsidies</v>
      </c>
      <c r="K586" s="73" t="str">
        <f t="shared" si="140"/>
        <v>cross reduce BAU subsidies</v>
      </c>
      <c r="L586" s="60"/>
      <c r="M586" s="60"/>
      <c r="N586" s="60"/>
      <c r="O586" s="54"/>
      <c r="P586" s="52"/>
      <c r="Q586" s="54"/>
      <c r="R586" s="8"/>
      <c r="S586" s="180"/>
      <c r="T586" s="54"/>
    </row>
    <row r="587" spans="1:20" s="4" customFormat="1" ht="28.5">
      <c r="A587" s="73" t="str">
        <f t="shared" si="141"/>
        <v>Cross-Sector</v>
      </c>
      <c r="B587" s="73" t="str">
        <f t="shared" si="139"/>
        <v>End Existing Subsidies</v>
      </c>
      <c r="C587" s="73" t="str">
        <f t="shared" si="139"/>
        <v>Percent Reduction in BAU Subsidies</v>
      </c>
      <c r="D587" s="8" t="s">
        <v>907</v>
      </c>
      <c r="E587" s="52"/>
      <c r="F587" s="8" t="s">
        <v>911</v>
      </c>
      <c r="G587" s="52"/>
      <c r="H587" s="53">
        <v>714</v>
      </c>
      <c r="I587" s="8" t="s">
        <v>47</v>
      </c>
      <c r="J587" s="73" t="str">
        <f t="shared" si="140"/>
        <v>End Existing Subsidies</v>
      </c>
      <c r="K587" s="73" t="str">
        <f t="shared" si="140"/>
        <v>cross reduce BAU subsidies</v>
      </c>
      <c r="L587" s="60"/>
      <c r="M587" s="60"/>
      <c r="N587" s="60"/>
      <c r="O587" s="54"/>
      <c r="P587" s="52"/>
      <c r="Q587" s="54"/>
      <c r="R587" s="8"/>
      <c r="S587" s="180"/>
      <c r="T587" s="54"/>
    </row>
    <row r="588" spans="1:20" s="4" customFormat="1" ht="28.5">
      <c r="A588" s="73" t="str">
        <f t="shared" si="141"/>
        <v>Cross-Sector</v>
      </c>
      <c r="B588" s="73" t="str">
        <f t="shared" si="141"/>
        <v>End Existing Subsidies</v>
      </c>
      <c r="C588" s="73" t="str">
        <f t="shared" si="141"/>
        <v>Percent Reduction in BAU Subsidies</v>
      </c>
      <c r="D588" s="8" t="s">
        <v>917</v>
      </c>
      <c r="E588" s="52"/>
      <c r="F588" s="8" t="s">
        <v>918</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80"/>
      <c r="T588" s="54"/>
    </row>
    <row r="589" spans="1:20" s="4" customFormat="1" ht="42.75">
      <c r="A589" s="73" t="str">
        <f t="shared" ref="A589:C591" si="145">A$571</f>
        <v>Cross-Sector</v>
      </c>
      <c r="B589" s="73" t="str">
        <f t="shared" si="145"/>
        <v>End Existing Subsidies</v>
      </c>
      <c r="C589" s="73" t="str">
        <f t="shared" si="145"/>
        <v>Percent Reduction in BAU Subsidies</v>
      </c>
      <c r="D589" s="8" t="s">
        <v>908</v>
      </c>
      <c r="E589" s="52"/>
      <c r="F589" s="8" t="s">
        <v>912</v>
      </c>
      <c r="G589" s="52"/>
      <c r="H589" s="385">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6" t="s">
        <v>2001</v>
      </c>
      <c r="Q589" s="54"/>
      <c r="R589" s="8"/>
      <c r="S589" s="409" t="s">
        <v>2151</v>
      </c>
      <c r="T589" s="54"/>
    </row>
    <row r="590" spans="1:20" s="4" customFormat="1" ht="28.5">
      <c r="A590" s="73" t="str">
        <f t="shared" si="145"/>
        <v>Cross-Sector</v>
      </c>
      <c r="B590" s="73" t="str">
        <f t="shared" si="145"/>
        <v>End Existing Subsidies</v>
      </c>
      <c r="C590" s="73" t="str">
        <f t="shared" si="145"/>
        <v>Percent Reduction in BAU Subsidies</v>
      </c>
      <c r="D590" s="8" t="s">
        <v>909</v>
      </c>
      <c r="E590" s="52"/>
      <c r="F590" s="8" t="s">
        <v>913</v>
      </c>
      <c r="G590" s="52"/>
      <c r="H590" s="53">
        <v>717</v>
      </c>
      <c r="I590" s="8" t="s">
        <v>47</v>
      </c>
      <c r="J590" s="73" t="str">
        <f t="shared" si="144"/>
        <v>End Existing Subsidies</v>
      </c>
      <c r="K590" s="73" t="str">
        <f t="shared" si="144"/>
        <v>cross reduce BAU subsidies</v>
      </c>
      <c r="L590" s="63"/>
      <c r="M590" s="63"/>
      <c r="N590" s="63"/>
      <c r="O590" s="54"/>
      <c r="P590" s="52"/>
      <c r="Q590" s="54"/>
      <c r="R590" s="8"/>
      <c r="S590" s="180"/>
      <c r="T590" s="54"/>
    </row>
    <row r="591" spans="1:20" s="4" customFormat="1" ht="28.5">
      <c r="A591" s="73" t="str">
        <f t="shared" si="145"/>
        <v>Cross-Sector</v>
      </c>
      <c r="B591" s="73" t="str">
        <f t="shared" si="145"/>
        <v>End Existing Subsidies</v>
      </c>
      <c r="C591" s="73" t="str">
        <f t="shared" si="145"/>
        <v>Percent Reduction in BAU Subsidies</v>
      </c>
      <c r="D591" s="8" t="s">
        <v>910</v>
      </c>
      <c r="E591" s="52"/>
      <c r="F591" s="8" t="s">
        <v>914</v>
      </c>
      <c r="G591" s="52"/>
      <c r="H591" s="53">
        <v>718</v>
      </c>
      <c r="I591" s="8" t="s">
        <v>47</v>
      </c>
      <c r="J591" s="73" t="str">
        <f t="shared" si="144"/>
        <v>End Existing Subsidies</v>
      </c>
      <c r="K591" s="73" t="str">
        <f t="shared" si="144"/>
        <v>cross reduce BAU subsidies</v>
      </c>
      <c r="L591" s="63"/>
      <c r="M591" s="63"/>
      <c r="N591" s="63"/>
      <c r="O591" s="54"/>
      <c r="P591" s="52"/>
      <c r="Q591" s="54"/>
      <c r="R591" s="8"/>
      <c r="S591" s="180"/>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8"/>
      <c r="T592" s="8"/>
    </row>
    <row r="593" spans="1:20" s="2" customFormat="1" ht="57">
      <c r="A593" s="95" t="s">
        <v>10</v>
      </c>
      <c r="B593" s="95" t="s">
        <v>1565</v>
      </c>
      <c r="C593" s="95" t="s">
        <v>872</v>
      </c>
      <c r="D593" s="8"/>
      <c r="E593" s="8"/>
      <c r="F593" s="8"/>
      <c r="G593" s="8"/>
      <c r="H593" s="55">
        <v>509</v>
      </c>
      <c r="I593" s="8" t="s">
        <v>46</v>
      </c>
      <c r="J593" s="95" t="s">
        <v>1025</v>
      </c>
      <c r="K593" s="95" t="s">
        <v>875</v>
      </c>
      <c r="L593" s="64">
        <v>0</v>
      </c>
      <c r="M593" s="64">
        <v>1</v>
      </c>
      <c r="N593" s="64">
        <v>1</v>
      </c>
      <c r="O593" s="52" t="s">
        <v>32</v>
      </c>
      <c r="P593" s="52" t="s">
        <v>1566</v>
      </c>
      <c r="Q593" s="52" t="s">
        <v>262</v>
      </c>
      <c r="R593" s="8" t="s">
        <v>263</v>
      </c>
      <c r="S593" s="178"/>
      <c r="T593" s="8"/>
    </row>
    <row r="594" spans="1:20" s="2" customFormat="1" ht="42.75">
      <c r="A594" s="95" t="s">
        <v>10</v>
      </c>
      <c r="B594" s="95" t="s">
        <v>1193</v>
      </c>
      <c r="C594" s="95" t="s">
        <v>1192</v>
      </c>
      <c r="D594" s="8" t="s">
        <v>55</v>
      </c>
      <c r="E594" s="8"/>
      <c r="F594" s="8" t="s">
        <v>99</v>
      </c>
      <c r="G594" s="8"/>
      <c r="H594" s="53">
        <v>720</v>
      </c>
      <c r="I594" s="8" t="s">
        <v>47</v>
      </c>
      <c r="J594" s="74" t="s">
        <v>1193</v>
      </c>
      <c r="K594" s="94" t="s">
        <v>1194</v>
      </c>
      <c r="L594" s="64"/>
      <c r="M594" s="64"/>
      <c r="N594" s="64"/>
      <c r="O594" s="8"/>
      <c r="P594" s="8"/>
      <c r="Q594" s="8"/>
      <c r="R594" s="8"/>
      <c r="S594" s="177"/>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7"/>
      <c r="T595" s="8"/>
    </row>
    <row r="596" spans="1:20" s="2" customFormat="1" ht="42.75">
      <c r="A596" s="73" t="str">
        <f>A$594</f>
        <v>Cross-Sector</v>
      </c>
      <c r="B596" s="73" t="str">
        <f t="shared" si="146"/>
        <v>Fixed Energy Prices</v>
      </c>
      <c r="C596" s="73" t="str">
        <f t="shared" si="146"/>
        <v>Toggle Whether Policies Affect Energy Prices</v>
      </c>
      <c r="D596" s="8" t="s">
        <v>910</v>
      </c>
      <c r="E596" s="8"/>
      <c r="F596" s="8" t="s">
        <v>914</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7"/>
      <c r="T596" s="8"/>
    </row>
    <row r="597" spans="1:20" s="2" customFormat="1" ht="42.75">
      <c r="A597" s="95" t="s">
        <v>10</v>
      </c>
      <c r="B597" s="95" t="s">
        <v>1581</v>
      </c>
      <c r="C597" s="95" t="s">
        <v>1192</v>
      </c>
      <c r="D597" s="8" t="s">
        <v>489</v>
      </c>
      <c r="E597" s="52"/>
      <c r="F597" s="8" t="s">
        <v>486</v>
      </c>
      <c r="G597" s="8"/>
      <c r="H597" s="55">
        <v>836</v>
      </c>
      <c r="I597" s="8" t="s">
        <v>47</v>
      </c>
      <c r="J597" s="95" t="s">
        <v>1581</v>
      </c>
      <c r="K597" s="73" t="str">
        <f t="shared" si="147"/>
        <v>cross toggle whether policies affect energy prices</v>
      </c>
      <c r="L597" s="64"/>
      <c r="M597" s="64"/>
      <c r="N597" s="64"/>
      <c r="O597" s="8"/>
      <c r="P597" s="8"/>
      <c r="Q597" s="8"/>
      <c r="R597" s="8"/>
      <c r="S597" s="177"/>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7"/>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7"/>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7"/>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7"/>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7"/>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7"/>
      <c r="T603" s="8"/>
    </row>
    <row r="604" spans="1:20" s="2" customFormat="1" ht="42.75">
      <c r="A604" s="73" t="str">
        <f t="shared" si="150"/>
        <v>Cross-Sector</v>
      </c>
      <c r="B604" s="73" t="str">
        <f t="shared" si="148"/>
        <v>Variable Energy Prices</v>
      </c>
      <c r="C604" s="73" t="str">
        <f t="shared" si="148"/>
        <v>Toggle Whether Policies Affect Energy Prices</v>
      </c>
      <c r="D604" s="8" t="s">
        <v>915</v>
      </c>
      <c r="E604" s="52"/>
      <c r="F604" s="8" t="s">
        <v>916</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7"/>
      <c r="T604" s="8"/>
    </row>
    <row r="605" spans="1:20" s="2" customFormat="1" ht="42.75">
      <c r="A605" s="73" t="str">
        <f t="shared" si="150"/>
        <v>Cross-Sector</v>
      </c>
      <c r="B605" s="73" t="str">
        <f t="shared" si="148"/>
        <v>Variable Energy Prices</v>
      </c>
      <c r="C605" s="73" t="str">
        <f t="shared" si="148"/>
        <v>Toggle Whether Policies Affect Energy Prices</v>
      </c>
      <c r="D605" s="8" t="s">
        <v>482</v>
      </c>
      <c r="E605" s="52"/>
      <c r="F605" s="8" t="s">
        <v>483</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7"/>
      <c r="T605" s="8"/>
    </row>
    <row r="606" spans="1:20" s="2" customFormat="1" ht="42.75">
      <c r="A606" s="73" t="str">
        <f t="shared" si="150"/>
        <v>Cross-Sector</v>
      </c>
      <c r="B606" s="73" t="str">
        <f t="shared" si="148"/>
        <v>Variable Energy Prices</v>
      </c>
      <c r="C606" s="73" t="str">
        <f t="shared" si="148"/>
        <v>Toggle Whether Policies Affect Energy Prices</v>
      </c>
      <c r="D606" s="8" t="s">
        <v>907</v>
      </c>
      <c r="E606" s="52"/>
      <c r="F606" s="8" t="s">
        <v>911</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7"/>
      <c r="T606" s="8"/>
    </row>
    <row r="607" spans="1:20" s="2" customFormat="1" ht="42.75">
      <c r="A607" s="73" t="str">
        <f t="shared" si="150"/>
        <v>Cross-Sector</v>
      </c>
      <c r="B607" s="73" t="str">
        <f t="shared" si="148"/>
        <v>Variable Energy Prices</v>
      </c>
      <c r="C607" s="73" t="str">
        <f t="shared" si="148"/>
        <v>Toggle Whether Policies Affect Energy Prices</v>
      </c>
      <c r="D607" s="8" t="s">
        <v>917</v>
      </c>
      <c r="E607" s="52"/>
      <c r="F607" s="8" t="s">
        <v>918</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7"/>
      <c r="T607" s="8"/>
    </row>
    <row r="608" spans="1:20" s="2" customFormat="1" ht="42.75">
      <c r="A608" s="73" t="str">
        <f t="shared" si="150"/>
        <v>Cross-Sector</v>
      </c>
      <c r="B608" s="73" t="str">
        <f t="shared" si="148"/>
        <v>Variable Energy Prices</v>
      </c>
      <c r="C608" s="73" t="str">
        <f t="shared" si="148"/>
        <v>Toggle Whether Policies Affect Energy Prices</v>
      </c>
      <c r="D608" s="8" t="s">
        <v>908</v>
      </c>
      <c r="E608" s="52"/>
      <c r="F608" s="8" t="s">
        <v>912</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7"/>
      <c r="T608" s="8"/>
    </row>
    <row r="609" spans="1:20" s="2" customFormat="1" ht="42.75">
      <c r="A609" s="95" t="s">
        <v>10</v>
      </c>
      <c r="B609" s="95" t="s">
        <v>1245</v>
      </c>
      <c r="C609" s="95" t="s">
        <v>1245</v>
      </c>
      <c r="D609" s="8" t="s">
        <v>489</v>
      </c>
      <c r="E609" s="52"/>
      <c r="F609" s="8" t="s">
        <v>486</v>
      </c>
      <c r="G609" s="8"/>
      <c r="H609" s="53">
        <v>723</v>
      </c>
      <c r="I609" s="8" t="s">
        <v>47</v>
      </c>
      <c r="J609" s="95" t="s">
        <v>1245</v>
      </c>
      <c r="K609" s="95" t="s">
        <v>1246</v>
      </c>
      <c r="L609" s="62">
        <v>0</v>
      </c>
      <c r="M609" s="62">
        <v>1</v>
      </c>
      <c r="N609" s="62">
        <v>0.01</v>
      </c>
      <c r="O609" s="52" t="s">
        <v>1247</v>
      </c>
      <c r="P609" s="8" t="s">
        <v>1248</v>
      </c>
      <c r="Q609" s="8" t="s">
        <v>1439</v>
      </c>
      <c r="R609" s="8"/>
      <c r="S609" s="177"/>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7"/>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7"/>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7"/>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7"/>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7"/>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7"/>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7"/>
      <c r="T616" s="8"/>
    </row>
    <row r="617" spans="1:20" s="2" customFormat="1" ht="28.5">
      <c r="A617" s="73" t="str">
        <f t="shared" si="153"/>
        <v>Cross-Sector</v>
      </c>
      <c r="B617" s="73" t="str">
        <f t="shared" si="151"/>
        <v>Fuel Price Deregulation</v>
      </c>
      <c r="C617" s="73" t="str">
        <f t="shared" si="151"/>
        <v>Fuel Price Deregulation</v>
      </c>
      <c r="D617" s="8" t="s">
        <v>915</v>
      </c>
      <c r="E617" s="52"/>
      <c r="F617" s="8" t="s">
        <v>916</v>
      </c>
      <c r="G617" s="8"/>
      <c r="H617" s="53">
        <v>731</v>
      </c>
      <c r="I617" s="8" t="s">
        <v>47</v>
      </c>
      <c r="J617" s="73" t="str">
        <f t="shared" si="152"/>
        <v>Fuel Price Deregulation</v>
      </c>
      <c r="K617" s="73" t="str">
        <f t="shared" si="152"/>
        <v>cross fuel price deregulation</v>
      </c>
      <c r="L617" s="64"/>
      <c r="M617" s="64"/>
      <c r="N617" s="64"/>
      <c r="O617" s="8"/>
      <c r="P617" s="8"/>
      <c r="Q617" s="8"/>
      <c r="R617" s="8"/>
      <c r="S617" s="177"/>
      <c r="T617" s="8"/>
    </row>
    <row r="618" spans="1:20" s="2" customFormat="1" ht="28.5">
      <c r="A618" s="73" t="str">
        <f t="shared" si="153"/>
        <v>Cross-Sector</v>
      </c>
      <c r="B618" s="73" t="str">
        <f t="shared" si="151"/>
        <v>Fuel Price Deregulation</v>
      </c>
      <c r="C618" s="73" t="str">
        <f t="shared" si="151"/>
        <v>Fuel Price Deregulation</v>
      </c>
      <c r="D618" s="8" t="s">
        <v>482</v>
      </c>
      <c r="E618" s="52"/>
      <c r="F618" s="8" t="s">
        <v>483</v>
      </c>
      <c r="G618" s="8"/>
      <c r="H618" s="53">
        <v>732</v>
      </c>
      <c r="I618" s="8" t="s">
        <v>47</v>
      </c>
      <c r="J618" s="73" t="str">
        <f t="shared" si="152"/>
        <v>Fuel Price Deregulation</v>
      </c>
      <c r="K618" s="73" t="str">
        <f t="shared" si="152"/>
        <v>cross fuel price deregulation</v>
      </c>
      <c r="L618" s="64"/>
      <c r="M618" s="64"/>
      <c r="N618" s="64"/>
      <c r="O618" s="8"/>
      <c r="P618" s="8"/>
      <c r="Q618" s="8"/>
      <c r="R618" s="8"/>
      <c r="S618" s="177"/>
      <c r="T618" s="8"/>
    </row>
    <row r="619" spans="1:20" s="2" customFormat="1" ht="28.5">
      <c r="A619" s="73" t="str">
        <f t="shared" si="153"/>
        <v>Cross-Sector</v>
      </c>
      <c r="B619" s="73" t="str">
        <f t="shared" si="151"/>
        <v>Fuel Price Deregulation</v>
      </c>
      <c r="C619" s="73" t="str">
        <f t="shared" si="151"/>
        <v>Fuel Price Deregulation</v>
      </c>
      <c r="D619" s="8" t="s">
        <v>907</v>
      </c>
      <c r="E619" s="52"/>
      <c r="F619" s="8" t="s">
        <v>911</v>
      </c>
      <c r="G619" s="8"/>
      <c r="H619" s="53">
        <v>733</v>
      </c>
      <c r="I619" s="8" t="s">
        <v>47</v>
      </c>
      <c r="J619" s="73" t="str">
        <f t="shared" si="152"/>
        <v>Fuel Price Deregulation</v>
      </c>
      <c r="K619" s="73" t="str">
        <f t="shared" si="152"/>
        <v>cross fuel price deregulation</v>
      </c>
      <c r="L619" s="64"/>
      <c r="M619" s="64"/>
      <c r="N619" s="64"/>
      <c r="O619" s="8"/>
      <c r="P619" s="8"/>
      <c r="Q619" s="8"/>
      <c r="R619" s="8"/>
      <c r="S619" s="177"/>
      <c r="T619" s="8"/>
    </row>
    <row r="620" spans="1:20" s="2" customFormat="1" ht="28.5">
      <c r="A620" s="73" t="str">
        <f t="shared" si="153"/>
        <v>Cross-Sector</v>
      </c>
      <c r="B620" s="73" t="str">
        <f t="shared" si="151"/>
        <v>Fuel Price Deregulation</v>
      </c>
      <c r="C620" s="73" t="str">
        <f t="shared" si="151"/>
        <v>Fuel Price Deregulation</v>
      </c>
      <c r="D620" s="8" t="s">
        <v>917</v>
      </c>
      <c r="E620" s="52"/>
      <c r="F620" s="8" t="s">
        <v>918</v>
      </c>
      <c r="G620" s="8"/>
      <c r="H620" s="53">
        <v>734</v>
      </c>
      <c r="I620" s="8" t="s">
        <v>47</v>
      </c>
      <c r="J620" s="73" t="str">
        <f t="shared" si="152"/>
        <v>Fuel Price Deregulation</v>
      </c>
      <c r="K620" s="73" t="str">
        <f t="shared" si="152"/>
        <v>cross fuel price deregulation</v>
      </c>
      <c r="L620" s="64"/>
      <c r="M620" s="64"/>
      <c r="N620" s="64"/>
      <c r="O620" s="8"/>
      <c r="P620" s="8"/>
      <c r="Q620" s="8"/>
      <c r="R620" s="8"/>
      <c r="S620" s="177"/>
      <c r="T620" s="8"/>
    </row>
    <row r="621" spans="1:20" s="2" customFormat="1" ht="28.5">
      <c r="A621" s="73" t="str">
        <f t="shared" si="153"/>
        <v>Cross-Sector</v>
      </c>
      <c r="B621" s="73" t="str">
        <f t="shared" si="151"/>
        <v>Fuel Price Deregulation</v>
      </c>
      <c r="C621" s="73" t="str">
        <f t="shared" si="151"/>
        <v>Fuel Price Deregulation</v>
      </c>
      <c r="D621" s="8" t="s">
        <v>908</v>
      </c>
      <c r="E621" s="52"/>
      <c r="F621" s="8" t="s">
        <v>912</v>
      </c>
      <c r="G621" s="8"/>
      <c r="H621" s="53">
        <v>735</v>
      </c>
      <c r="I621" s="8" t="s">
        <v>47</v>
      </c>
      <c r="J621" s="73" t="str">
        <f t="shared" si="152"/>
        <v>Fuel Price Deregulation</v>
      </c>
      <c r="K621" s="73" t="str">
        <f t="shared" si="152"/>
        <v>cross fuel price deregulation</v>
      </c>
      <c r="L621" s="64"/>
      <c r="M621" s="64"/>
      <c r="N621" s="64"/>
      <c r="O621" s="8"/>
      <c r="P621" s="8"/>
      <c r="Q621" s="8"/>
      <c r="R621" s="8"/>
      <c r="S621" s="177"/>
      <c r="T621" s="8"/>
    </row>
    <row r="622" spans="1:20" s="2" customFormat="1" ht="28.5">
      <c r="A622" s="73" t="str">
        <f t="shared" si="153"/>
        <v>Cross-Sector</v>
      </c>
      <c r="B622" s="73" t="str">
        <f t="shared" si="151"/>
        <v>Fuel Price Deregulation</v>
      </c>
      <c r="C622" s="73" t="str">
        <f t="shared" si="151"/>
        <v>Fuel Price Deregulation</v>
      </c>
      <c r="D622" s="8" t="s">
        <v>909</v>
      </c>
      <c r="E622" s="52"/>
      <c r="F622" s="8" t="s">
        <v>913</v>
      </c>
      <c r="G622" s="8"/>
      <c r="H622" s="53">
        <v>736</v>
      </c>
      <c r="I622" s="8" t="s">
        <v>47</v>
      </c>
      <c r="J622" s="73" t="str">
        <f t="shared" si="152"/>
        <v>Fuel Price Deregulation</v>
      </c>
      <c r="K622" s="73" t="str">
        <f t="shared" si="152"/>
        <v>cross fuel price deregulation</v>
      </c>
      <c r="L622" s="64"/>
      <c r="M622" s="64"/>
      <c r="N622" s="64"/>
      <c r="O622" s="8"/>
      <c r="P622" s="8"/>
      <c r="Q622" s="8"/>
      <c r="R622" s="8"/>
      <c r="S622" s="177"/>
      <c r="T622" s="8"/>
    </row>
    <row r="623" spans="1:20" s="2" customFormat="1" ht="28.5">
      <c r="A623" s="73" t="str">
        <f t="shared" si="153"/>
        <v>Cross-Sector</v>
      </c>
      <c r="B623" s="73" t="str">
        <f t="shared" si="151"/>
        <v>Fuel Price Deregulation</v>
      </c>
      <c r="C623" s="73" t="str">
        <f t="shared" si="151"/>
        <v>Fuel Price Deregulation</v>
      </c>
      <c r="D623" s="8" t="s">
        <v>910</v>
      </c>
      <c r="E623" s="52"/>
      <c r="F623" s="8" t="s">
        <v>914</v>
      </c>
      <c r="G623" s="8"/>
      <c r="H623" s="53">
        <v>737</v>
      </c>
      <c r="I623" s="8" t="s">
        <v>47</v>
      </c>
      <c r="J623" s="73" t="str">
        <f t="shared" si="152"/>
        <v>Fuel Price Deregulation</v>
      </c>
      <c r="K623" s="73" t="str">
        <f t="shared" si="152"/>
        <v>cross fuel price deregulation</v>
      </c>
      <c r="L623" s="64"/>
      <c r="M623" s="64"/>
      <c r="N623" s="64"/>
      <c r="O623" s="8"/>
      <c r="P623" s="8"/>
      <c r="Q623" s="8"/>
      <c r="R623" s="8"/>
      <c r="S623" s="177"/>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7" t="s">
        <v>2002</v>
      </c>
      <c r="Q624" s="8" t="s">
        <v>268</v>
      </c>
      <c r="R624" s="8" t="s">
        <v>269</v>
      </c>
      <c r="S624" s="399" t="s">
        <v>2152</v>
      </c>
      <c r="T624" s="54"/>
    </row>
    <row r="625" spans="1:20" s="4" customFormat="1" ht="57">
      <c r="A625" s="76" t="str">
        <f t="shared" ref="A625:C637" si="154">A$624</f>
        <v>Cross-Sector</v>
      </c>
      <c r="B625" s="76" t="str">
        <f t="shared" si="154"/>
        <v>Fuel Taxes</v>
      </c>
      <c r="C625" s="76" t="str">
        <f t="shared" si="154"/>
        <v>Additional Fuel Tax Rate by Fuel</v>
      </c>
      <c r="D625" s="8" t="s">
        <v>489</v>
      </c>
      <c r="E625" s="8"/>
      <c r="F625" s="8" t="s">
        <v>486</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7" t="s">
        <v>2003</v>
      </c>
      <c r="Q625" s="8" t="s">
        <v>268</v>
      </c>
      <c r="R625" s="8" t="s">
        <v>269</v>
      </c>
      <c r="S625" s="180"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7" t="s">
        <v>2004</v>
      </c>
      <c r="Q626" s="8" t="s">
        <v>268</v>
      </c>
      <c r="R626" s="8" t="s">
        <v>269</v>
      </c>
      <c r="S626" s="180"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0"/>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0"/>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7" t="s">
        <v>2005</v>
      </c>
      <c r="Q629" s="8" t="s">
        <v>268</v>
      </c>
      <c r="R629" s="8" t="s">
        <v>269</v>
      </c>
      <c r="S629" s="180"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7" t="s">
        <v>2006</v>
      </c>
      <c r="Q630" s="8" t="s">
        <v>268</v>
      </c>
      <c r="R630" s="8" t="s">
        <v>269</v>
      </c>
      <c r="S630" s="180"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80"/>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80"/>
      <c r="T632" s="54"/>
    </row>
    <row r="633" spans="1:20" ht="42.75">
      <c r="A633" s="76" t="str">
        <f t="shared" si="154"/>
        <v>Cross-Sector</v>
      </c>
      <c r="B633" s="76" t="str">
        <f t="shared" si="154"/>
        <v>Fuel Taxes</v>
      </c>
      <c r="C633" s="76" t="str">
        <f t="shared" si="154"/>
        <v>Additional Fuel Tax Rate by Fuel</v>
      </c>
      <c r="D633" s="8" t="s">
        <v>915</v>
      </c>
      <c r="E633" s="8"/>
      <c r="F633" s="8" t="s">
        <v>916</v>
      </c>
      <c r="G633" s="54"/>
      <c r="H633" s="385">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7" t="s">
        <v>2007</v>
      </c>
      <c r="Q633" s="8"/>
      <c r="R633" s="8"/>
      <c r="S633" s="180"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7"/>
      <c r="T634" s="52"/>
    </row>
    <row r="635" spans="1:20" ht="57">
      <c r="A635" s="76" t="str">
        <f t="shared" si="154"/>
        <v>Cross-Sector</v>
      </c>
      <c r="B635" s="76" t="str">
        <f t="shared" si="154"/>
        <v>Fuel Taxes</v>
      </c>
      <c r="C635" s="76" t="str">
        <f t="shared" si="154"/>
        <v>Additional Fuel Tax Rate by Fuel</v>
      </c>
      <c r="D635" s="8" t="s">
        <v>482</v>
      </c>
      <c r="E635" s="8"/>
      <c r="F635" s="8" t="s">
        <v>483</v>
      </c>
      <c r="G635" s="54"/>
      <c r="H635" s="385">
        <v>744</v>
      </c>
      <c r="I635" s="8" t="s">
        <v>46</v>
      </c>
      <c r="J635" s="76" t="str">
        <f t="shared" si="156"/>
        <v>Fuel Taxes</v>
      </c>
      <c r="K635" s="63" t="str">
        <f t="shared" si="157"/>
        <v>cross fuel tax</v>
      </c>
      <c r="L635" s="63"/>
      <c r="M635" s="63"/>
      <c r="N635" s="71"/>
      <c r="O635" s="57"/>
      <c r="P635" s="377" t="s">
        <v>2008</v>
      </c>
      <c r="Q635" s="52"/>
      <c r="R635" s="8"/>
      <c r="S635" s="180"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907</v>
      </c>
      <c r="E636" s="8"/>
      <c r="F636" s="8" t="s">
        <v>911</v>
      </c>
      <c r="G636" s="54"/>
      <c r="H636" s="385">
        <v>745</v>
      </c>
      <c r="I636" s="8" t="s">
        <v>46</v>
      </c>
      <c r="J636" s="76" t="str">
        <f t="shared" si="156"/>
        <v>Fuel Taxes</v>
      </c>
      <c r="K636" s="63" t="str">
        <f t="shared" si="157"/>
        <v>cross fuel tax</v>
      </c>
      <c r="L636" s="63"/>
      <c r="M636" s="63"/>
      <c r="N636" s="71"/>
      <c r="O636" s="57"/>
      <c r="P636" s="377" t="s">
        <v>2009</v>
      </c>
      <c r="Q636" s="52"/>
      <c r="R636" s="8"/>
      <c r="S636" s="180"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917</v>
      </c>
      <c r="E637" s="8"/>
      <c r="F637" s="8" t="s">
        <v>918</v>
      </c>
      <c r="G637" s="54"/>
      <c r="H637" s="385">
        <v>746</v>
      </c>
      <c r="I637" s="8" t="s">
        <v>46</v>
      </c>
      <c r="J637" s="76" t="str">
        <f t="shared" si="156"/>
        <v>Fuel Taxes</v>
      </c>
      <c r="K637" s="63" t="str">
        <f t="shared" si="157"/>
        <v>cross fuel tax</v>
      </c>
      <c r="L637" s="63"/>
      <c r="M637" s="63"/>
      <c r="N637" s="71"/>
      <c r="O637" s="57"/>
      <c r="P637" s="377" t="s">
        <v>2010</v>
      </c>
      <c r="Q637" s="52"/>
      <c r="R637" s="8"/>
      <c r="S637" s="180"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908</v>
      </c>
      <c r="E638" s="8"/>
      <c r="F638" s="8" t="s">
        <v>912</v>
      </c>
      <c r="G638" s="54"/>
      <c r="H638" s="385">
        <v>747</v>
      </c>
      <c r="I638" s="8" t="s">
        <v>46</v>
      </c>
      <c r="J638" s="76" t="str">
        <f t="shared" si="156"/>
        <v>Fuel Taxes</v>
      </c>
      <c r="K638" s="63" t="str">
        <f t="shared" si="157"/>
        <v>cross fuel tax</v>
      </c>
      <c r="L638" s="63"/>
      <c r="M638" s="63"/>
      <c r="N638" s="71"/>
      <c r="O638" s="57"/>
      <c r="P638" s="377" t="s">
        <v>2011</v>
      </c>
      <c r="Q638" s="52"/>
      <c r="R638" s="8"/>
      <c r="S638" s="180"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909</v>
      </c>
      <c r="E639" s="8"/>
      <c r="F639" s="8" t="s">
        <v>913</v>
      </c>
      <c r="G639" s="54"/>
      <c r="H639" s="53">
        <v>748</v>
      </c>
      <c r="I639" s="8" t="s">
        <v>47</v>
      </c>
      <c r="J639" s="76" t="str">
        <f t="shared" si="156"/>
        <v>Fuel Taxes</v>
      </c>
      <c r="K639" s="63" t="str">
        <f t="shared" si="157"/>
        <v>cross fuel tax</v>
      </c>
      <c r="L639" s="63"/>
      <c r="M639" s="63"/>
      <c r="N639" s="71"/>
      <c r="O639" s="57"/>
      <c r="P639" s="52"/>
      <c r="Q639" s="52"/>
      <c r="R639" s="8"/>
      <c r="S639" s="177"/>
      <c r="T639" s="52"/>
    </row>
    <row r="640" spans="1:20">
      <c r="A640" s="76" t="str">
        <f t="shared" si="159"/>
        <v>Cross-Sector</v>
      </c>
      <c r="B640" s="76" t="str">
        <f t="shared" si="159"/>
        <v>Fuel Taxes</v>
      </c>
      <c r="C640" s="76" t="str">
        <f t="shared" si="159"/>
        <v>Additional Fuel Tax Rate by Fuel</v>
      </c>
      <c r="D640" s="8" t="s">
        <v>910</v>
      </c>
      <c r="E640" s="8"/>
      <c r="F640" s="8" t="s">
        <v>914</v>
      </c>
      <c r="G640" s="54"/>
      <c r="H640" s="53">
        <v>749</v>
      </c>
      <c r="I640" s="8" t="s">
        <v>47</v>
      </c>
      <c r="J640" s="76" t="str">
        <f t="shared" si="156"/>
        <v>Fuel Taxes</v>
      </c>
      <c r="K640" s="63" t="str">
        <f t="shared" si="157"/>
        <v>cross fuel tax</v>
      </c>
      <c r="L640" s="63"/>
      <c r="M640" s="63"/>
      <c r="N640" s="71"/>
      <c r="O640" s="57"/>
      <c r="P640" s="52"/>
      <c r="Q640" s="52"/>
      <c r="R640" s="8"/>
      <c r="S640" s="177"/>
      <c r="T640" s="52"/>
    </row>
    <row r="641" spans="1:20" ht="85.5">
      <c r="A641" s="94" t="s">
        <v>1127</v>
      </c>
      <c r="B641" s="94" t="s">
        <v>343</v>
      </c>
      <c r="C641" s="94" t="s">
        <v>315</v>
      </c>
      <c r="D641" s="52" t="s">
        <v>121</v>
      </c>
      <c r="E641" s="52"/>
      <c r="F641" s="52" t="s">
        <v>344</v>
      </c>
      <c r="G641" s="52"/>
      <c r="H641" s="385">
        <v>85</v>
      </c>
      <c r="I641" s="52" t="s">
        <v>47</v>
      </c>
      <c r="J641" s="75" t="s">
        <v>386</v>
      </c>
      <c r="K641" s="75" t="s">
        <v>588</v>
      </c>
      <c r="L641" s="59">
        <v>0</v>
      </c>
      <c r="M641" s="59">
        <v>0.4</v>
      </c>
      <c r="N641" s="58">
        <v>0.01</v>
      </c>
      <c r="O641" s="52" t="s">
        <v>34</v>
      </c>
      <c r="P641" s="52" t="s">
        <v>648</v>
      </c>
      <c r="Q641" s="52" t="s">
        <v>270</v>
      </c>
      <c r="R641" s="8" t="s">
        <v>271</v>
      </c>
      <c r="S641" s="177" t="s">
        <v>77</v>
      </c>
      <c r="T641" s="52"/>
    </row>
    <row r="642" spans="1:20" ht="85.5">
      <c r="A642" s="73" t="str">
        <f t="shared" ref="A642:A647" si="160">A$641</f>
        <v>Research and Development</v>
      </c>
      <c r="B642" s="73" t="str">
        <f t="shared" ref="B642:C648" si="161">B$641</f>
        <v>Capital Cost Reduction</v>
      </c>
      <c r="C642" s="73" t="str">
        <f t="shared" si="161"/>
        <v>RnD Building Capital Cost Perc Reduction</v>
      </c>
      <c r="D642" s="52" t="s">
        <v>122</v>
      </c>
      <c r="E642" s="52"/>
      <c r="F642" s="52" t="s">
        <v>345</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649</v>
      </c>
      <c r="Q642" s="52" t="s">
        <v>270</v>
      </c>
      <c r="R642" s="8" t="s">
        <v>271</v>
      </c>
      <c r="S642" s="177" t="s">
        <v>77</v>
      </c>
      <c r="T642" s="52"/>
    </row>
    <row r="643" spans="1:20" ht="85.5">
      <c r="A643" s="73" t="str">
        <f t="shared" si="160"/>
        <v>Research and Development</v>
      </c>
      <c r="B643" s="73" t="str">
        <f t="shared" si="161"/>
        <v>Capital Cost Reduction</v>
      </c>
      <c r="C643" s="73" t="str">
        <f t="shared" si="161"/>
        <v>RnD Building Capital Cost Perc Reduction</v>
      </c>
      <c r="D643" s="52" t="s">
        <v>123</v>
      </c>
      <c r="E643" s="52"/>
      <c r="F643" s="52" t="s">
        <v>346</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650</v>
      </c>
      <c r="Q643" s="52" t="s">
        <v>270</v>
      </c>
      <c r="R643" s="8" t="s">
        <v>271</v>
      </c>
      <c r="S643" s="177" t="s">
        <v>77</v>
      </c>
      <c r="T643" s="52"/>
    </row>
    <row r="644" spans="1:20" ht="85.5">
      <c r="A644" s="73" t="str">
        <f t="shared" si="160"/>
        <v>Research and Development</v>
      </c>
      <c r="B644" s="73" t="str">
        <f t="shared" si="161"/>
        <v>Capital Cost Reduction</v>
      </c>
      <c r="C644" s="73" t="str">
        <f t="shared" si="161"/>
        <v>RnD Building Capital Cost Perc Reduction</v>
      </c>
      <c r="D644" s="52" t="s">
        <v>124</v>
      </c>
      <c r="E644" s="52"/>
      <c r="F644" s="52" t="s">
        <v>347</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651</v>
      </c>
      <c r="Q644" s="52" t="s">
        <v>270</v>
      </c>
      <c r="R644" s="8" t="s">
        <v>271</v>
      </c>
      <c r="S644" s="177" t="s">
        <v>77</v>
      </c>
      <c r="T644" s="52"/>
    </row>
    <row r="645" spans="1:20" ht="85.5">
      <c r="A645" s="73" t="str">
        <f t="shared" si="160"/>
        <v>Research and Development</v>
      </c>
      <c r="B645" s="73" t="str">
        <f t="shared" si="161"/>
        <v>Capital Cost Reduction</v>
      </c>
      <c r="C645" s="73" t="str">
        <f t="shared" si="161"/>
        <v>RnD Building Capital Cost Perc Reduction</v>
      </c>
      <c r="D645" s="52" t="s">
        <v>125</v>
      </c>
      <c r="E645" s="52"/>
      <c r="F645" s="52" t="s">
        <v>348</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652</v>
      </c>
      <c r="Q645" s="52" t="s">
        <v>270</v>
      </c>
      <c r="R645" s="8" t="s">
        <v>271</v>
      </c>
      <c r="S645" s="177" t="s">
        <v>77</v>
      </c>
      <c r="T645" s="52"/>
    </row>
    <row r="646" spans="1:20" ht="99.75">
      <c r="A646" s="73" t="str">
        <f t="shared" si="160"/>
        <v>Research and Development</v>
      </c>
      <c r="B646" s="73" t="str">
        <f t="shared" si="161"/>
        <v>Capital Cost Reduction</v>
      </c>
      <c r="C646" s="73" t="str">
        <f t="shared" si="161"/>
        <v>RnD Building Capital Cost Perc Reduction</v>
      </c>
      <c r="D646" s="52" t="s">
        <v>126</v>
      </c>
      <c r="E646" s="52"/>
      <c r="F646" s="52" t="s">
        <v>349</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653</v>
      </c>
      <c r="Q646" s="52" t="s">
        <v>270</v>
      </c>
      <c r="R646" s="8" t="s">
        <v>271</v>
      </c>
      <c r="S646" s="177" t="s">
        <v>77</v>
      </c>
      <c r="T646" s="52"/>
    </row>
    <row r="647" spans="1:20" ht="99.75">
      <c r="A647" s="73" t="str">
        <f t="shared" si="160"/>
        <v>Research and Development</v>
      </c>
      <c r="B647" s="73" t="str">
        <f t="shared" si="161"/>
        <v>Capital Cost Reduction</v>
      </c>
      <c r="C647" s="94" t="s">
        <v>316</v>
      </c>
      <c r="D647" s="52"/>
      <c r="E647" s="52"/>
      <c r="F647" s="52" t="s">
        <v>29</v>
      </c>
      <c r="G647" s="52"/>
      <c r="H647" s="53">
        <v>91</v>
      </c>
      <c r="I647" s="52" t="s">
        <v>46</v>
      </c>
      <c r="J647" s="73" t="str">
        <f t="shared" si="162"/>
        <v>R&amp;D Capital Cost Reductions</v>
      </c>
      <c r="K647" s="75" t="s">
        <v>587</v>
      </c>
      <c r="L647" s="59">
        <v>0</v>
      </c>
      <c r="M647" s="59">
        <v>0.4</v>
      </c>
      <c r="N647" s="58">
        <v>0.01</v>
      </c>
      <c r="O647" s="52" t="s">
        <v>34</v>
      </c>
      <c r="P647" s="8" t="s">
        <v>654</v>
      </c>
      <c r="Q647" s="52" t="s">
        <v>270</v>
      </c>
      <c r="R647" s="8" t="s">
        <v>271</v>
      </c>
      <c r="S647" s="177" t="s">
        <v>77</v>
      </c>
      <c r="T647" s="52"/>
    </row>
    <row r="648" spans="1:20" ht="85.5">
      <c r="A648" s="94" t="s">
        <v>1127</v>
      </c>
      <c r="B648" s="73" t="str">
        <f t="shared" si="161"/>
        <v>Capital Cost Reduction</v>
      </c>
      <c r="C648" s="94" t="s">
        <v>317</v>
      </c>
      <c r="D648" s="52" t="s">
        <v>487</v>
      </c>
      <c r="E648" s="52"/>
      <c r="F648" s="8" t="s">
        <v>490</v>
      </c>
      <c r="G648" s="52"/>
      <c r="H648" s="53">
        <v>92</v>
      </c>
      <c r="I648" s="52" t="s">
        <v>46</v>
      </c>
      <c r="J648" s="73" t="str">
        <f t="shared" si="162"/>
        <v>R&amp;D Capital Cost Reductions</v>
      </c>
      <c r="K648" s="75" t="s">
        <v>586</v>
      </c>
      <c r="L648" s="59">
        <v>0</v>
      </c>
      <c r="M648" s="59">
        <v>0.4</v>
      </c>
      <c r="N648" s="58">
        <v>0.01</v>
      </c>
      <c r="O648" s="52" t="s">
        <v>34</v>
      </c>
      <c r="P648" s="8" t="s">
        <v>655</v>
      </c>
      <c r="Q648" s="52" t="s">
        <v>270</v>
      </c>
      <c r="R648" s="8" t="s">
        <v>271</v>
      </c>
      <c r="S648" s="177" t="s">
        <v>77</v>
      </c>
      <c r="T648" s="52"/>
    </row>
    <row r="649" spans="1:20" ht="85.5">
      <c r="A649" s="73" t="str">
        <f>A$648</f>
        <v>Research and Development</v>
      </c>
      <c r="B649" s="73" t="str">
        <f t="shared" ref="B649:C659" si="164">B$648</f>
        <v>Capital Cost Reduction</v>
      </c>
      <c r="C649" s="73" t="str">
        <f t="shared" si="164"/>
        <v>RnD Electricity Capital Cost Perc Reduction</v>
      </c>
      <c r="D649" s="8" t="s">
        <v>332</v>
      </c>
      <c r="E649" s="54"/>
      <c r="F649" s="8" t="s">
        <v>570</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656</v>
      </c>
      <c r="Q649" s="52" t="s">
        <v>270</v>
      </c>
      <c r="R649" s="8" t="s">
        <v>271</v>
      </c>
      <c r="S649" s="177" t="s">
        <v>77</v>
      </c>
      <c r="T649" s="52"/>
    </row>
    <row r="650" spans="1:20" ht="85.5">
      <c r="A650" s="73" t="str">
        <f t="shared" ref="A650:C658" si="166">A$648</f>
        <v>Research and Development</v>
      </c>
      <c r="B650" s="73" t="str">
        <f t="shared" si="164"/>
        <v>Capital Cost Reduction</v>
      </c>
      <c r="C650" s="73" t="str">
        <f t="shared" si="164"/>
        <v>RnD Electricity Capital Cost Perc Reduction</v>
      </c>
      <c r="D650" s="8" t="s">
        <v>80</v>
      </c>
      <c r="E650" s="54"/>
      <c r="F650" s="8" t="s">
        <v>350</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657</v>
      </c>
      <c r="Q650" s="52" t="s">
        <v>270</v>
      </c>
      <c r="R650" s="8" t="s">
        <v>271</v>
      </c>
      <c r="S650" s="177" t="s">
        <v>77</v>
      </c>
      <c r="T650" s="52"/>
    </row>
    <row r="651" spans="1:20" ht="85.5">
      <c r="A651" s="73" t="str">
        <f t="shared" si="166"/>
        <v>Research and Development</v>
      </c>
      <c r="B651" s="73" t="str">
        <f t="shared" si="164"/>
        <v>Capital Cost Reduction</v>
      </c>
      <c r="C651" s="73" t="str">
        <f t="shared" si="164"/>
        <v>RnD Electricity Capital Cost Perc Reduction</v>
      </c>
      <c r="D651" s="8" t="s">
        <v>81</v>
      </c>
      <c r="E651" s="54"/>
      <c r="F651" s="8" t="s">
        <v>351</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658</v>
      </c>
      <c r="Q651" s="52" t="s">
        <v>270</v>
      </c>
      <c r="R651" s="8" t="s">
        <v>271</v>
      </c>
      <c r="S651" s="177" t="s">
        <v>77</v>
      </c>
      <c r="T651" s="52"/>
    </row>
    <row r="652" spans="1:20" ht="85.5">
      <c r="A652" s="73" t="str">
        <f t="shared" si="166"/>
        <v>Research and Development</v>
      </c>
      <c r="B652" s="73" t="str">
        <f t="shared" si="164"/>
        <v>Capital Cost Reduction</v>
      </c>
      <c r="C652" s="73" t="str">
        <f t="shared" si="164"/>
        <v>RnD Electricity Capital Cost Perc Reduction</v>
      </c>
      <c r="D652" s="8" t="s">
        <v>488</v>
      </c>
      <c r="E652" s="54"/>
      <c r="F652" s="8" t="s">
        <v>492</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659</v>
      </c>
      <c r="Q652" s="52" t="s">
        <v>270</v>
      </c>
      <c r="R652" s="8" t="s">
        <v>271</v>
      </c>
      <c r="S652" s="177" t="s">
        <v>77</v>
      </c>
      <c r="T652" s="52"/>
    </row>
    <row r="653" spans="1:20" ht="85.5">
      <c r="A653" s="73" t="str">
        <f t="shared" si="166"/>
        <v>Research and Development</v>
      </c>
      <c r="B653" s="73" t="str">
        <f t="shared" si="164"/>
        <v>Capital Cost Reduction</v>
      </c>
      <c r="C653" s="73" t="str">
        <f t="shared" si="164"/>
        <v>RnD Electricity Capital Cost Perc Reduction</v>
      </c>
      <c r="D653" s="8" t="s">
        <v>82</v>
      </c>
      <c r="E653" s="54"/>
      <c r="F653" s="8" t="s">
        <v>352</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660</v>
      </c>
      <c r="Q653" s="52" t="s">
        <v>270</v>
      </c>
      <c r="R653" s="8" t="s">
        <v>271</v>
      </c>
      <c r="S653" s="177" t="s">
        <v>77</v>
      </c>
      <c r="T653" s="52"/>
    </row>
    <row r="654" spans="1:20" ht="85.5">
      <c r="A654" s="73" t="str">
        <f t="shared" si="166"/>
        <v>Research and Development</v>
      </c>
      <c r="B654" s="73" t="str">
        <f t="shared" si="164"/>
        <v>Capital Cost Reduction</v>
      </c>
      <c r="C654" s="73" t="str">
        <f t="shared" si="164"/>
        <v>RnD Electricity Capital Cost Perc Reduction</v>
      </c>
      <c r="D654" s="8" t="s">
        <v>83</v>
      </c>
      <c r="E654" s="54"/>
      <c r="F654" s="8" t="s">
        <v>353</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661</v>
      </c>
      <c r="Q654" s="52" t="s">
        <v>270</v>
      </c>
      <c r="R654" s="8" t="s">
        <v>271</v>
      </c>
      <c r="S654" s="177" t="s">
        <v>77</v>
      </c>
      <c r="T654" s="52"/>
    </row>
    <row r="655" spans="1:20" ht="85.5">
      <c r="A655" s="73" t="str">
        <f t="shared" si="166"/>
        <v>Research and Development</v>
      </c>
      <c r="B655" s="73" t="str">
        <f t="shared" si="164"/>
        <v>Capital Cost Reduction</v>
      </c>
      <c r="C655" s="73" t="str">
        <f t="shared" si="164"/>
        <v>RnD Electricity Capital Cost Perc Reduction</v>
      </c>
      <c r="D655" s="8" t="s">
        <v>84</v>
      </c>
      <c r="E655" s="54"/>
      <c r="F655" s="8" t="s">
        <v>354</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662</v>
      </c>
      <c r="Q655" s="52" t="s">
        <v>270</v>
      </c>
      <c r="R655" s="8" t="s">
        <v>271</v>
      </c>
      <c r="S655" s="177" t="s">
        <v>77</v>
      </c>
      <c r="T655" s="52"/>
    </row>
    <row r="656" spans="1:20" ht="85.5">
      <c r="A656" s="73" t="str">
        <f>A$648</f>
        <v>Research and Development</v>
      </c>
      <c r="B656" s="73" t="str">
        <f t="shared" si="164"/>
        <v>Capital Cost Reduction</v>
      </c>
      <c r="C656" s="73" t="str">
        <f t="shared" si="164"/>
        <v>RnD Electricity Capital Cost Perc Reduction</v>
      </c>
      <c r="D656" s="8" t="s">
        <v>335</v>
      </c>
      <c r="E656" s="54"/>
      <c r="F656" s="8" t="s">
        <v>571</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663</v>
      </c>
      <c r="Q656" s="52" t="s">
        <v>270</v>
      </c>
      <c r="R656" s="8" t="s">
        <v>271</v>
      </c>
      <c r="S656" s="177" t="s">
        <v>77</v>
      </c>
      <c r="T656" s="52"/>
    </row>
    <row r="657" spans="1:20" ht="85.5">
      <c r="A657" s="73" t="str">
        <f t="shared" si="166"/>
        <v>Research and Development</v>
      </c>
      <c r="B657" s="73" t="str">
        <f t="shared" si="166"/>
        <v>Capital Cost Reduction</v>
      </c>
      <c r="C657" s="73" t="str">
        <f t="shared" si="166"/>
        <v>RnD Electricity Capital Cost Perc Reduction</v>
      </c>
      <c r="D657" s="8" t="s">
        <v>484</v>
      </c>
      <c r="E657" s="54"/>
      <c r="F657" s="8" t="s">
        <v>485</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664</v>
      </c>
      <c r="Q657" s="52" t="s">
        <v>270</v>
      </c>
      <c r="R657" s="8" t="s">
        <v>271</v>
      </c>
      <c r="S657" s="177" t="s">
        <v>77</v>
      </c>
      <c r="T657" s="52"/>
    </row>
    <row r="658" spans="1:20" ht="85.5">
      <c r="A658" s="73" t="str">
        <f t="shared" si="166"/>
        <v>Research and Development</v>
      </c>
      <c r="B658" s="73" t="str">
        <f t="shared" si="166"/>
        <v>Capital Cost Reduction</v>
      </c>
      <c r="C658" s="73" t="str">
        <f t="shared" si="166"/>
        <v>RnD Electricity Capital Cost Perc Reduction</v>
      </c>
      <c r="D658" s="8" t="s">
        <v>493</v>
      </c>
      <c r="E658" s="54"/>
      <c r="F658" s="8" t="s">
        <v>495</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665</v>
      </c>
      <c r="Q658" s="52" t="s">
        <v>270</v>
      </c>
      <c r="R658" s="8" t="s">
        <v>271</v>
      </c>
      <c r="S658" s="177" t="s">
        <v>77</v>
      </c>
      <c r="T658" s="52"/>
    </row>
    <row r="659" spans="1:20" ht="85.5">
      <c r="A659" s="94" t="s">
        <v>1127</v>
      </c>
      <c r="B659" s="73" t="str">
        <f t="shared" si="164"/>
        <v>Capital Cost Reduction</v>
      </c>
      <c r="C659" s="94" t="s">
        <v>318</v>
      </c>
      <c r="D659" s="52" t="s">
        <v>141</v>
      </c>
      <c r="E659" s="52"/>
      <c r="F659" s="8" t="s">
        <v>355</v>
      </c>
      <c r="G659" s="52"/>
      <c r="H659" s="53">
        <v>100</v>
      </c>
      <c r="I659" s="52" t="s">
        <v>46</v>
      </c>
      <c r="J659" s="73" t="str">
        <f t="shared" si="162"/>
        <v>R&amp;D Capital Cost Reductions</v>
      </c>
      <c r="K659" s="75" t="s">
        <v>585</v>
      </c>
      <c r="L659" s="59">
        <v>0</v>
      </c>
      <c r="M659" s="59">
        <v>0.4</v>
      </c>
      <c r="N659" s="58">
        <v>0.01</v>
      </c>
      <c r="O659" s="52" t="s">
        <v>34</v>
      </c>
      <c r="P659" s="8" t="s">
        <v>666</v>
      </c>
      <c r="Q659" s="52" t="s">
        <v>270</v>
      </c>
      <c r="R659" s="8" t="s">
        <v>271</v>
      </c>
      <c r="S659" s="177" t="s">
        <v>77</v>
      </c>
      <c r="T659" s="52"/>
    </row>
    <row r="660" spans="1:20" ht="99.75">
      <c r="A660" s="73" t="str">
        <f>A$659</f>
        <v>Research and Development</v>
      </c>
      <c r="B660" s="73" t="str">
        <f t="shared" ref="B660:C667" si="167">B$659</f>
        <v>Capital Cost Reduction</v>
      </c>
      <c r="C660" s="73" t="str">
        <f t="shared" si="167"/>
        <v>RnD Industry Capital Cost Perc Reduction</v>
      </c>
      <c r="D660" s="8" t="s">
        <v>142</v>
      </c>
      <c r="E660" s="52"/>
      <c r="F660" s="8" t="s">
        <v>356</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667</v>
      </c>
      <c r="Q660" s="52" t="s">
        <v>270</v>
      </c>
      <c r="R660" s="8" t="s">
        <v>271</v>
      </c>
      <c r="S660" s="177" t="s">
        <v>77</v>
      </c>
      <c r="T660" s="52"/>
    </row>
    <row r="661" spans="1:20" ht="99.75">
      <c r="A661" s="73" t="str">
        <f t="shared" ref="A661:A666" si="169">A$659</f>
        <v>Research and Development</v>
      </c>
      <c r="B661" s="73" t="str">
        <f t="shared" si="167"/>
        <v>Capital Cost Reduction</v>
      </c>
      <c r="C661" s="73" t="str">
        <f t="shared" si="167"/>
        <v>RnD Industry Capital Cost Perc Reduction</v>
      </c>
      <c r="D661" s="8" t="s">
        <v>143</v>
      </c>
      <c r="E661" s="52"/>
      <c r="F661" s="8" t="s">
        <v>357</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668</v>
      </c>
      <c r="Q661" s="52" t="s">
        <v>270</v>
      </c>
      <c r="R661" s="8" t="s">
        <v>271</v>
      </c>
      <c r="S661" s="177" t="s">
        <v>77</v>
      </c>
      <c r="T661" s="52"/>
    </row>
    <row r="662" spans="1:20" ht="99.75">
      <c r="A662" s="73" t="str">
        <f t="shared" si="169"/>
        <v>Research and Development</v>
      </c>
      <c r="B662" s="73" t="str">
        <f t="shared" si="167"/>
        <v>Capital Cost Reduction</v>
      </c>
      <c r="C662" s="73" t="str">
        <f t="shared" si="167"/>
        <v>RnD Industry Capital Cost Perc Reduction</v>
      </c>
      <c r="D662" s="8" t="s">
        <v>144</v>
      </c>
      <c r="E662" s="52"/>
      <c r="F662" s="8" t="s">
        <v>358</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669</v>
      </c>
      <c r="Q662" s="52" t="s">
        <v>270</v>
      </c>
      <c r="R662" s="8" t="s">
        <v>271</v>
      </c>
      <c r="S662" s="177" t="s">
        <v>77</v>
      </c>
      <c r="T662" s="52"/>
    </row>
    <row r="663" spans="1:20" ht="85.5">
      <c r="A663" s="73" t="str">
        <f t="shared" si="169"/>
        <v>Research and Development</v>
      </c>
      <c r="B663" s="73" t="str">
        <f t="shared" si="167"/>
        <v>Capital Cost Reduction</v>
      </c>
      <c r="C663" s="73" t="str">
        <f t="shared" si="167"/>
        <v>RnD Industry Capital Cost Perc Reduction</v>
      </c>
      <c r="D663" s="8" t="s">
        <v>862</v>
      </c>
      <c r="E663" s="52"/>
      <c r="F663" s="8" t="s">
        <v>359</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670</v>
      </c>
      <c r="Q663" s="52" t="s">
        <v>270</v>
      </c>
      <c r="R663" s="8" t="s">
        <v>271</v>
      </c>
      <c r="S663" s="177" t="s">
        <v>77</v>
      </c>
      <c r="T663" s="52"/>
    </row>
    <row r="664" spans="1:20" ht="99.75">
      <c r="A664" s="73" t="str">
        <f t="shared" si="169"/>
        <v>Research and Development</v>
      </c>
      <c r="B664" s="73" t="str">
        <f t="shared" si="167"/>
        <v>Capital Cost Reduction</v>
      </c>
      <c r="C664" s="73" t="str">
        <f t="shared" si="167"/>
        <v>RnD Industry Capital Cost Perc Reduction</v>
      </c>
      <c r="D664" s="8" t="s">
        <v>145</v>
      </c>
      <c r="E664" s="52"/>
      <c r="F664" s="8" t="s">
        <v>865</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671</v>
      </c>
      <c r="Q664" s="52" t="s">
        <v>270</v>
      </c>
      <c r="R664" s="8" t="s">
        <v>271</v>
      </c>
      <c r="S664" s="177" t="s">
        <v>77</v>
      </c>
      <c r="T664" s="52"/>
    </row>
    <row r="665" spans="1:20" ht="99.75">
      <c r="A665" s="73" t="str">
        <f t="shared" si="169"/>
        <v>Research and Development</v>
      </c>
      <c r="B665" s="73" t="str">
        <f t="shared" si="167"/>
        <v>Capital Cost Reduction</v>
      </c>
      <c r="C665" s="73" t="str">
        <f t="shared" si="167"/>
        <v>RnD Industry Capital Cost Perc Reduction</v>
      </c>
      <c r="D665" s="8" t="s">
        <v>146</v>
      </c>
      <c r="E665" s="52"/>
      <c r="F665" s="8" t="s">
        <v>360</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672</v>
      </c>
      <c r="Q665" s="52" t="s">
        <v>270</v>
      </c>
      <c r="R665" s="8" t="s">
        <v>271</v>
      </c>
      <c r="S665" s="177" t="s">
        <v>77</v>
      </c>
      <c r="T665" s="52"/>
    </row>
    <row r="666" spans="1:20" ht="85.5">
      <c r="A666" s="73" t="str">
        <f t="shared" si="169"/>
        <v>Research and Development</v>
      </c>
      <c r="B666" s="73" t="str">
        <f t="shared" si="167"/>
        <v>Capital Cost Reduction</v>
      </c>
      <c r="C666" s="73" t="str">
        <f t="shared" si="167"/>
        <v>RnD Industry Capital Cost Perc Reduction</v>
      </c>
      <c r="D666" s="8" t="s">
        <v>147</v>
      </c>
      <c r="E666" s="52"/>
      <c r="F666" s="8" t="s">
        <v>361</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673</v>
      </c>
      <c r="Q666" s="52" t="s">
        <v>270</v>
      </c>
      <c r="R666" s="8" t="s">
        <v>271</v>
      </c>
      <c r="S666" s="177" t="s">
        <v>77</v>
      </c>
      <c r="T666" s="52"/>
    </row>
    <row r="667" spans="1:20" ht="85.5">
      <c r="A667" s="94" t="s">
        <v>1127</v>
      </c>
      <c r="B667" s="73" t="str">
        <f t="shared" si="167"/>
        <v>Capital Cost Reduction</v>
      </c>
      <c r="C667" s="95" t="s">
        <v>319</v>
      </c>
      <c r="D667" s="52" t="s">
        <v>558</v>
      </c>
      <c r="E667" s="52"/>
      <c r="F667" s="52" t="s">
        <v>515</v>
      </c>
      <c r="G667" s="52"/>
      <c r="H667" s="53">
        <v>108</v>
      </c>
      <c r="I667" s="52" t="s">
        <v>46</v>
      </c>
      <c r="J667" s="73" t="str">
        <f t="shared" si="162"/>
        <v>R&amp;D Capital Cost Reductions</v>
      </c>
      <c r="K667" s="75" t="s">
        <v>584</v>
      </c>
      <c r="L667" s="59">
        <v>0</v>
      </c>
      <c r="M667" s="59">
        <v>0.4</v>
      </c>
      <c r="N667" s="58">
        <v>0.01</v>
      </c>
      <c r="O667" s="52" t="s">
        <v>34</v>
      </c>
      <c r="P667" s="8" t="s">
        <v>674</v>
      </c>
      <c r="Q667" s="52" t="s">
        <v>270</v>
      </c>
      <c r="R667" s="8" t="s">
        <v>271</v>
      </c>
      <c r="S667" s="177" t="s">
        <v>77</v>
      </c>
      <c r="T667" s="52"/>
    </row>
    <row r="668" spans="1:20" ht="85.5">
      <c r="A668" s="73" t="str">
        <f t="shared" ref="A668:A673" si="170">A$667</f>
        <v>Research and Development</v>
      </c>
      <c r="B668" s="73" t="str">
        <f t="shared" ref="B668:C673" si="171">B$667</f>
        <v>Capital Cost Reduction</v>
      </c>
      <c r="C668" s="73" t="str">
        <f t="shared" si="171"/>
        <v>RnD Transportation Capital Cost Perc Reduction</v>
      </c>
      <c r="D668" s="52" t="s">
        <v>559</v>
      </c>
      <c r="E668" s="52"/>
      <c r="F668" s="52" t="s">
        <v>516</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675</v>
      </c>
      <c r="Q668" s="52" t="s">
        <v>270</v>
      </c>
      <c r="R668" s="8" t="s">
        <v>271</v>
      </c>
      <c r="S668" s="177" t="s">
        <v>77</v>
      </c>
      <c r="T668" s="52"/>
    </row>
    <row r="669" spans="1:20" ht="99.75">
      <c r="A669" s="73" t="str">
        <f t="shared" si="170"/>
        <v>Research and Development</v>
      </c>
      <c r="B669" s="73" t="str">
        <f t="shared" si="171"/>
        <v>Capital Cost Reduction</v>
      </c>
      <c r="C669" s="73" t="str">
        <f t="shared" si="171"/>
        <v>RnD Transportation Capital Cost Perc Reduction</v>
      </c>
      <c r="D669" s="52" t="s">
        <v>560</v>
      </c>
      <c r="E669" s="52"/>
      <c r="F669" s="52" t="s">
        <v>517</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676</v>
      </c>
      <c r="Q669" s="52" t="s">
        <v>270</v>
      </c>
      <c r="R669" s="8" t="s">
        <v>271</v>
      </c>
      <c r="S669" s="177" t="s">
        <v>77</v>
      </c>
      <c r="T669" s="52"/>
    </row>
    <row r="670" spans="1:20" ht="99.75">
      <c r="A670" s="73" t="str">
        <f t="shared" si="170"/>
        <v>Research and Development</v>
      </c>
      <c r="B670" s="73" t="str">
        <f t="shared" si="171"/>
        <v>Capital Cost Reduction</v>
      </c>
      <c r="C670" s="73" t="str">
        <f t="shared" si="171"/>
        <v>RnD Transportation Capital Cost Perc Reduction</v>
      </c>
      <c r="D670" s="52" t="s">
        <v>561</v>
      </c>
      <c r="E670" s="52"/>
      <c r="F670" s="52" t="s">
        <v>518</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677</v>
      </c>
      <c r="Q670" s="52" t="s">
        <v>270</v>
      </c>
      <c r="R670" s="8" t="s">
        <v>271</v>
      </c>
      <c r="S670" s="177" t="s">
        <v>77</v>
      </c>
      <c r="T670" s="52"/>
    </row>
    <row r="671" spans="1:20" ht="85.5">
      <c r="A671" s="73" t="str">
        <f t="shared" si="170"/>
        <v>Research and Development</v>
      </c>
      <c r="B671" s="73" t="str">
        <f t="shared" si="171"/>
        <v>Capital Cost Reduction</v>
      </c>
      <c r="C671" s="73" t="str">
        <f t="shared" si="171"/>
        <v>RnD Transportation Capital Cost Perc Reduction</v>
      </c>
      <c r="D671" s="52" t="s">
        <v>562</v>
      </c>
      <c r="E671" s="52"/>
      <c r="F671" s="52" t="s">
        <v>519</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678</v>
      </c>
      <c r="Q671" s="52" t="s">
        <v>270</v>
      </c>
      <c r="R671" s="8" t="s">
        <v>271</v>
      </c>
      <c r="S671" s="177" t="s">
        <v>77</v>
      </c>
      <c r="T671" s="52"/>
    </row>
    <row r="672" spans="1:20" ht="85.5">
      <c r="A672" s="73" t="str">
        <f t="shared" si="170"/>
        <v>Research and Development</v>
      </c>
      <c r="B672" s="73" t="str">
        <f t="shared" si="171"/>
        <v>Capital Cost Reduction</v>
      </c>
      <c r="C672" s="73" t="str">
        <f t="shared" si="171"/>
        <v>RnD Transportation Capital Cost Perc Reduction</v>
      </c>
      <c r="D672" s="52" t="s">
        <v>969</v>
      </c>
      <c r="E672" s="52"/>
      <c r="F672" s="52" t="s">
        <v>1287</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1289</v>
      </c>
      <c r="Q672" s="52" t="s">
        <v>270</v>
      </c>
      <c r="R672" s="8" t="s">
        <v>271</v>
      </c>
      <c r="S672" s="177" t="s">
        <v>77</v>
      </c>
      <c r="T672" s="52"/>
    </row>
    <row r="673" spans="1:20" ht="85.5">
      <c r="A673" s="73" t="str">
        <f t="shared" si="170"/>
        <v>Research and Development</v>
      </c>
      <c r="B673" s="73" t="str">
        <f t="shared" si="171"/>
        <v>Capital Cost Reduction</v>
      </c>
      <c r="C673" s="73" t="str">
        <f t="shared" si="171"/>
        <v>RnD Transportation Capital Cost Perc Reduction</v>
      </c>
      <c r="D673" s="52" t="s">
        <v>968</v>
      </c>
      <c r="E673" s="52"/>
      <c r="F673" s="52" t="s">
        <v>1288</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1290</v>
      </c>
      <c r="Q673" s="52" t="s">
        <v>270</v>
      </c>
      <c r="R673" s="8" t="s">
        <v>271</v>
      </c>
      <c r="S673" s="177" t="s">
        <v>77</v>
      </c>
      <c r="T673" s="52"/>
    </row>
    <row r="674" spans="1:20" s="2" customFormat="1" ht="114">
      <c r="A674" s="95" t="s">
        <v>1127</v>
      </c>
      <c r="B674" s="95" t="s">
        <v>1301</v>
      </c>
      <c r="C674" s="95" t="s">
        <v>1302</v>
      </c>
      <c r="D674" s="8"/>
      <c r="E674" s="8"/>
      <c r="F674" s="8"/>
      <c r="G674" s="8"/>
      <c r="H674" s="55">
        <v>525</v>
      </c>
      <c r="I674" s="8" t="s">
        <v>46</v>
      </c>
      <c r="J674" s="95" t="s">
        <v>1301</v>
      </c>
      <c r="K674" s="61" t="s">
        <v>1304</v>
      </c>
      <c r="L674" s="59">
        <v>0</v>
      </c>
      <c r="M674" s="59">
        <v>1</v>
      </c>
      <c r="N674" s="58">
        <v>0.01</v>
      </c>
      <c r="O674" s="52" t="s">
        <v>36</v>
      </c>
      <c r="P674" s="52" t="s">
        <v>1306</v>
      </c>
      <c r="Q674" s="8" t="s">
        <v>1308</v>
      </c>
      <c r="R674" s="8" t="s">
        <v>1307</v>
      </c>
      <c r="S674" s="178" t="s">
        <v>1305</v>
      </c>
      <c r="T674" s="8"/>
    </row>
    <row r="675" spans="1:20" ht="85.5">
      <c r="A675" s="94" t="s">
        <v>1127</v>
      </c>
      <c r="B675" s="94" t="s">
        <v>362</v>
      </c>
      <c r="C675" s="94" t="s">
        <v>320</v>
      </c>
      <c r="D675" s="52" t="s">
        <v>121</v>
      </c>
      <c r="E675" s="52"/>
      <c r="F675" s="52" t="s">
        <v>344</v>
      </c>
      <c r="G675" s="52"/>
      <c r="H675" s="385">
        <v>114</v>
      </c>
      <c r="I675" s="52" t="s">
        <v>47</v>
      </c>
      <c r="J675" s="75" t="s">
        <v>387</v>
      </c>
      <c r="K675" s="75" t="s">
        <v>583</v>
      </c>
      <c r="L675" s="59">
        <v>0</v>
      </c>
      <c r="M675" s="59">
        <v>0.4</v>
      </c>
      <c r="N675" s="58">
        <v>0.01</v>
      </c>
      <c r="O675" s="52" t="s">
        <v>35</v>
      </c>
      <c r="P675" s="52" t="s">
        <v>679</v>
      </c>
      <c r="Q675" s="52" t="s">
        <v>270</v>
      </c>
      <c r="R675" s="8" t="s">
        <v>271</v>
      </c>
      <c r="S675" s="177" t="s">
        <v>77</v>
      </c>
      <c r="T675" s="52"/>
    </row>
    <row r="676" spans="1:20" ht="85.5">
      <c r="A676" s="73" t="str">
        <f>A$675</f>
        <v>Research and Development</v>
      </c>
      <c r="B676" s="73" t="str">
        <f t="shared" ref="B676:C682" si="173">B$675</f>
        <v>Fuel Use Reduction</v>
      </c>
      <c r="C676" s="73" t="str">
        <f t="shared" si="173"/>
        <v>RnD Building Fuel Use Perc Reduction</v>
      </c>
      <c r="D676" s="52" t="s">
        <v>122</v>
      </c>
      <c r="E676" s="52"/>
      <c r="F676" s="52" t="s">
        <v>345</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680</v>
      </c>
      <c r="Q676" s="52" t="s">
        <v>270</v>
      </c>
      <c r="R676" s="8" t="s">
        <v>271</v>
      </c>
      <c r="S676" s="177" t="s">
        <v>77</v>
      </c>
      <c r="T676" s="52"/>
    </row>
    <row r="677" spans="1:20" ht="28.5">
      <c r="A677" s="73" t="str">
        <f>A$675</f>
        <v>Research and Development</v>
      </c>
      <c r="B677" s="73" t="str">
        <f t="shared" si="173"/>
        <v>Fuel Use Reduction</v>
      </c>
      <c r="C677" s="73" t="str">
        <f t="shared" si="173"/>
        <v>RnD Building Fuel Use Perc Reduction</v>
      </c>
      <c r="D677" s="52" t="s">
        <v>123</v>
      </c>
      <c r="E677" s="52"/>
      <c r="F677" s="52" t="s">
        <v>346</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7"/>
      <c r="T677" s="52"/>
    </row>
    <row r="678" spans="1:20" ht="85.5">
      <c r="A678" s="73" t="str">
        <f>A$675</f>
        <v>Research and Development</v>
      </c>
      <c r="B678" s="73" t="str">
        <f t="shared" si="173"/>
        <v>Fuel Use Reduction</v>
      </c>
      <c r="C678" s="73" t="str">
        <f t="shared" si="173"/>
        <v>RnD Building Fuel Use Perc Reduction</v>
      </c>
      <c r="D678" s="52" t="s">
        <v>124</v>
      </c>
      <c r="E678" s="52"/>
      <c r="F678" s="52" t="s">
        <v>347</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681</v>
      </c>
      <c r="Q678" s="52" t="s">
        <v>270</v>
      </c>
      <c r="R678" s="8" t="s">
        <v>271</v>
      </c>
      <c r="S678" s="177" t="s">
        <v>77</v>
      </c>
      <c r="T678" s="52"/>
    </row>
    <row r="679" spans="1:20" ht="85.5">
      <c r="A679" s="73" t="str">
        <f>A$675</f>
        <v>Research and Development</v>
      </c>
      <c r="B679" s="73" t="str">
        <f t="shared" si="173"/>
        <v>Fuel Use Reduction</v>
      </c>
      <c r="C679" s="73" t="str">
        <f t="shared" si="173"/>
        <v>RnD Building Fuel Use Perc Reduction</v>
      </c>
      <c r="D679" s="52" t="s">
        <v>125</v>
      </c>
      <c r="E679" s="52"/>
      <c r="F679" s="52" t="s">
        <v>348</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682</v>
      </c>
      <c r="Q679" s="52" t="s">
        <v>270</v>
      </c>
      <c r="R679" s="8" t="s">
        <v>271</v>
      </c>
      <c r="S679" s="177" t="s">
        <v>77</v>
      </c>
      <c r="T679" s="52"/>
    </row>
    <row r="680" spans="1:20" ht="85.5">
      <c r="A680" s="73" t="str">
        <f>A$675</f>
        <v>Research and Development</v>
      </c>
      <c r="B680" s="73" t="str">
        <f t="shared" si="173"/>
        <v>Fuel Use Reduction</v>
      </c>
      <c r="C680" s="73" t="str">
        <f t="shared" si="173"/>
        <v>RnD Building Fuel Use Perc Reduction</v>
      </c>
      <c r="D680" s="52" t="s">
        <v>126</v>
      </c>
      <c r="E680" s="52"/>
      <c r="F680" s="52" t="s">
        <v>349</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683</v>
      </c>
      <c r="Q680" s="52" t="s">
        <v>270</v>
      </c>
      <c r="R680" s="8" t="s">
        <v>271</v>
      </c>
      <c r="S680" s="177" t="s">
        <v>77</v>
      </c>
      <c r="T680" s="52"/>
    </row>
    <row r="681" spans="1:20" ht="99.75">
      <c r="A681" s="94" t="s">
        <v>1127</v>
      </c>
      <c r="B681" s="73" t="str">
        <f t="shared" si="173"/>
        <v>Fuel Use Reduction</v>
      </c>
      <c r="C681" s="94" t="s">
        <v>321</v>
      </c>
      <c r="D681" s="52"/>
      <c r="E681" s="52"/>
      <c r="F681" s="52" t="s">
        <v>29</v>
      </c>
      <c r="G681" s="52"/>
      <c r="H681" s="53">
        <v>120</v>
      </c>
      <c r="I681" s="52" t="s">
        <v>46</v>
      </c>
      <c r="J681" s="73" t="str">
        <f t="shared" si="174"/>
        <v>R&amp;D Fuel Use Reductions</v>
      </c>
      <c r="K681" s="75" t="s">
        <v>582</v>
      </c>
      <c r="L681" s="59">
        <v>0</v>
      </c>
      <c r="M681" s="59">
        <v>0.4</v>
      </c>
      <c r="N681" s="58">
        <v>0.01</v>
      </c>
      <c r="O681" s="52" t="s">
        <v>35</v>
      </c>
      <c r="P681" s="52" t="s">
        <v>684</v>
      </c>
      <c r="Q681" s="52" t="s">
        <v>270</v>
      </c>
      <c r="R681" s="8" t="s">
        <v>271</v>
      </c>
      <c r="S681" s="177" t="s">
        <v>77</v>
      </c>
      <c r="T681" s="52"/>
    </row>
    <row r="682" spans="1:20" ht="85.5">
      <c r="A682" s="94" t="s">
        <v>1127</v>
      </c>
      <c r="B682" s="73" t="str">
        <f t="shared" si="173"/>
        <v>Fuel Use Reduction</v>
      </c>
      <c r="C682" s="94" t="s">
        <v>322</v>
      </c>
      <c r="D682" s="52" t="s">
        <v>487</v>
      </c>
      <c r="E682" s="52"/>
      <c r="F682" s="8" t="s">
        <v>490</v>
      </c>
      <c r="G682" s="52"/>
      <c r="H682" s="53">
        <v>121</v>
      </c>
      <c r="I682" s="52" t="s">
        <v>46</v>
      </c>
      <c r="J682" s="73" t="str">
        <f t="shared" si="174"/>
        <v>R&amp;D Fuel Use Reductions</v>
      </c>
      <c r="K682" s="75" t="s">
        <v>581</v>
      </c>
      <c r="L682" s="59">
        <v>0</v>
      </c>
      <c r="M682" s="59">
        <v>0.4</v>
      </c>
      <c r="N682" s="58">
        <v>0.01</v>
      </c>
      <c r="O682" s="52" t="s">
        <v>35</v>
      </c>
      <c r="P682" s="52" t="s">
        <v>685</v>
      </c>
      <c r="Q682" s="52" t="s">
        <v>270</v>
      </c>
      <c r="R682" s="8" t="s">
        <v>271</v>
      </c>
      <c r="S682" s="177" t="s">
        <v>77</v>
      </c>
      <c r="T682" s="52"/>
    </row>
    <row r="683" spans="1:20" ht="85.5">
      <c r="A683" s="73" t="str">
        <f>A$682</f>
        <v>Research and Development</v>
      </c>
      <c r="B683" s="73" t="str">
        <f t="shared" ref="B683:C693" si="176">B$682</f>
        <v>Fuel Use Reduction</v>
      </c>
      <c r="C683" s="73" t="str">
        <f t="shared" si="176"/>
        <v>RnD Electricity Fuel Use Perc Reduction</v>
      </c>
      <c r="D683" s="8" t="s">
        <v>332</v>
      </c>
      <c r="E683" s="54"/>
      <c r="F683" s="8" t="s">
        <v>570</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686</v>
      </c>
      <c r="Q683" s="52" t="s">
        <v>270</v>
      </c>
      <c r="R683" s="8" t="s">
        <v>271</v>
      </c>
      <c r="S683" s="177" t="s">
        <v>77</v>
      </c>
      <c r="T683" s="52"/>
    </row>
    <row r="684" spans="1:20" ht="85.5">
      <c r="A684" s="73" t="str">
        <f t="shared" ref="A684:C692" si="178">A$682</f>
        <v>Research and Development</v>
      </c>
      <c r="B684" s="73" t="str">
        <f t="shared" si="176"/>
        <v>Fuel Use Reduction</v>
      </c>
      <c r="C684" s="73" t="str">
        <f t="shared" si="176"/>
        <v>RnD Electricity Fuel Use Perc Reduction</v>
      </c>
      <c r="D684" s="8" t="s">
        <v>80</v>
      </c>
      <c r="E684" s="54"/>
      <c r="F684" s="8" t="s">
        <v>350</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687</v>
      </c>
      <c r="Q684" s="52" t="s">
        <v>270</v>
      </c>
      <c r="R684" s="8" t="s">
        <v>271</v>
      </c>
      <c r="S684" s="177" t="s">
        <v>77</v>
      </c>
      <c r="T684" s="52"/>
    </row>
    <row r="685" spans="1:20" ht="28.5">
      <c r="A685" s="73" t="str">
        <f t="shared" si="178"/>
        <v>Research and Development</v>
      </c>
      <c r="B685" s="73" t="str">
        <f t="shared" si="176"/>
        <v>Fuel Use Reduction</v>
      </c>
      <c r="C685" s="73" t="str">
        <f t="shared" si="176"/>
        <v>RnD Electricity Fuel Use Perc Reduction</v>
      </c>
      <c r="D685" s="8" t="s">
        <v>81</v>
      </c>
      <c r="E685" s="54"/>
      <c r="F685" s="8" t="s">
        <v>351</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7"/>
      <c r="T685" s="52"/>
    </row>
    <row r="686" spans="1:20" ht="28.5">
      <c r="A686" s="73" t="str">
        <f t="shared" si="178"/>
        <v>Research and Development</v>
      </c>
      <c r="B686" s="73" t="str">
        <f t="shared" si="176"/>
        <v>Fuel Use Reduction</v>
      </c>
      <c r="C686" s="73" t="str">
        <f t="shared" si="176"/>
        <v>RnD Electricity Fuel Use Perc Reduction</v>
      </c>
      <c r="D686" s="8" t="s">
        <v>488</v>
      </c>
      <c r="E686" s="54"/>
      <c r="F686" s="8" t="s">
        <v>492</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7"/>
      <c r="T686" s="52"/>
    </row>
    <row r="687" spans="1:20" ht="28.5">
      <c r="A687" s="73" t="str">
        <f t="shared" si="178"/>
        <v>Research and Development</v>
      </c>
      <c r="B687" s="73" t="str">
        <f t="shared" si="176"/>
        <v>Fuel Use Reduction</v>
      </c>
      <c r="C687" s="73" t="str">
        <f t="shared" si="176"/>
        <v>RnD Electricity Fuel Use Perc Reduction</v>
      </c>
      <c r="D687" s="8" t="s">
        <v>82</v>
      </c>
      <c r="E687" s="54"/>
      <c r="F687" s="8" t="s">
        <v>352</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7"/>
      <c r="T687" s="52"/>
    </row>
    <row r="688" spans="1:20" ht="28.5">
      <c r="A688" s="73" t="str">
        <f t="shared" si="178"/>
        <v>Research and Development</v>
      </c>
      <c r="B688" s="73" t="str">
        <f t="shared" si="176"/>
        <v>Fuel Use Reduction</v>
      </c>
      <c r="C688" s="73" t="str">
        <f t="shared" si="176"/>
        <v>RnD Electricity Fuel Use Perc Reduction</v>
      </c>
      <c r="D688" s="8" t="s">
        <v>83</v>
      </c>
      <c r="E688" s="54"/>
      <c r="F688" s="8" t="s">
        <v>353</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7"/>
      <c r="T688" s="52"/>
    </row>
    <row r="689" spans="1:20" ht="85.5">
      <c r="A689" s="73" t="str">
        <f t="shared" si="178"/>
        <v>Research and Development</v>
      </c>
      <c r="B689" s="73" t="str">
        <f t="shared" si="176"/>
        <v>Fuel Use Reduction</v>
      </c>
      <c r="C689" s="73" t="str">
        <f t="shared" si="176"/>
        <v>RnD Electricity Fuel Use Perc Reduction</v>
      </c>
      <c r="D689" s="8" t="s">
        <v>84</v>
      </c>
      <c r="E689" s="54"/>
      <c r="F689" s="8" t="s">
        <v>354</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688</v>
      </c>
      <c r="Q689" s="52" t="s">
        <v>270</v>
      </c>
      <c r="R689" s="8" t="s">
        <v>271</v>
      </c>
      <c r="S689" s="177" t="s">
        <v>77</v>
      </c>
      <c r="T689" s="52"/>
    </row>
    <row r="690" spans="1:20" ht="85.5">
      <c r="A690" s="73" t="str">
        <f>A$682</f>
        <v>Research and Development</v>
      </c>
      <c r="B690" s="73" t="str">
        <f t="shared" si="176"/>
        <v>Fuel Use Reduction</v>
      </c>
      <c r="C690" s="73" t="str">
        <f t="shared" si="176"/>
        <v>RnD Electricity Fuel Use Perc Reduction</v>
      </c>
      <c r="D690" s="8" t="s">
        <v>335</v>
      </c>
      <c r="E690" s="54"/>
      <c r="F690" s="8" t="s">
        <v>571</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689</v>
      </c>
      <c r="Q690" s="52" t="s">
        <v>270</v>
      </c>
      <c r="R690" s="8" t="s">
        <v>271</v>
      </c>
      <c r="S690" s="177" t="s">
        <v>77</v>
      </c>
      <c r="T690" s="52"/>
    </row>
    <row r="691" spans="1:20" ht="85.5">
      <c r="A691" s="73" t="str">
        <f t="shared" si="178"/>
        <v>Research and Development</v>
      </c>
      <c r="B691" s="73" t="str">
        <f t="shared" si="178"/>
        <v>Fuel Use Reduction</v>
      </c>
      <c r="C691" s="73" t="str">
        <f t="shared" si="178"/>
        <v>RnD Electricity Fuel Use Perc Reduction</v>
      </c>
      <c r="D691" s="8" t="s">
        <v>484</v>
      </c>
      <c r="E691" s="54"/>
      <c r="F691" s="8" t="s">
        <v>485</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690</v>
      </c>
      <c r="Q691" s="52" t="s">
        <v>270</v>
      </c>
      <c r="R691" s="8" t="s">
        <v>271</v>
      </c>
      <c r="S691" s="177" t="s">
        <v>77</v>
      </c>
      <c r="T691" s="52"/>
    </row>
    <row r="692" spans="1:20" ht="28.5">
      <c r="A692" s="73" t="str">
        <f t="shared" si="178"/>
        <v>Research and Development</v>
      </c>
      <c r="B692" s="73" t="str">
        <f t="shared" si="178"/>
        <v>Fuel Use Reduction</v>
      </c>
      <c r="C692" s="73" t="str">
        <f t="shared" si="178"/>
        <v>RnD Electricity Fuel Use Perc Reduction</v>
      </c>
      <c r="D692" s="8" t="s">
        <v>493</v>
      </c>
      <c r="E692" s="54"/>
      <c r="F692" s="8" t="s">
        <v>495</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7"/>
      <c r="T692" s="52"/>
    </row>
    <row r="693" spans="1:20" ht="99.75">
      <c r="A693" s="94" t="s">
        <v>1127</v>
      </c>
      <c r="B693" s="73" t="str">
        <f t="shared" si="176"/>
        <v>Fuel Use Reduction</v>
      </c>
      <c r="C693" s="94" t="s">
        <v>323</v>
      </c>
      <c r="D693" s="52" t="s">
        <v>141</v>
      </c>
      <c r="E693" s="52"/>
      <c r="F693" s="8" t="s">
        <v>355</v>
      </c>
      <c r="G693" s="52"/>
      <c r="H693" s="53">
        <v>125</v>
      </c>
      <c r="I693" s="52" t="s">
        <v>46</v>
      </c>
      <c r="J693" s="73" t="str">
        <f t="shared" si="174"/>
        <v>R&amp;D Fuel Use Reductions</v>
      </c>
      <c r="K693" s="75" t="s">
        <v>580</v>
      </c>
      <c r="L693" s="59">
        <v>0</v>
      </c>
      <c r="M693" s="59">
        <v>0.4</v>
      </c>
      <c r="N693" s="58">
        <v>0.01</v>
      </c>
      <c r="O693" s="52" t="s">
        <v>35</v>
      </c>
      <c r="P693" s="52" t="s">
        <v>691</v>
      </c>
      <c r="Q693" s="52" t="s">
        <v>270</v>
      </c>
      <c r="R693" s="8" t="s">
        <v>271</v>
      </c>
      <c r="S693" s="177" t="s">
        <v>77</v>
      </c>
      <c r="T693" s="52"/>
    </row>
    <row r="694" spans="1:20" ht="99.75">
      <c r="A694" s="73" t="str">
        <f>A$693</f>
        <v>Research and Development</v>
      </c>
      <c r="B694" s="73" t="str">
        <f t="shared" ref="B694:C701" si="181">B$693</f>
        <v>Fuel Use Reduction</v>
      </c>
      <c r="C694" s="73" t="str">
        <f t="shared" si="181"/>
        <v>RnD Industry Fuel Use Perc Reduction</v>
      </c>
      <c r="D694" s="8" t="s">
        <v>142</v>
      </c>
      <c r="E694" s="52"/>
      <c r="F694" s="8" t="s">
        <v>356</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692</v>
      </c>
      <c r="Q694" s="52" t="s">
        <v>270</v>
      </c>
      <c r="R694" s="8" t="s">
        <v>271</v>
      </c>
      <c r="S694" s="177" t="s">
        <v>77</v>
      </c>
      <c r="T694" s="52"/>
    </row>
    <row r="695" spans="1:20" ht="99.75">
      <c r="A695" s="73" t="str">
        <f t="shared" ref="A695:A700" si="183">A$693</f>
        <v>Research and Development</v>
      </c>
      <c r="B695" s="73" t="str">
        <f t="shared" si="181"/>
        <v>Fuel Use Reduction</v>
      </c>
      <c r="C695" s="73" t="str">
        <f t="shared" si="181"/>
        <v>RnD Industry Fuel Use Perc Reduction</v>
      </c>
      <c r="D695" s="8" t="s">
        <v>143</v>
      </c>
      <c r="E695" s="52"/>
      <c r="F695" s="8" t="s">
        <v>357</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693</v>
      </c>
      <c r="Q695" s="52" t="s">
        <v>270</v>
      </c>
      <c r="R695" s="8" t="s">
        <v>271</v>
      </c>
      <c r="S695" s="177" t="s">
        <v>77</v>
      </c>
      <c r="T695" s="52"/>
    </row>
    <row r="696" spans="1:20" ht="99.75">
      <c r="A696" s="73" t="str">
        <f t="shared" si="183"/>
        <v>Research and Development</v>
      </c>
      <c r="B696" s="73" t="str">
        <f t="shared" si="181"/>
        <v>Fuel Use Reduction</v>
      </c>
      <c r="C696" s="73" t="str">
        <f t="shared" si="181"/>
        <v>RnD Industry Fuel Use Perc Reduction</v>
      </c>
      <c r="D696" s="8" t="s">
        <v>144</v>
      </c>
      <c r="E696" s="52"/>
      <c r="F696" s="8" t="s">
        <v>358</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694</v>
      </c>
      <c r="Q696" s="52" t="s">
        <v>270</v>
      </c>
      <c r="R696" s="8" t="s">
        <v>271</v>
      </c>
      <c r="S696" s="177" t="s">
        <v>77</v>
      </c>
      <c r="T696" s="52"/>
    </row>
    <row r="697" spans="1:20" ht="99.75">
      <c r="A697" s="73" t="str">
        <f t="shared" si="183"/>
        <v>Research and Development</v>
      </c>
      <c r="B697" s="73" t="str">
        <f t="shared" si="181"/>
        <v>Fuel Use Reduction</v>
      </c>
      <c r="C697" s="73" t="str">
        <f t="shared" si="181"/>
        <v>RnD Industry Fuel Use Perc Reduction</v>
      </c>
      <c r="D697" s="8" t="s">
        <v>862</v>
      </c>
      <c r="E697" s="52"/>
      <c r="F697" s="8" t="s">
        <v>359</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695</v>
      </c>
      <c r="Q697" s="52" t="s">
        <v>270</v>
      </c>
      <c r="R697" s="8" t="s">
        <v>271</v>
      </c>
      <c r="S697" s="177" t="s">
        <v>77</v>
      </c>
      <c r="T697" s="52"/>
    </row>
    <row r="698" spans="1:20" ht="99.75">
      <c r="A698" s="73" t="str">
        <f t="shared" si="183"/>
        <v>Research and Development</v>
      </c>
      <c r="B698" s="73" t="str">
        <f t="shared" si="181"/>
        <v>Fuel Use Reduction</v>
      </c>
      <c r="C698" s="73" t="str">
        <f t="shared" si="181"/>
        <v>RnD Industry Fuel Use Perc Reduction</v>
      </c>
      <c r="D698" s="8" t="s">
        <v>145</v>
      </c>
      <c r="E698" s="52"/>
      <c r="F698" s="8" t="s">
        <v>865</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696</v>
      </c>
      <c r="Q698" s="52" t="s">
        <v>270</v>
      </c>
      <c r="R698" s="8" t="s">
        <v>271</v>
      </c>
      <c r="S698" s="177" t="s">
        <v>77</v>
      </c>
      <c r="T698" s="52"/>
    </row>
    <row r="699" spans="1:20" ht="99.75">
      <c r="A699" s="73" t="str">
        <f t="shared" si="183"/>
        <v>Research and Development</v>
      </c>
      <c r="B699" s="73" t="str">
        <f t="shared" si="181"/>
        <v>Fuel Use Reduction</v>
      </c>
      <c r="C699" s="73" t="str">
        <f t="shared" si="181"/>
        <v>RnD Industry Fuel Use Perc Reduction</v>
      </c>
      <c r="D699" s="8" t="s">
        <v>146</v>
      </c>
      <c r="E699" s="52"/>
      <c r="F699" s="8" t="s">
        <v>360</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697</v>
      </c>
      <c r="Q699" s="52" t="s">
        <v>270</v>
      </c>
      <c r="R699" s="8" t="s">
        <v>271</v>
      </c>
      <c r="S699" s="177" t="s">
        <v>77</v>
      </c>
      <c r="T699" s="52"/>
    </row>
    <row r="700" spans="1:20" ht="99.75">
      <c r="A700" s="73" t="str">
        <f t="shared" si="183"/>
        <v>Research and Development</v>
      </c>
      <c r="B700" s="73" t="str">
        <f t="shared" si="181"/>
        <v>Fuel Use Reduction</v>
      </c>
      <c r="C700" s="73" t="str">
        <f t="shared" si="181"/>
        <v>RnD Industry Fuel Use Perc Reduction</v>
      </c>
      <c r="D700" s="8" t="s">
        <v>147</v>
      </c>
      <c r="E700" s="52"/>
      <c r="F700" s="8" t="s">
        <v>361</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698</v>
      </c>
      <c r="Q700" s="52" t="s">
        <v>270</v>
      </c>
      <c r="R700" s="8" t="s">
        <v>271</v>
      </c>
      <c r="S700" s="177" t="s">
        <v>77</v>
      </c>
      <c r="T700" s="52"/>
    </row>
    <row r="701" spans="1:20" ht="85.5">
      <c r="A701" s="94" t="s">
        <v>1127</v>
      </c>
      <c r="B701" s="73" t="str">
        <f t="shared" si="181"/>
        <v>Fuel Use Reduction</v>
      </c>
      <c r="C701" s="94" t="s">
        <v>324</v>
      </c>
      <c r="D701" s="52" t="s">
        <v>558</v>
      </c>
      <c r="E701" s="52"/>
      <c r="F701" s="52" t="s">
        <v>515</v>
      </c>
      <c r="G701" s="52"/>
      <c r="H701" s="53">
        <v>133</v>
      </c>
      <c r="I701" s="52" t="s">
        <v>46</v>
      </c>
      <c r="J701" s="73" t="str">
        <f t="shared" si="174"/>
        <v>R&amp;D Fuel Use Reductions</v>
      </c>
      <c r="K701" s="75" t="s">
        <v>579</v>
      </c>
      <c r="L701" s="59">
        <v>0</v>
      </c>
      <c r="M701" s="59">
        <v>0.4</v>
      </c>
      <c r="N701" s="58">
        <v>0.01</v>
      </c>
      <c r="O701" s="52" t="s">
        <v>35</v>
      </c>
      <c r="P701" s="52" t="s">
        <v>699</v>
      </c>
      <c r="Q701" s="52" t="s">
        <v>270</v>
      </c>
      <c r="R701" s="8" t="s">
        <v>271</v>
      </c>
      <c r="S701" s="177" t="s">
        <v>77</v>
      </c>
      <c r="T701" s="52"/>
    </row>
    <row r="702" spans="1:20" ht="85.5">
      <c r="A702" s="73" t="str">
        <f t="shared" ref="A702:A707" si="184">A$701</f>
        <v>Research and Development</v>
      </c>
      <c r="B702" s="73" t="str">
        <f t="shared" ref="B702:C707" si="185">B$701</f>
        <v>Fuel Use Reduction</v>
      </c>
      <c r="C702" s="73" t="str">
        <f t="shared" si="185"/>
        <v>RnD Transportation Fuel Use Perc Reduction</v>
      </c>
      <c r="D702" s="52" t="s">
        <v>559</v>
      </c>
      <c r="E702" s="52"/>
      <c r="F702" s="52" t="s">
        <v>516</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700</v>
      </c>
      <c r="Q702" s="52" t="s">
        <v>270</v>
      </c>
      <c r="R702" s="8" t="s">
        <v>271</v>
      </c>
      <c r="S702" s="177" t="s">
        <v>77</v>
      </c>
      <c r="T702" s="52"/>
    </row>
    <row r="703" spans="1:20" ht="99.75">
      <c r="A703" s="73" t="str">
        <f t="shared" si="184"/>
        <v>Research and Development</v>
      </c>
      <c r="B703" s="73" t="str">
        <f t="shared" si="185"/>
        <v>Fuel Use Reduction</v>
      </c>
      <c r="C703" s="73" t="str">
        <f t="shared" si="185"/>
        <v>RnD Transportation Fuel Use Perc Reduction</v>
      </c>
      <c r="D703" s="52" t="s">
        <v>560</v>
      </c>
      <c r="E703" s="52"/>
      <c r="F703" s="52" t="s">
        <v>517</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701</v>
      </c>
      <c r="Q703" s="52" t="s">
        <v>270</v>
      </c>
      <c r="R703" s="8" t="s">
        <v>271</v>
      </c>
      <c r="S703" s="177" t="s">
        <v>77</v>
      </c>
      <c r="T703" s="52"/>
    </row>
    <row r="704" spans="1:20" ht="99.75">
      <c r="A704" s="73" t="str">
        <f t="shared" si="184"/>
        <v>Research and Development</v>
      </c>
      <c r="B704" s="73" t="str">
        <f t="shared" si="185"/>
        <v>Fuel Use Reduction</v>
      </c>
      <c r="C704" s="73" t="str">
        <f t="shared" si="185"/>
        <v>RnD Transportation Fuel Use Perc Reduction</v>
      </c>
      <c r="D704" s="52" t="s">
        <v>561</v>
      </c>
      <c r="E704" s="52"/>
      <c r="F704" s="52" t="s">
        <v>518</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702</v>
      </c>
      <c r="Q704" s="52" t="s">
        <v>270</v>
      </c>
      <c r="R704" s="8" t="s">
        <v>271</v>
      </c>
      <c r="S704" s="177" t="s">
        <v>77</v>
      </c>
      <c r="T704" s="52"/>
    </row>
    <row r="705" spans="1:20" ht="85.5">
      <c r="A705" s="73" t="str">
        <f t="shared" si="184"/>
        <v>Research and Development</v>
      </c>
      <c r="B705" s="73" t="str">
        <f t="shared" si="185"/>
        <v>Fuel Use Reduction</v>
      </c>
      <c r="C705" s="73" t="str">
        <f t="shared" si="185"/>
        <v>RnD Transportation Fuel Use Perc Reduction</v>
      </c>
      <c r="D705" s="52" t="s">
        <v>562</v>
      </c>
      <c r="E705" s="52"/>
      <c r="F705" s="52" t="s">
        <v>519</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703</v>
      </c>
      <c r="Q705" s="52" t="s">
        <v>270</v>
      </c>
      <c r="R705" s="8" t="s">
        <v>271</v>
      </c>
      <c r="S705" s="177" t="s">
        <v>77</v>
      </c>
      <c r="T705" s="52"/>
    </row>
    <row r="706" spans="1:20" ht="85.5">
      <c r="A706" s="73" t="str">
        <f t="shared" si="184"/>
        <v>Research and Development</v>
      </c>
      <c r="B706" s="73" t="str">
        <f t="shared" si="185"/>
        <v>Fuel Use Reduction</v>
      </c>
      <c r="C706" s="73" t="str">
        <f t="shared" si="185"/>
        <v>RnD Transportation Fuel Use Perc Reduction</v>
      </c>
      <c r="D706" s="52" t="s">
        <v>969</v>
      </c>
      <c r="E706" s="52"/>
      <c r="F706" s="52" t="s">
        <v>1287</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1291</v>
      </c>
      <c r="Q706" s="52" t="s">
        <v>270</v>
      </c>
      <c r="R706" s="8" t="s">
        <v>271</v>
      </c>
      <c r="S706" s="177" t="s">
        <v>77</v>
      </c>
      <c r="T706" s="52"/>
    </row>
    <row r="707" spans="1:20" ht="85.5">
      <c r="A707" s="73" t="str">
        <f t="shared" si="184"/>
        <v>Research and Development</v>
      </c>
      <c r="B707" s="73" t="str">
        <f t="shared" si="185"/>
        <v>Fuel Use Reduction</v>
      </c>
      <c r="C707" s="73" t="str">
        <f t="shared" si="185"/>
        <v>RnD Transportation Fuel Use Perc Reduction</v>
      </c>
      <c r="D707" s="52" t="s">
        <v>968</v>
      </c>
      <c r="E707" s="52"/>
      <c r="F707" s="52" t="s">
        <v>1288</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1292</v>
      </c>
      <c r="Q707" s="52" t="s">
        <v>270</v>
      </c>
      <c r="R707" s="8" t="s">
        <v>271</v>
      </c>
      <c r="S707" s="177" t="s">
        <v>77</v>
      </c>
      <c r="T707" s="52"/>
    </row>
    <row r="708" spans="1:20" s="93" customFormat="1" ht="57">
      <c r="A708" s="3" t="s">
        <v>1325</v>
      </c>
      <c r="B708" s="3" t="s">
        <v>1326</v>
      </c>
      <c r="C708" s="3" t="s">
        <v>1329</v>
      </c>
      <c r="D708" s="3"/>
      <c r="E708" s="3"/>
      <c r="F708" s="3"/>
      <c r="G708" s="3"/>
      <c r="H708" s="171">
        <v>543</v>
      </c>
      <c r="I708" s="3" t="s">
        <v>46</v>
      </c>
      <c r="J708" s="168"/>
      <c r="K708" s="3" t="s">
        <v>1327</v>
      </c>
      <c r="L708" s="421">
        <v>-0.1</v>
      </c>
      <c r="M708" s="425">
        <v>5.8000000000000003E-2</v>
      </c>
      <c r="N708" s="426">
        <v>5.0000000000000001E-4</v>
      </c>
      <c r="O708" s="3" t="s">
        <v>1333</v>
      </c>
      <c r="P708" s="427" t="s">
        <v>2168</v>
      </c>
      <c r="Q708" s="3"/>
      <c r="R708" s="3"/>
      <c r="S708" s="183" t="s">
        <v>1328</v>
      </c>
      <c r="T708" s="428" t="s">
        <v>2169</v>
      </c>
    </row>
    <row r="709" spans="1:20" ht="85.5">
      <c r="A709" s="3" t="s">
        <v>1522</v>
      </c>
      <c r="B709" s="3" t="s">
        <v>1523</v>
      </c>
      <c r="C709" s="3" t="s">
        <v>1530</v>
      </c>
      <c r="D709" s="3" t="s">
        <v>1539</v>
      </c>
      <c r="F709" s="3" t="s">
        <v>1544</v>
      </c>
      <c r="H709" s="166">
        <v>545</v>
      </c>
      <c r="I709" s="3" t="s">
        <v>46</v>
      </c>
      <c r="J709" s="86"/>
      <c r="K709" s="94" t="s">
        <v>1572</v>
      </c>
      <c r="L709" s="77">
        <v>0</v>
      </c>
      <c r="M709" s="3">
        <v>10</v>
      </c>
      <c r="N709" s="3">
        <v>1</v>
      </c>
      <c r="O709" s="3" t="s">
        <v>1452</v>
      </c>
      <c r="P709" s="3" t="s">
        <v>1548</v>
      </c>
      <c r="Q709" s="3" t="s">
        <v>1453</v>
      </c>
      <c r="R709" s="6"/>
      <c r="T709" s="3"/>
    </row>
    <row r="710" spans="1:20" ht="85.5">
      <c r="A710" s="4" t="str">
        <f>A$709</f>
        <v>Government Revenue Accounting</v>
      </c>
      <c r="B710" s="4" t="str">
        <f t="shared" ref="B710:C710" si="187">B$709</f>
        <v>Carbon Tax Revenue</v>
      </c>
      <c r="C710" s="4" t="str">
        <f t="shared" si="187"/>
        <v>GRA for Carbon Tax Revenue</v>
      </c>
      <c r="D710" s="3" t="s">
        <v>1540</v>
      </c>
      <c r="F710" s="3" t="s">
        <v>1570</v>
      </c>
      <c r="H710" s="169">
        <v>546</v>
      </c>
      <c r="I710" s="4" t="str">
        <f t="shared" ref="I710:I713" si="188">I$709</f>
        <v>Yes</v>
      </c>
      <c r="J710" s="86"/>
      <c r="K710" s="4" t="str">
        <f t="shared" ref="K710:Q713" si="189">K$709</f>
        <v>GRA carbon tax revenue</v>
      </c>
      <c r="L710" s="4">
        <f t="shared" si="189"/>
        <v>0</v>
      </c>
      <c r="M710" s="4">
        <f t="shared" si="189"/>
        <v>10</v>
      </c>
      <c r="N710" s="4">
        <f t="shared" si="189"/>
        <v>1</v>
      </c>
      <c r="O710" s="4" t="str">
        <f t="shared" si="189"/>
        <v>weight</v>
      </c>
      <c r="P710" s="3" t="s">
        <v>1571</v>
      </c>
      <c r="Q710" s="4" t="str">
        <f t="shared" si="189"/>
        <v>io-model.html</v>
      </c>
      <c r="R710" s="6"/>
      <c r="T710" s="3"/>
    </row>
    <row r="711" spans="1:20" ht="85.5">
      <c r="A711" s="4" t="str">
        <f t="shared" ref="A711:C713" si="190">A$709</f>
        <v>Government Revenue Accounting</v>
      </c>
      <c r="B711" s="4" t="str">
        <f t="shared" si="190"/>
        <v>Carbon Tax Revenue</v>
      </c>
      <c r="C711" s="4" t="str">
        <f t="shared" si="190"/>
        <v>GRA for Carbon Tax Revenue</v>
      </c>
      <c r="D711" s="3" t="s">
        <v>1541</v>
      </c>
      <c r="F711" s="3" t="s">
        <v>1545</v>
      </c>
      <c r="H711" s="169">
        <v>547</v>
      </c>
      <c r="I711" s="4" t="str">
        <f t="shared" si="188"/>
        <v>Yes</v>
      </c>
      <c r="J711" s="86"/>
      <c r="K711" s="4" t="str">
        <f t="shared" si="189"/>
        <v>GRA carbon tax revenue</v>
      </c>
      <c r="L711" s="4">
        <f t="shared" si="189"/>
        <v>0</v>
      </c>
      <c r="M711" s="4">
        <f t="shared" si="189"/>
        <v>10</v>
      </c>
      <c r="N711" s="4">
        <f t="shared" si="189"/>
        <v>1</v>
      </c>
      <c r="O711" s="4" t="str">
        <f t="shared" si="189"/>
        <v>weight</v>
      </c>
      <c r="P711" s="3" t="s">
        <v>1454</v>
      </c>
      <c r="Q711" s="4" t="str">
        <f t="shared" si="189"/>
        <v>io-model.html</v>
      </c>
      <c r="R711" s="6"/>
      <c r="T711" s="3"/>
    </row>
    <row r="712" spans="1:20" ht="85.5">
      <c r="A712" s="4" t="str">
        <f t="shared" si="190"/>
        <v>Government Revenue Accounting</v>
      </c>
      <c r="B712" s="4" t="str">
        <f t="shared" si="190"/>
        <v>Carbon Tax Revenue</v>
      </c>
      <c r="C712" s="4" t="str">
        <f t="shared" si="190"/>
        <v>GRA for Carbon Tax Revenue</v>
      </c>
      <c r="D712" s="3" t="s">
        <v>1542</v>
      </c>
      <c r="F712" s="3" t="s">
        <v>1546</v>
      </c>
      <c r="H712" s="169">
        <v>548</v>
      </c>
      <c r="I712" s="4" t="str">
        <f t="shared" si="188"/>
        <v>Yes</v>
      </c>
      <c r="J712" s="86"/>
      <c r="K712" s="4" t="str">
        <f t="shared" si="189"/>
        <v>GRA carbon tax revenue</v>
      </c>
      <c r="L712" s="4">
        <f t="shared" si="189"/>
        <v>0</v>
      </c>
      <c r="M712" s="4">
        <f t="shared" si="189"/>
        <v>10</v>
      </c>
      <c r="N712" s="4">
        <f t="shared" si="189"/>
        <v>1</v>
      </c>
      <c r="O712" s="4" t="str">
        <f t="shared" si="189"/>
        <v>weight</v>
      </c>
      <c r="P712" s="3" t="s">
        <v>1455</v>
      </c>
      <c r="Q712" s="4" t="str">
        <f t="shared" si="189"/>
        <v>io-model.html</v>
      </c>
      <c r="R712" s="6"/>
      <c r="T712" s="3"/>
    </row>
    <row r="713" spans="1:20" ht="85.5">
      <c r="A713" s="4" t="str">
        <f t="shared" si="190"/>
        <v>Government Revenue Accounting</v>
      </c>
      <c r="B713" s="4" t="str">
        <f t="shared" si="190"/>
        <v>Carbon Tax Revenue</v>
      </c>
      <c r="C713" s="4" t="str">
        <f t="shared" si="190"/>
        <v>GRA for Carbon Tax Revenue</v>
      </c>
      <c r="D713" s="3" t="s">
        <v>1543</v>
      </c>
      <c r="F713" s="3" t="s">
        <v>1547</v>
      </c>
      <c r="H713" s="169">
        <v>549</v>
      </c>
      <c r="I713" s="4" t="str">
        <f t="shared" si="188"/>
        <v>Yes</v>
      </c>
      <c r="J713" s="86"/>
      <c r="K713" s="4" t="str">
        <f t="shared" si="189"/>
        <v>GRA carbon tax revenue</v>
      </c>
      <c r="L713" s="4">
        <f t="shared" si="189"/>
        <v>0</v>
      </c>
      <c r="M713" s="4">
        <f t="shared" si="189"/>
        <v>10</v>
      </c>
      <c r="N713" s="4">
        <f t="shared" si="189"/>
        <v>1</v>
      </c>
      <c r="O713" s="4" t="str">
        <f t="shared" si="189"/>
        <v>weight</v>
      </c>
      <c r="P713" s="3" t="s">
        <v>1456</v>
      </c>
      <c r="Q713" s="4" t="str">
        <f t="shared" si="189"/>
        <v>io-model.html</v>
      </c>
      <c r="R713" s="6"/>
      <c r="T713" s="3"/>
    </row>
    <row r="714" spans="1:20" ht="85.5">
      <c r="A714" s="3" t="s">
        <v>1522</v>
      </c>
      <c r="B714" s="3" t="s">
        <v>1524</v>
      </c>
      <c r="C714" s="3" t="s">
        <v>1531</v>
      </c>
      <c r="D714" s="3" t="s">
        <v>1539</v>
      </c>
      <c r="F714" s="3" t="s">
        <v>1544</v>
      </c>
      <c r="H714" s="169">
        <v>550</v>
      </c>
      <c r="I714" s="3" t="s">
        <v>46</v>
      </c>
      <c r="J714" s="86"/>
      <c r="K714" s="94" t="s">
        <v>1573</v>
      </c>
      <c r="L714" s="77">
        <v>0</v>
      </c>
      <c r="M714" s="3">
        <v>10</v>
      </c>
      <c r="N714" s="3">
        <v>1</v>
      </c>
      <c r="O714" s="3" t="s">
        <v>1452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1453</v>
      </c>
      <c r="R714" s="6"/>
      <c r="T714" s="3"/>
    </row>
    <row r="715" spans="1:20" ht="85.5">
      <c r="A715" s="4" t="str">
        <f>A$714</f>
        <v>Government Revenue Accounting</v>
      </c>
      <c r="B715" s="4" t="str">
        <f t="shared" ref="B715:C718" si="191">B$714</f>
        <v>Fuel Tax Revenue</v>
      </c>
      <c r="C715" s="4" t="str">
        <f t="shared" si="191"/>
        <v>GRA for Fuel Tax Revenue</v>
      </c>
      <c r="D715" s="3" t="s">
        <v>1540</v>
      </c>
      <c r="F715" s="3" t="s">
        <v>1570</v>
      </c>
      <c r="H715" s="169">
        <v>551</v>
      </c>
      <c r="I715" s="4" t="str">
        <f t="shared" ref="I715:I718" si="192">I$714</f>
        <v>Yes</v>
      </c>
      <c r="J715" s="86"/>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c r="A716" s="4" t="str">
        <f t="shared" ref="A716:A718" si="195">A$714</f>
        <v>Government Revenue Accounting</v>
      </c>
      <c r="B716" s="4" t="str">
        <f t="shared" si="191"/>
        <v>Fuel Tax Revenue</v>
      </c>
      <c r="C716" s="4" t="str">
        <f t="shared" si="191"/>
        <v>GRA for Fuel Tax Revenue</v>
      </c>
      <c r="D716" s="3" t="s">
        <v>1541</v>
      </c>
      <c r="F716" s="3" t="s">
        <v>1545</v>
      </c>
      <c r="H716" s="169">
        <v>552</v>
      </c>
      <c r="I716" s="4" t="str">
        <f t="shared" si="192"/>
        <v>Yes</v>
      </c>
      <c r="J716" s="86"/>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c r="A717" s="4" t="str">
        <f t="shared" si="195"/>
        <v>Government Revenue Accounting</v>
      </c>
      <c r="B717" s="4" t="str">
        <f t="shared" si="191"/>
        <v>Fuel Tax Revenue</v>
      </c>
      <c r="C717" s="4" t="str">
        <f t="shared" si="191"/>
        <v>GRA for Fuel Tax Revenue</v>
      </c>
      <c r="D717" s="3" t="s">
        <v>1542</v>
      </c>
      <c r="F717" s="3" t="s">
        <v>1546</v>
      </c>
      <c r="H717" s="169">
        <v>553</v>
      </c>
      <c r="I717" s="4" t="str">
        <f t="shared" si="192"/>
        <v>Yes</v>
      </c>
      <c r="J717" s="86"/>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c r="A718" s="4" t="str">
        <f t="shared" si="195"/>
        <v>Government Revenue Accounting</v>
      </c>
      <c r="B718" s="4" t="str">
        <f t="shared" si="191"/>
        <v>Fuel Tax Revenue</v>
      </c>
      <c r="C718" s="4" t="str">
        <f t="shared" si="191"/>
        <v>GRA for Fuel Tax Revenue</v>
      </c>
      <c r="D718" s="3" t="s">
        <v>1543</v>
      </c>
      <c r="F718" s="3" t="s">
        <v>1547</v>
      </c>
      <c r="H718" s="169">
        <v>554</v>
      </c>
      <c r="I718" s="4" t="str">
        <f t="shared" si="192"/>
        <v>Yes</v>
      </c>
      <c r="J718" s="86"/>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c r="A719" s="3" t="s">
        <v>1522</v>
      </c>
      <c r="B719" s="3" t="s">
        <v>498</v>
      </c>
      <c r="C719" s="3" t="s">
        <v>1532</v>
      </c>
      <c r="D719" s="3" t="s">
        <v>1539</v>
      </c>
      <c r="F719" s="3" t="s">
        <v>1544</v>
      </c>
      <c r="H719" s="169">
        <v>555</v>
      </c>
      <c r="I719" s="3" t="s">
        <v>46</v>
      </c>
      <c r="J719" s="86"/>
      <c r="K719" s="94" t="s">
        <v>1574</v>
      </c>
      <c r="L719" s="77">
        <v>0</v>
      </c>
      <c r="M719" s="3">
        <v>10</v>
      </c>
      <c r="N719" s="3">
        <v>1</v>
      </c>
      <c r="O719" s="3" t="s">
        <v>1452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1453</v>
      </c>
      <c r="R719" s="6"/>
      <c r="T719" s="3"/>
    </row>
    <row r="720" spans="1:20" ht="85.5">
      <c r="A720" s="4" t="str">
        <f>A$719</f>
        <v>Government Revenue Accounting</v>
      </c>
      <c r="B720" s="4" t="str">
        <f t="shared" ref="B720:C723" si="196">B$719</f>
        <v>EV Subsidy</v>
      </c>
      <c r="C720" s="4" t="str">
        <f t="shared" si="196"/>
        <v>GRA for EV Subsidy</v>
      </c>
      <c r="D720" s="3" t="s">
        <v>1540</v>
      </c>
      <c r="F720" s="3" t="s">
        <v>1570</v>
      </c>
      <c r="H720" s="169">
        <v>556</v>
      </c>
      <c r="I720" s="4" t="str">
        <f t="shared" ref="I720:I723" si="197">I$719</f>
        <v>Yes</v>
      </c>
      <c r="J720" s="86"/>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c r="A721" s="4" t="str">
        <f t="shared" ref="A721:A723" si="200">A$719</f>
        <v>Government Revenue Accounting</v>
      </c>
      <c r="B721" s="4" t="str">
        <f t="shared" si="196"/>
        <v>EV Subsidy</v>
      </c>
      <c r="C721" s="4" t="str">
        <f t="shared" si="196"/>
        <v>GRA for EV Subsidy</v>
      </c>
      <c r="D721" s="3" t="s">
        <v>1541</v>
      </c>
      <c r="F721" s="3" t="s">
        <v>1545</v>
      </c>
      <c r="H721" s="169">
        <v>557</v>
      </c>
      <c r="I721" s="4" t="str">
        <f t="shared" si="197"/>
        <v>Yes</v>
      </c>
      <c r="J721" s="86"/>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c r="A722" s="4" t="str">
        <f t="shared" si="200"/>
        <v>Government Revenue Accounting</v>
      </c>
      <c r="B722" s="4" t="str">
        <f t="shared" si="196"/>
        <v>EV Subsidy</v>
      </c>
      <c r="C722" s="4" t="str">
        <f t="shared" si="196"/>
        <v>GRA for EV Subsidy</v>
      </c>
      <c r="D722" s="3" t="s">
        <v>1542</v>
      </c>
      <c r="F722" s="3" t="s">
        <v>1546</v>
      </c>
      <c r="H722" s="169">
        <v>558</v>
      </c>
      <c r="I722" s="4" t="str">
        <f t="shared" si="197"/>
        <v>Yes</v>
      </c>
      <c r="J722" s="86"/>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c r="A723" s="4" t="str">
        <f t="shared" si="200"/>
        <v>Government Revenue Accounting</v>
      </c>
      <c r="B723" s="4" t="str">
        <f t="shared" si="196"/>
        <v>EV Subsidy</v>
      </c>
      <c r="C723" s="4" t="str">
        <f t="shared" si="196"/>
        <v>GRA for EV Subsidy</v>
      </c>
      <c r="D723" s="3" t="s">
        <v>1543</v>
      </c>
      <c r="F723" s="3" t="s">
        <v>1547</v>
      </c>
      <c r="H723" s="169">
        <v>559</v>
      </c>
      <c r="I723" s="4" t="str">
        <f t="shared" si="197"/>
        <v>Yes</v>
      </c>
      <c r="J723" s="86"/>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c r="A724" s="3" t="s">
        <v>1522</v>
      </c>
      <c r="B724" s="3" t="s">
        <v>1525</v>
      </c>
      <c r="C724" s="3" t="s">
        <v>1533</v>
      </c>
      <c r="D724" s="3" t="s">
        <v>1539</v>
      </c>
      <c r="F724" s="3" t="s">
        <v>1544</v>
      </c>
      <c r="H724" s="169">
        <v>560</v>
      </c>
      <c r="I724" s="3" t="s">
        <v>46</v>
      </c>
      <c r="J724" s="86"/>
      <c r="K724" s="94" t="s">
        <v>1575</v>
      </c>
      <c r="L724" s="77">
        <v>0</v>
      </c>
      <c r="M724" s="3">
        <v>10</v>
      </c>
      <c r="N724" s="3">
        <v>1</v>
      </c>
      <c r="O724" s="3" t="s">
        <v>1452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1453</v>
      </c>
      <c r="R724" s="6"/>
      <c r="T724" s="3"/>
    </row>
    <row r="725" spans="1:20" ht="85.5">
      <c r="A725" s="4" t="str">
        <f>A$724</f>
        <v>Government Revenue Accounting</v>
      </c>
      <c r="B725" s="4" t="str">
        <f t="shared" ref="B725:C728" si="201">B$724</f>
        <v>Electricity Generation Subsidy</v>
      </c>
      <c r="C725" s="4" t="str">
        <f t="shared" si="201"/>
        <v>GRA for Electricity Generation Subsidies</v>
      </c>
      <c r="D725" s="3" t="s">
        <v>1540</v>
      </c>
      <c r="F725" s="3" t="s">
        <v>1570</v>
      </c>
      <c r="H725" s="169">
        <v>561</v>
      </c>
      <c r="I725" s="4" t="str">
        <f t="shared" ref="I725:I728" si="202">I$724</f>
        <v>Yes</v>
      </c>
      <c r="J725" s="86"/>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c r="A726" s="4" t="str">
        <f t="shared" ref="A726:A728" si="205">A$724</f>
        <v>Government Revenue Accounting</v>
      </c>
      <c r="B726" s="4" t="str">
        <f t="shared" si="201"/>
        <v>Electricity Generation Subsidy</v>
      </c>
      <c r="C726" s="4" t="str">
        <f t="shared" si="201"/>
        <v>GRA for Electricity Generation Subsidies</v>
      </c>
      <c r="D726" s="3" t="s">
        <v>1541</v>
      </c>
      <c r="F726" s="3" t="s">
        <v>1545</v>
      </c>
      <c r="H726" s="169">
        <v>562</v>
      </c>
      <c r="I726" s="4" t="str">
        <f t="shared" si="202"/>
        <v>Yes</v>
      </c>
      <c r="J726" s="86"/>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c r="A727" s="4" t="str">
        <f t="shared" si="205"/>
        <v>Government Revenue Accounting</v>
      </c>
      <c r="B727" s="4" t="str">
        <f t="shared" si="201"/>
        <v>Electricity Generation Subsidy</v>
      </c>
      <c r="C727" s="4" t="str">
        <f t="shared" si="201"/>
        <v>GRA for Electricity Generation Subsidies</v>
      </c>
      <c r="D727" s="3" t="s">
        <v>1542</v>
      </c>
      <c r="F727" s="3" t="s">
        <v>1546</v>
      </c>
      <c r="H727" s="169">
        <v>563</v>
      </c>
      <c r="I727" s="4" t="str">
        <f t="shared" si="202"/>
        <v>Yes</v>
      </c>
      <c r="J727" s="86"/>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c r="A728" s="4" t="str">
        <f t="shared" si="205"/>
        <v>Government Revenue Accounting</v>
      </c>
      <c r="B728" s="4" t="str">
        <f t="shared" si="201"/>
        <v>Electricity Generation Subsidy</v>
      </c>
      <c r="C728" s="4" t="str">
        <f t="shared" si="201"/>
        <v>GRA for Electricity Generation Subsidies</v>
      </c>
      <c r="D728" s="3" t="s">
        <v>1543</v>
      </c>
      <c r="F728" s="3" t="s">
        <v>1547</v>
      </c>
      <c r="H728" s="169">
        <v>564</v>
      </c>
      <c r="I728" s="4" t="str">
        <f t="shared" si="202"/>
        <v>Yes</v>
      </c>
      <c r="J728" s="86"/>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c r="A729" s="3" t="s">
        <v>1522</v>
      </c>
      <c r="B729" s="3" t="s">
        <v>1526</v>
      </c>
      <c r="C729" s="3" t="s">
        <v>1534</v>
      </c>
      <c r="D729" s="3" t="s">
        <v>1539</v>
      </c>
      <c r="F729" s="3" t="s">
        <v>1544</v>
      </c>
      <c r="H729" s="169">
        <v>565</v>
      </c>
      <c r="I729" s="3" t="s">
        <v>46</v>
      </c>
      <c r="J729" s="86"/>
      <c r="K729" s="94" t="s">
        <v>1576</v>
      </c>
      <c r="L729" s="77">
        <v>0</v>
      </c>
      <c r="M729" s="3">
        <v>10</v>
      </c>
      <c r="N729" s="3">
        <v>1</v>
      </c>
      <c r="O729" s="3" t="s">
        <v>1452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1453</v>
      </c>
      <c r="R729" s="6"/>
      <c r="T729" s="3"/>
    </row>
    <row r="730" spans="1:20" ht="85.5">
      <c r="A730" s="4" t="str">
        <f>A$729</f>
        <v>Government Revenue Accounting</v>
      </c>
      <c r="B730" s="4" t="str">
        <f t="shared" ref="B730:C733" si="206">B$729</f>
        <v>Electricity Capacity Construction Subsidy</v>
      </c>
      <c r="C730" s="4" t="str">
        <f t="shared" si="206"/>
        <v>GRA for Electricity Capacity Construction Subsidies</v>
      </c>
      <c r="D730" s="3" t="s">
        <v>1540</v>
      </c>
      <c r="F730" s="3" t="s">
        <v>1570</v>
      </c>
      <c r="H730" s="169">
        <v>566</v>
      </c>
      <c r="I730" s="4" t="str">
        <f t="shared" ref="I730:I733" si="207">I$729</f>
        <v>Yes</v>
      </c>
      <c r="J730" s="86"/>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c r="A731" s="4" t="str">
        <f t="shared" ref="A731:A733" si="210">A$729</f>
        <v>Government Revenue Accounting</v>
      </c>
      <c r="B731" s="4" t="str">
        <f t="shared" si="206"/>
        <v>Electricity Capacity Construction Subsidy</v>
      </c>
      <c r="C731" s="4" t="str">
        <f t="shared" si="206"/>
        <v>GRA for Electricity Capacity Construction Subsidies</v>
      </c>
      <c r="D731" s="3" t="s">
        <v>1541</v>
      </c>
      <c r="F731" s="3" t="s">
        <v>1545</v>
      </c>
      <c r="H731" s="169">
        <v>567</v>
      </c>
      <c r="I731" s="4" t="str">
        <f t="shared" si="207"/>
        <v>Yes</v>
      </c>
      <c r="J731" s="86"/>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c r="A732" s="4" t="str">
        <f t="shared" si="210"/>
        <v>Government Revenue Accounting</v>
      </c>
      <c r="B732" s="4" t="str">
        <f t="shared" si="206"/>
        <v>Electricity Capacity Construction Subsidy</v>
      </c>
      <c r="C732" s="4" t="str">
        <f t="shared" si="206"/>
        <v>GRA for Electricity Capacity Construction Subsidies</v>
      </c>
      <c r="D732" s="3" t="s">
        <v>1542</v>
      </c>
      <c r="F732" s="3" t="s">
        <v>1546</v>
      </c>
      <c r="H732" s="169">
        <v>568</v>
      </c>
      <c r="I732" s="4" t="str">
        <f t="shared" si="207"/>
        <v>Yes</v>
      </c>
      <c r="J732" s="86"/>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c r="A733" s="4" t="str">
        <f t="shared" si="210"/>
        <v>Government Revenue Accounting</v>
      </c>
      <c r="B733" s="4" t="str">
        <f t="shared" si="206"/>
        <v>Electricity Capacity Construction Subsidy</v>
      </c>
      <c r="C733" s="4" t="str">
        <f t="shared" si="206"/>
        <v>GRA for Electricity Capacity Construction Subsidies</v>
      </c>
      <c r="D733" s="3" t="s">
        <v>1543</v>
      </c>
      <c r="F733" s="3" t="s">
        <v>1547</v>
      </c>
      <c r="H733" s="169">
        <v>569</v>
      </c>
      <c r="I733" s="4" t="str">
        <f t="shared" si="207"/>
        <v>Yes</v>
      </c>
      <c r="J733" s="86"/>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c r="A734" s="3" t="s">
        <v>1522</v>
      </c>
      <c r="B734" s="3" t="s">
        <v>287</v>
      </c>
      <c r="C734" s="3" t="s">
        <v>1535</v>
      </c>
      <c r="D734" s="3" t="s">
        <v>1539</v>
      </c>
      <c r="F734" s="3" t="s">
        <v>1544</v>
      </c>
      <c r="H734" s="169">
        <v>570</v>
      </c>
      <c r="I734" s="3" t="s">
        <v>46</v>
      </c>
      <c r="J734" s="86"/>
      <c r="K734" s="94" t="s">
        <v>1577</v>
      </c>
      <c r="L734" s="77">
        <v>0</v>
      </c>
      <c r="M734" s="3">
        <v>10</v>
      </c>
      <c r="N734" s="3">
        <v>1</v>
      </c>
      <c r="O734" s="3" t="s">
        <v>1452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1453</v>
      </c>
      <c r="R734" s="6"/>
      <c r="T734" s="3"/>
    </row>
    <row r="735" spans="1:20" ht="85.5">
      <c r="A735" s="4" t="str">
        <f>A$734</f>
        <v>Government Revenue Accounting</v>
      </c>
      <c r="B735" s="4" t="str">
        <f t="shared" ref="B735:C738" si="211">B$734</f>
        <v>Distributed Solar Subsidy</v>
      </c>
      <c r="C735" s="4" t="str">
        <f t="shared" si="211"/>
        <v>GRA for Distributed Solar Subsidy</v>
      </c>
      <c r="D735" s="3" t="s">
        <v>1540</v>
      </c>
      <c r="F735" s="3" t="s">
        <v>1570</v>
      </c>
      <c r="H735" s="169">
        <v>571</v>
      </c>
      <c r="I735" s="4" t="str">
        <f t="shared" ref="I735:I738" si="212">I$734</f>
        <v>Yes</v>
      </c>
      <c r="J735" s="86"/>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c r="A736" s="4" t="str">
        <f t="shared" ref="A736:A738" si="215">A$734</f>
        <v>Government Revenue Accounting</v>
      </c>
      <c r="B736" s="4" t="str">
        <f t="shared" si="211"/>
        <v>Distributed Solar Subsidy</v>
      </c>
      <c r="C736" s="4" t="str">
        <f t="shared" si="211"/>
        <v>GRA for Distributed Solar Subsidy</v>
      </c>
      <c r="D736" s="3" t="s">
        <v>1541</v>
      </c>
      <c r="F736" s="3" t="s">
        <v>1545</v>
      </c>
      <c r="H736" s="169">
        <v>572</v>
      </c>
      <c r="I736" s="4" t="str">
        <f t="shared" si="212"/>
        <v>Yes</v>
      </c>
      <c r="J736" s="86"/>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c r="A737" s="4" t="str">
        <f t="shared" si="215"/>
        <v>Government Revenue Accounting</v>
      </c>
      <c r="B737" s="4" t="str">
        <f t="shared" si="211"/>
        <v>Distributed Solar Subsidy</v>
      </c>
      <c r="C737" s="4" t="str">
        <f t="shared" si="211"/>
        <v>GRA for Distributed Solar Subsidy</v>
      </c>
      <c r="D737" s="3" t="s">
        <v>1542</v>
      </c>
      <c r="F737" s="3" t="s">
        <v>1546</v>
      </c>
      <c r="H737" s="169">
        <v>573</v>
      </c>
      <c r="I737" s="4" t="str">
        <f t="shared" si="212"/>
        <v>Yes</v>
      </c>
      <c r="J737" s="86"/>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c r="A738" s="4" t="str">
        <f t="shared" si="215"/>
        <v>Government Revenue Accounting</v>
      </c>
      <c r="B738" s="4" t="str">
        <f t="shared" si="211"/>
        <v>Distributed Solar Subsidy</v>
      </c>
      <c r="C738" s="4" t="str">
        <f t="shared" si="211"/>
        <v>GRA for Distributed Solar Subsidy</v>
      </c>
      <c r="D738" s="3" t="s">
        <v>1543</v>
      </c>
      <c r="F738" s="3" t="s">
        <v>1547</v>
      </c>
      <c r="H738" s="169">
        <v>574</v>
      </c>
      <c r="I738" s="4" t="str">
        <f t="shared" si="212"/>
        <v>Yes</v>
      </c>
      <c r="J738" s="86"/>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c r="A739" s="3" t="s">
        <v>1522</v>
      </c>
      <c r="B739" s="3" t="s">
        <v>1527</v>
      </c>
      <c r="C739" s="3" t="s">
        <v>1536</v>
      </c>
      <c r="D739" s="3" t="s">
        <v>1539</v>
      </c>
      <c r="F739" s="3" t="s">
        <v>1544</v>
      </c>
      <c r="H739" s="169">
        <v>575</v>
      </c>
      <c r="I739" s="3" t="s">
        <v>46</v>
      </c>
      <c r="J739" s="86"/>
      <c r="K739" s="94" t="s">
        <v>1578</v>
      </c>
      <c r="L739" s="77">
        <v>0</v>
      </c>
      <c r="M739" s="3">
        <v>10</v>
      </c>
      <c r="N739" s="3">
        <v>1</v>
      </c>
      <c r="O739" s="3" t="s">
        <v>1452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1453</v>
      </c>
      <c r="R739" s="6"/>
      <c r="T739" s="3"/>
    </row>
    <row r="740" spans="1:20" ht="85.5">
      <c r="A740" s="4" t="str">
        <f>A$739</f>
        <v>Government Revenue Accounting</v>
      </c>
      <c r="B740" s="4" t="str">
        <f t="shared" ref="B740:C743" si="216">B$739</f>
        <v>Fuel Subsidy</v>
      </c>
      <c r="C740" s="4" t="str">
        <f t="shared" si="216"/>
        <v>GRA for Fuel Subsidies</v>
      </c>
      <c r="D740" s="3" t="s">
        <v>1540</v>
      </c>
      <c r="F740" s="3" t="s">
        <v>1570</v>
      </c>
      <c r="H740" s="169">
        <v>576</v>
      </c>
      <c r="I740" s="4" t="str">
        <f t="shared" ref="I740:I743" si="217">I$739</f>
        <v>Yes</v>
      </c>
      <c r="J740" s="86"/>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c r="A741" s="4" t="str">
        <f t="shared" ref="A741:A743" si="220">A$739</f>
        <v>Government Revenue Accounting</v>
      </c>
      <c r="B741" s="4" t="str">
        <f t="shared" si="216"/>
        <v>Fuel Subsidy</v>
      </c>
      <c r="C741" s="4" t="str">
        <f t="shared" si="216"/>
        <v>GRA for Fuel Subsidies</v>
      </c>
      <c r="D741" s="3" t="s">
        <v>1541</v>
      </c>
      <c r="F741" s="3" t="s">
        <v>1545</v>
      </c>
      <c r="H741" s="169">
        <v>577</v>
      </c>
      <c r="I741" s="4" t="str">
        <f t="shared" si="217"/>
        <v>Yes</v>
      </c>
      <c r="J741" s="86"/>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c r="A742" s="4" t="str">
        <f t="shared" si="220"/>
        <v>Government Revenue Accounting</v>
      </c>
      <c r="B742" s="4" t="str">
        <f t="shared" si="216"/>
        <v>Fuel Subsidy</v>
      </c>
      <c r="C742" s="4" t="str">
        <f t="shared" si="216"/>
        <v>GRA for Fuel Subsidies</v>
      </c>
      <c r="D742" s="3" t="s">
        <v>1542</v>
      </c>
      <c r="F742" s="3" t="s">
        <v>1546</v>
      </c>
      <c r="H742" s="169">
        <v>578</v>
      </c>
      <c r="I742" s="4" t="str">
        <f t="shared" si="217"/>
        <v>Yes</v>
      </c>
      <c r="J742" s="86"/>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c r="A743" s="4" t="str">
        <f t="shared" si="220"/>
        <v>Government Revenue Accounting</v>
      </c>
      <c r="B743" s="4" t="str">
        <f t="shared" si="216"/>
        <v>Fuel Subsidy</v>
      </c>
      <c r="C743" s="4" t="str">
        <f t="shared" si="216"/>
        <v>GRA for Fuel Subsidies</v>
      </c>
      <c r="D743" s="3" t="s">
        <v>1543</v>
      </c>
      <c r="F743" s="3" t="s">
        <v>1547</v>
      </c>
      <c r="H743" s="169">
        <v>579</v>
      </c>
      <c r="I743" s="4" t="str">
        <f t="shared" si="217"/>
        <v>Yes</v>
      </c>
      <c r="J743" s="86"/>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c r="A744" s="3" t="s">
        <v>1522</v>
      </c>
      <c r="B744" s="3" t="s">
        <v>1528</v>
      </c>
      <c r="C744" s="3" t="s">
        <v>1537</v>
      </c>
      <c r="D744" s="3" t="s">
        <v>1539</v>
      </c>
      <c r="F744" s="3" t="s">
        <v>1544</v>
      </c>
      <c r="H744" s="169">
        <v>580</v>
      </c>
      <c r="I744" s="3" t="s">
        <v>46</v>
      </c>
      <c r="J744" s="86"/>
      <c r="K744" s="94" t="s">
        <v>1579</v>
      </c>
      <c r="L744" s="77">
        <v>0</v>
      </c>
      <c r="M744" s="3">
        <v>10</v>
      </c>
      <c r="N744" s="3">
        <v>1</v>
      </c>
      <c r="O744" s="3" t="s">
        <v>1452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1453</v>
      </c>
      <c r="R744" s="6"/>
      <c r="T744" s="3"/>
    </row>
    <row r="745" spans="1:20" ht="85.5">
      <c r="A745" s="4" t="str">
        <f>A$744</f>
        <v>Government Revenue Accounting</v>
      </c>
      <c r="B745" s="4" t="str">
        <f t="shared" ref="B745:C748" si="221">B$744</f>
        <v>National Debt Interest</v>
      </c>
      <c r="C745" s="4" t="str">
        <f t="shared" si="221"/>
        <v>GRA for National Debt Interest</v>
      </c>
      <c r="D745" s="3" t="s">
        <v>1540</v>
      </c>
      <c r="F745" s="3" t="s">
        <v>1570</v>
      </c>
      <c r="H745" s="169">
        <v>581</v>
      </c>
      <c r="I745" s="4" t="str">
        <f t="shared" ref="I745:I748" si="222">I$744</f>
        <v>Yes</v>
      </c>
      <c r="J745" s="86"/>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c r="A746" s="4" t="str">
        <f t="shared" ref="A746:A748" si="225">A$744</f>
        <v>Government Revenue Accounting</v>
      </c>
      <c r="B746" s="4" t="str">
        <f t="shared" si="221"/>
        <v>National Debt Interest</v>
      </c>
      <c r="C746" s="4" t="str">
        <f t="shared" si="221"/>
        <v>GRA for National Debt Interest</v>
      </c>
      <c r="D746" s="3" t="s">
        <v>1541</v>
      </c>
      <c r="F746" s="3" t="s">
        <v>1545</v>
      </c>
      <c r="H746" s="169">
        <v>582</v>
      </c>
      <c r="I746" s="4" t="str">
        <f t="shared" si="222"/>
        <v>Yes</v>
      </c>
      <c r="J746" s="86"/>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c r="A747" s="4" t="str">
        <f t="shared" si="225"/>
        <v>Government Revenue Accounting</v>
      </c>
      <c r="B747" s="4" t="str">
        <f t="shared" si="221"/>
        <v>National Debt Interest</v>
      </c>
      <c r="C747" s="4" t="str">
        <f t="shared" si="221"/>
        <v>GRA for National Debt Interest</v>
      </c>
      <c r="D747" s="3" t="s">
        <v>1542</v>
      </c>
      <c r="F747" s="3" t="s">
        <v>1546</v>
      </c>
      <c r="H747" s="169">
        <v>583</v>
      </c>
      <c r="I747" s="4" t="str">
        <f t="shared" si="222"/>
        <v>Yes</v>
      </c>
      <c r="J747" s="86"/>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c r="A748" s="4" t="str">
        <f t="shared" si="225"/>
        <v>Government Revenue Accounting</v>
      </c>
      <c r="B748" s="4" t="str">
        <f t="shared" si="221"/>
        <v>National Debt Interest</v>
      </c>
      <c r="C748" s="4" t="str">
        <f t="shared" si="221"/>
        <v>GRA for National Debt Interest</v>
      </c>
      <c r="D748" s="3" t="s">
        <v>1543</v>
      </c>
      <c r="F748" s="3" t="s">
        <v>1547</v>
      </c>
      <c r="H748" s="169">
        <v>584</v>
      </c>
      <c r="I748" s="4" t="str">
        <f t="shared" si="222"/>
        <v>Yes</v>
      </c>
      <c r="J748" s="86"/>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c r="A749" s="3" t="s">
        <v>1522</v>
      </c>
      <c r="B749" s="3" t="s">
        <v>1529</v>
      </c>
      <c r="C749" s="3" t="s">
        <v>1538</v>
      </c>
      <c r="D749" s="3" t="s">
        <v>1539</v>
      </c>
      <c r="F749" s="3" t="s">
        <v>1544</v>
      </c>
      <c r="H749" s="169">
        <v>585</v>
      </c>
      <c r="I749" s="3" t="s">
        <v>46</v>
      </c>
      <c r="J749" s="86"/>
      <c r="K749" s="94" t="s">
        <v>1580</v>
      </c>
      <c r="L749" s="77">
        <v>0</v>
      </c>
      <c r="M749" s="3">
        <v>10</v>
      </c>
      <c r="N749" s="3">
        <v>1</v>
      </c>
      <c r="O749" s="3" t="s">
        <v>1452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1453</v>
      </c>
      <c r="R749" s="6"/>
      <c r="T749" s="3"/>
    </row>
    <row r="750" spans="1:20" ht="85.5">
      <c r="A750" s="4" t="str">
        <f>A$749</f>
        <v>Government Revenue Accounting</v>
      </c>
      <c r="B750" s="4" t="str">
        <f t="shared" ref="B750:C750" si="226">B$749</f>
        <v>Remaining Government Cash Flows</v>
      </c>
      <c r="C750" s="4" t="str">
        <f t="shared" si="226"/>
        <v>GRA for Remaining Government Cash Flow Changes</v>
      </c>
      <c r="D750" s="3" t="s">
        <v>1540</v>
      </c>
      <c r="F750" s="3" t="s">
        <v>1570</v>
      </c>
      <c r="H750" s="169">
        <v>586</v>
      </c>
      <c r="I750" s="4" t="str">
        <f t="shared" ref="I750:I753" si="227">I$749</f>
        <v>Yes</v>
      </c>
      <c r="J750" s="86"/>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c r="A751" s="4" t="str">
        <f t="shared" ref="A751:C753" si="230">A$749</f>
        <v>Government Revenue Accounting</v>
      </c>
      <c r="B751" s="4" t="str">
        <f t="shared" si="230"/>
        <v>Remaining Government Cash Flows</v>
      </c>
      <c r="C751" s="4" t="str">
        <f t="shared" si="230"/>
        <v>GRA for Remaining Government Cash Flow Changes</v>
      </c>
      <c r="D751" s="3" t="s">
        <v>1541</v>
      </c>
      <c r="F751" s="3" t="s">
        <v>1545</v>
      </c>
      <c r="H751" s="169">
        <v>587</v>
      </c>
      <c r="I751" s="4" t="str">
        <f t="shared" si="227"/>
        <v>Yes</v>
      </c>
      <c r="J751" s="86"/>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c r="A752" s="4" t="str">
        <f t="shared" si="230"/>
        <v>Government Revenue Accounting</v>
      </c>
      <c r="B752" s="4" t="str">
        <f t="shared" si="230"/>
        <v>Remaining Government Cash Flows</v>
      </c>
      <c r="C752" s="4" t="str">
        <f t="shared" si="230"/>
        <v>GRA for Remaining Government Cash Flow Changes</v>
      </c>
      <c r="D752" s="3" t="s">
        <v>1542</v>
      </c>
      <c r="F752" s="3" t="s">
        <v>1546</v>
      </c>
      <c r="H752" s="169">
        <v>588</v>
      </c>
      <c r="I752" s="4" t="str">
        <f t="shared" si="227"/>
        <v>Yes</v>
      </c>
      <c r="J752" s="86"/>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c r="A753" s="4" t="str">
        <f t="shared" si="230"/>
        <v>Government Revenue Accounting</v>
      </c>
      <c r="B753" s="4" t="str">
        <f t="shared" si="230"/>
        <v>Remaining Government Cash Flows</v>
      </c>
      <c r="C753" s="4" t="str">
        <f t="shared" si="230"/>
        <v>GRA for Remaining Government Cash Flow Changes</v>
      </c>
      <c r="D753" s="3" t="s">
        <v>1543</v>
      </c>
      <c r="F753" s="3" t="s">
        <v>1547</v>
      </c>
      <c r="H753" s="169">
        <v>589</v>
      </c>
      <c r="I753" s="4" t="str">
        <f t="shared" si="227"/>
        <v>Yes</v>
      </c>
      <c r="J753" s="86"/>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8" priority="120" operator="containsText" text="No">
      <formula>NOT(ISERROR(SEARCH("No",I1)))</formula>
    </cfRule>
  </conditionalFormatting>
  <conditionalFormatting sqref="I692">
    <cfRule type="containsText" dxfId="107" priority="119" operator="containsText" text="No">
      <formula>NOT(ISERROR(SEARCH("No",I692)))</formula>
    </cfRule>
  </conditionalFormatting>
  <conditionalFormatting sqref="I66 I74 I22 I32 I42 I52">
    <cfRule type="containsText" dxfId="106" priority="118" operator="containsText" text="No">
      <formula>NOT(ISERROR(SEARCH("No",I22)))</formula>
    </cfRule>
  </conditionalFormatting>
  <conditionalFormatting sqref="I75">
    <cfRule type="containsText" dxfId="105" priority="117" operator="containsText" text="No">
      <formula>NOT(ISERROR(SEARCH("No",I75)))</formula>
    </cfRule>
  </conditionalFormatting>
  <conditionalFormatting sqref="I65">
    <cfRule type="containsText" dxfId="104" priority="114" operator="containsText" text="No">
      <formula>NOT(ISERROR(SEARCH("No",I65)))</formula>
    </cfRule>
  </conditionalFormatting>
  <conditionalFormatting sqref="I67:I73">
    <cfRule type="containsText" dxfId="103" priority="113" operator="containsText" text="No">
      <formula>NOT(ISERROR(SEARCH("No",I67)))</formula>
    </cfRule>
  </conditionalFormatting>
  <conditionalFormatting sqref="I89">
    <cfRule type="containsText" dxfId="102" priority="112" operator="containsText" text="No">
      <formula>NOT(ISERROR(SEARCH("No",I89)))</formula>
    </cfRule>
  </conditionalFormatting>
  <conditionalFormatting sqref="I100">
    <cfRule type="containsText" dxfId="101" priority="107" operator="containsText" text="No">
      <formula>NOT(ISERROR(SEARCH("No",I100)))</formula>
    </cfRule>
  </conditionalFormatting>
  <conditionalFormatting sqref="I656">
    <cfRule type="containsText" dxfId="100" priority="106" operator="containsText" text="No">
      <formula>NOT(ISERROR(SEARCH("No",I656)))</formula>
    </cfRule>
  </conditionalFormatting>
  <conditionalFormatting sqref="I690">
    <cfRule type="containsText" dxfId="99" priority="105" operator="containsText" text="No">
      <formula>NOT(ISERROR(SEARCH("No",I690)))</formula>
    </cfRule>
  </conditionalFormatting>
  <conditionalFormatting sqref="I60:I62">
    <cfRule type="containsText" dxfId="98" priority="99" operator="containsText" text="No">
      <formula>NOT(ISERROR(SEARCH("No",I60)))</formula>
    </cfRule>
  </conditionalFormatting>
  <conditionalFormatting sqref="I50:I51">
    <cfRule type="containsText" dxfId="97" priority="98" operator="containsText" text="No">
      <formula>NOT(ISERROR(SEARCH("No",I50)))</formula>
    </cfRule>
  </conditionalFormatting>
  <conditionalFormatting sqref="I40:I41">
    <cfRule type="containsText" dxfId="96" priority="97" operator="containsText" text="No">
      <formula>NOT(ISERROR(SEARCH("No",I40)))</formula>
    </cfRule>
  </conditionalFormatting>
  <conditionalFormatting sqref="I30:I31">
    <cfRule type="containsText" dxfId="95" priority="96" operator="containsText" text="No">
      <formula>NOT(ISERROR(SEARCH("No",I30)))</formula>
    </cfRule>
  </conditionalFormatting>
  <conditionalFormatting sqref="I20:I21">
    <cfRule type="containsText" dxfId="94" priority="95" operator="containsText" text="No">
      <formula>NOT(ISERROR(SEARCH("No",I20)))</formula>
    </cfRule>
  </conditionalFormatting>
  <conditionalFormatting sqref="I10:I11">
    <cfRule type="containsText" dxfId="93" priority="94" operator="containsText" text="No">
      <formula>NOT(ISERROR(SEARCH("No",I10)))</formula>
    </cfRule>
  </conditionalFormatting>
  <conditionalFormatting sqref="I23">
    <cfRule type="containsText" dxfId="92" priority="93" operator="containsText" text="No">
      <formula>NOT(ISERROR(SEARCH("No",I23)))</formula>
    </cfRule>
  </conditionalFormatting>
  <conditionalFormatting sqref="I25:I29">
    <cfRule type="containsText" dxfId="91" priority="92" operator="containsText" text="No">
      <formula>NOT(ISERROR(SEARCH("No",I25)))</formula>
    </cfRule>
  </conditionalFormatting>
  <conditionalFormatting sqref="I37">
    <cfRule type="containsText" dxfId="90" priority="91" operator="containsText" text="No">
      <formula>NOT(ISERROR(SEARCH("No",I37)))</formula>
    </cfRule>
  </conditionalFormatting>
  <conditionalFormatting sqref="I47">
    <cfRule type="containsText" dxfId="89" priority="90" operator="containsText" text="No">
      <formula>NOT(ISERROR(SEARCH("No",I47)))</formula>
    </cfRule>
  </conditionalFormatting>
  <conditionalFormatting sqref="I101:I110">
    <cfRule type="containsText" dxfId="88" priority="88" operator="containsText" text="No">
      <formula>NOT(ISERROR(SEARCH("No",I101)))</formula>
    </cfRule>
  </conditionalFormatting>
  <conditionalFormatting sqref="I111:I112">
    <cfRule type="containsText" dxfId="87" priority="87" operator="containsText" text="No">
      <formula>NOT(ISERROR(SEARCH("No",I111)))</formula>
    </cfRule>
  </conditionalFormatting>
  <conditionalFormatting sqref="I470">
    <cfRule type="containsText" dxfId="86" priority="79" operator="containsText" text="No">
      <formula>NOT(ISERROR(SEARCH("No",I470)))</formula>
    </cfRule>
  </conditionalFormatting>
  <conditionalFormatting sqref="I480">
    <cfRule type="containsText" dxfId="85" priority="78" operator="containsText" text="No">
      <formula>NOT(ISERROR(SEARCH("No",I480)))</formula>
    </cfRule>
  </conditionalFormatting>
  <conditionalFormatting sqref="I490">
    <cfRule type="containsText" dxfId="84" priority="77" operator="containsText" text="No">
      <formula>NOT(ISERROR(SEARCH("No",I490)))</formula>
    </cfRule>
  </conditionalFormatting>
  <conditionalFormatting sqref="I500">
    <cfRule type="containsText" dxfId="83" priority="76" operator="containsText" text="No">
      <formula>NOT(ISERROR(SEARCH("No",I500)))</formula>
    </cfRule>
  </conditionalFormatting>
  <conditionalFormatting sqref="I510">
    <cfRule type="containsText" dxfId="82" priority="75" operator="containsText" text="No">
      <formula>NOT(ISERROR(SEARCH("No",I510)))</formula>
    </cfRule>
  </conditionalFormatting>
  <conditionalFormatting sqref="I520">
    <cfRule type="containsText" dxfId="81" priority="74" operator="containsText" text="No">
      <formula>NOT(ISERROR(SEARCH("No",I520)))</formula>
    </cfRule>
  </conditionalFormatting>
  <conditionalFormatting sqref="I530">
    <cfRule type="containsText" dxfId="80" priority="73" operator="containsText" text="No">
      <formula>NOT(ISERROR(SEARCH("No",I530)))</formula>
    </cfRule>
  </conditionalFormatting>
  <conditionalFormatting sqref="I467">
    <cfRule type="containsText" dxfId="79" priority="72" operator="containsText" text="No">
      <formula>NOT(ISERROR(SEARCH("No",I467)))</formula>
    </cfRule>
  </conditionalFormatting>
  <conditionalFormatting sqref="I468:I469">
    <cfRule type="containsText" dxfId="78" priority="71" operator="containsText" text="No">
      <formula>NOT(ISERROR(SEARCH("No",I468)))</formula>
    </cfRule>
  </conditionalFormatting>
  <conditionalFormatting sqref="I478:I479">
    <cfRule type="containsText" dxfId="77" priority="70" operator="containsText" text="No">
      <formula>NOT(ISERROR(SEARCH("No",I478)))</formula>
    </cfRule>
  </conditionalFormatting>
  <conditionalFormatting sqref="I477">
    <cfRule type="containsText" dxfId="76" priority="69" operator="containsText" text="No">
      <formula>NOT(ISERROR(SEARCH("No",I477)))</formula>
    </cfRule>
  </conditionalFormatting>
  <conditionalFormatting sqref="I488:I489">
    <cfRule type="containsText" dxfId="75" priority="68" operator="containsText" text="No">
      <formula>NOT(ISERROR(SEARCH("No",I488)))</formula>
    </cfRule>
  </conditionalFormatting>
  <conditionalFormatting sqref="I487">
    <cfRule type="containsText" dxfId="74" priority="67" operator="containsText" text="No">
      <formula>NOT(ISERROR(SEARCH("No",I487)))</formula>
    </cfRule>
  </conditionalFormatting>
  <conditionalFormatting sqref="I498">
    <cfRule type="containsText" dxfId="73" priority="66" operator="containsText" text="No">
      <formula>NOT(ISERROR(SEARCH("No",I498)))</formula>
    </cfRule>
  </conditionalFormatting>
  <conditionalFormatting sqref="I497">
    <cfRule type="containsText" dxfId="72" priority="65" operator="containsText" text="No">
      <formula>NOT(ISERROR(SEARCH("No",I497)))</formula>
    </cfRule>
  </conditionalFormatting>
  <conditionalFormatting sqref="I499">
    <cfRule type="containsText" dxfId="71" priority="64" operator="containsText" text="No">
      <formula>NOT(ISERROR(SEARCH("No",I499)))</formula>
    </cfRule>
  </conditionalFormatting>
  <conditionalFormatting sqref="I518:I519">
    <cfRule type="containsText" dxfId="70" priority="63" operator="containsText" text="No">
      <formula>NOT(ISERROR(SEARCH("No",I518)))</formula>
    </cfRule>
  </conditionalFormatting>
  <conditionalFormatting sqref="I517">
    <cfRule type="containsText" dxfId="69" priority="62" operator="containsText" text="No">
      <formula>NOT(ISERROR(SEARCH("No",I517)))</formula>
    </cfRule>
  </conditionalFormatting>
  <conditionalFormatting sqref="I513">
    <cfRule type="containsText" dxfId="68" priority="61" operator="containsText" text="No">
      <formula>NOT(ISERROR(SEARCH("No",I513)))</formula>
    </cfRule>
  </conditionalFormatting>
  <conditionalFormatting sqref="I515">
    <cfRule type="containsText" dxfId="67" priority="60" operator="containsText" text="No">
      <formula>NOT(ISERROR(SEARCH("No",I515)))</formula>
    </cfRule>
  </conditionalFormatting>
  <conditionalFormatting sqref="I528:I529">
    <cfRule type="containsText" dxfId="66" priority="59" operator="containsText" text="No">
      <formula>NOT(ISERROR(SEARCH("No",I528)))</formula>
    </cfRule>
  </conditionalFormatting>
  <conditionalFormatting sqref="I527">
    <cfRule type="containsText" dxfId="65" priority="58" operator="containsText" text="No">
      <formula>NOT(ISERROR(SEARCH("No",I527)))</formula>
    </cfRule>
  </conditionalFormatting>
  <conditionalFormatting sqref="I673:I674">
    <cfRule type="containsText" dxfId="64" priority="57" operator="containsText" text="No">
      <formula>NOT(ISERROR(SEARCH("No",I673)))</formula>
    </cfRule>
  </conditionalFormatting>
  <conditionalFormatting sqref="I707">
    <cfRule type="containsText" dxfId="63" priority="56" operator="containsText" text="No">
      <formula>NOT(ISERROR(SEARCH("No",I707)))</formula>
    </cfRule>
  </conditionalFormatting>
  <conditionalFormatting sqref="I391:I395 I401:I405 I411:I415 I431 I441:I445 I421:I428 I433 I435 I371:I379 I381:I385">
    <cfRule type="containsText" dxfId="62" priority="54" operator="containsText" text="No">
      <formula>NOT(ISERROR(SEARCH("No",I371)))</formula>
    </cfRule>
  </conditionalFormatting>
  <conditionalFormatting sqref="I389">
    <cfRule type="containsText" dxfId="61" priority="53" operator="containsText" text="No">
      <formula>NOT(ISERROR(SEARCH("No",I389)))</formula>
    </cfRule>
  </conditionalFormatting>
  <conditionalFormatting sqref="I399">
    <cfRule type="containsText" dxfId="60" priority="52" operator="containsText" text="No">
      <formula>NOT(ISERROR(SEARCH("No",I399)))</formula>
    </cfRule>
  </conditionalFormatting>
  <conditionalFormatting sqref="I409">
    <cfRule type="containsText" dxfId="59" priority="51" operator="containsText" text="No">
      <formula>NOT(ISERROR(SEARCH("No",I409)))</formula>
    </cfRule>
  </conditionalFormatting>
  <conditionalFormatting sqref="I419">
    <cfRule type="containsText" dxfId="58" priority="50" operator="containsText" text="No">
      <formula>NOT(ISERROR(SEARCH("No",I419)))</formula>
    </cfRule>
  </conditionalFormatting>
  <conditionalFormatting sqref="I429">
    <cfRule type="containsText" dxfId="57" priority="49" operator="containsText" text="No">
      <formula>NOT(ISERROR(SEARCH("No",I429)))</formula>
    </cfRule>
  </conditionalFormatting>
  <conditionalFormatting sqref="I439">
    <cfRule type="containsText" dxfId="56" priority="48" operator="containsText" text="No">
      <formula>NOT(ISERROR(SEARCH("No",I439)))</formula>
    </cfRule>
  </conditionalFormatting>
  <conditionalFormatting sqref="I449">
    <cfRule type="containsText" dxfId="55" priority="47" operator="containsText" text="No">
      <formula>NOT(ISERROR(SEARCH("No",I449)))</formula>
    </cfRule>
  </conditionalFormatting>
  <conditionalFormatting sqref="I386">
    <cfRule type="containsText" dxfId="54" priority="46" operator="containsText" text="No">
      <formula>NOT(ISERROR(SEARCH("No",I386)))</formula>
    </cfRule>
  </conditionalFormatting>
  <conditionalFormatting sqref="I387:I388">
    <cfRule type="containsText" dxfId="53" priority="45" operator="containsText" text="No">
      <formula>NOT(ISERROR(SEARCH("No",I387)))</formula>
    </cfRule>
  </conditionalFormatting>
  <conditionalFormatting sqref="I397:I398">
    <cfRule type="containsText" dxfId="52" priority="44" operator="containsText" text="No">
      <formula>NOT(ISERROR(SEARCH("No",I397)))</formula>
    </cfRule>
  </conditionalFormatting>
  <conditionalFormatting sqref="I396">
    <cfRule type="containsText" dxfId="51" priority="43" operator="containsText" text="No">
      <formula>NOT(ISERROR(SEARCH("No",I396)))</formula>
    </cfRule>
  </conditionalFormatting>
  <conditionalFormatting sqref="I407:I408">
    <cfRule type="containsText" dxfId="50" priority="42" operator="containsText" text="No">
      <formula>NOT(ISERROR(SEARCH("No",I407)))</formula>
    </cfRule>
  </conditionalFormatting>
  <conditionalFormatting sqref="I406">
    <cfRule type="containsText" dxfId="49" priority="41" operator="containsText" text="No">
      <formula>NOT(ISERROR(SEARCH("No",I406)))</formula>
    </cfRule>
  </conditionalFormatting>
  <conditionalFormatting sqref="I417">
    <cfRule type="containsText" dxfId="48" priority="40" operator="containsText" text="No">
      <formula>NOT(ISERROR(SEARCH("No",I417)))</formula>
    </cfRule>
  </conditionalFormatting>
  <conditionalFormatting sqref="I416">
    <cfRule type="containsText" dxfId="47" priority="39" operator="containsText" text="No">
      <formula>NOT(ISERROR(SEARCH("No",I416)))</formula>
    </cfRule>
  </conditionalFormatting>
  <conditionalFormatting sqref="I418">
    <cfRule type="containsText" dxfId="46" priority="38" operator="containsText" text="No">
      <formula>NOT(ISERROR(SEARCH("No",I418)))</formula>
    </cfRule>
  </conditionalFormatting>
  <conditionalFormatting sqref="I437:I438">
    <cfRule type="containsText" dxfId="45" priority="37" operator="containsText" text="No">
      <formula>NOT(ISERROR(SEARCH("No",I437)))</formula>
    </cfRule>
  </conditionalFormatting>
  <conditionalFormatting sqref="I436">
    <cfRule type="containsText" dxfId="44" priority="36" operator="containsText" text="No">
      <formula>NOT(ISERROR(SEARCH("No",I436)))</formula>
    </cfRule>
  </conditionalFormatting>
  <conditionalFormatting sqref="I432">
    <cfRule type="containsText" dxfId="43" priority="35" operator="containsText" text="No">
      <formula>NOT(ISERROR(SEARCH("No",I432)))</formula>
    </cfRule>
  </conditionalFormatting>
  <conditionalFormatting sqref="I434">
    <cfRule type="containsText" dxfId="42" priority="34" operator="containsText" text="No">
      <formula>NOT(ISERROR(SEARCH("No",I434)))</formula>
    </cfRule>
  </conditionalFormatting>
  <conditionalFormatting sqref="I447:I448">
    <cfRule type="containsText" dxfId="41" priority="33" operator="containsText" text="No">
      <formula>NOT(ISERROR(SEARCH("No",I447)))</formula>
    </cfRule>
  </conditionalFormatting>
  <conditionalFormatting sqref="I446">
    <cfRule type="containsText" dxfId="40" priority="32" operator="containsText" text="No">
      <formula>NOT(ISERROR(SEARCH("No",I446)))</formula>
    </cfRule>
  </conditionalFormatting>
  <conditionalFormatting sqref="I370">
    <cfRule type="containsText" dxfId="39" priority="31" operator="containsText" text="No">
      <formula>NOT(ISERROR(SEARCH("No",I370)))</formula>
    </cfRule>
  </conditionalFormatting>
  <conditionalFormatting sqref="I380">
    <cfRule type="containsText" dxfId="38" priority="30" operator="containsText" text="No">
      <formula>NOT(ISERROR(SEARCH("No",I380)))</formula>
    </cfRule>
  </conditionalFormatting>
  <conditionalFormatting sqref="I390">
    <cfRule type="containsText" dxfId="37" priority="29" operator="containsText" text="No">
      <formula>NOT(ISERROR(SEARCH("No",I390)))</formula>
    </cfRule>
  </conditionalFormatting>
  <conditionalFormatting sqref="I400">
    <cfRule type="containsText" dxfId="36" priority="28" operator="containsText" text="No">
      <formula>NOT(ISERROR(SEARCH("No",I400)))</formula>
    </cfRule>
  </conditionalFormatting>
  <conditionalFormatting sqref="I410">
    <cfRule type="containsText" dxfId="35" priority="27" operator="containsText" text="No">
      <formula>NOT(ISERROR(SEARCH("No",I410)))</formula>
    </cfRule>
  </conditionalFormatting>
  <conditionalFormatting sqref="I420">
    <cfRule type="containsText" dxfId="34" priority="26" operator="containsText" text="No">
      <formula>NOT(ISERROR(SEARCH("No",I420)))</formula>
    </cfRule>
  </conditionalFormatting>
  <conditionalFormatting sqref="I430">
    <cfRule type="containsText" dxfId="33" priority="25" operator="containsText" text="No">
      <formula>NOT(ISERROR(SEARCH("No",I430)))</formula>
    </cfRule>
  </conditionalFormatting>
  <conditionalFormatting sqref="I440">
    <cfRule type="containsText" dxfId="32"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6" priority="7" operator="containsText" text="No">
      <formula>NOT(ISERROR(SEARCH("No",I115)))</formula>
    </cfRule>
  </conditionalFormatting>
  <conditionalFormatting sqref="I114">
    <cfRule type="containsText" dxfId="5" priority="6" operator="containsText" text="No">
      <formula>NOT(ISERROR(SEARCH("No",I114)))</formula>
    </cfRule>
  </conditionalFormatting>
  <conditionalFormatting sqref="I118">
    <cfRule type="containsText" dxfId="4" priority="4" operator="containsText" text="No">
      <formula>NOT(ISERROR(SEARCH("No",I118)))</formula>
    </cfRule>
  </conditionalFormatting>
  <conditionalFormatting sqref="I121">
    <cfRule type="containsText" dxfId="3" priority="2" operator="containsText" text="No">
      <formula>NOT(ISERROR(SEARCH("No",I121)))</formula>
    </cfRule>
  </conditionalFormatting>
  <conditionalFormatting sqref="I117">
    <cfRule type="containsText" dxfId="2" priority="5" operator="containsText" text="No">
      <formula>NOT(ISERROR(SEARCH("No",I117)))</formula>
    </cfRule>
  </conditionalFormatting>
  <conditionalFormatting sqref="I116">
    <cfRule type="containsText" dxfId="1" priority="3" operator="containsText" text="No">
      <formula>NOT(ISERROR(SEARCH("No",I116)))</formula>
    </cfRule>
  </conditionalFormatting>
  <conditionalFormatting sqref="I708">
    <cfRule type="containsText" dxfId="0"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0" t="s">
        <v>1317</v>
      </c>
      <c r="B1" s="410"/>
    </row>
    <row r="2" spans="1:2">
      <c r="A2" s="150" t="s">
        <v>1318</v>
      </c>
      <c r="B2" s="150" t="s">
        <v>1319</v>
      </c>
    </row>
    <row r="3" spans="1:2">
      <c r="A3" s="151" t="s">
        <v>388</v>
      </c>
      <c r="B3" s="93" t="str">
        <f>A3</f>
        <v>million metric tons / year</v>
      </c>
    </row>
    <row r="4" spans="1:2">
      <c r="A4" s="151" t="s">
        <v>1424</v>
      </c>
      <c r="B4" s="188" t="s">
        <v>1608</v>
      </c>
    </row>
    <row r="5" spans="1:2">
      <c r="A5" s="152" t="s">
        <v>715</v>
      </c>
      <c r="B5" s="93" t="str">
        <f t="shared" ref="B5:B24" si="0">A5</f>
        <v>thousand metric tons / year</v>
      </c>
    </row>
    <row r="6" spans="1:2">
      <c r="A6" s="152" t="s">
        <v>1425</v>
      </c>
      <c r="B6" s="188" t="s">
        <v>1609</v>
      </c>
    </row>
    <row r="7" spans="1:2">
      <c r="A7" s="152" t="s">
        <v>1569</v>
      </c>
      <c r="B7" s="188" t="s">
        <v>1610</v>
      </c>
    </row>
    <row r="8" spans="1:2">
      <c r="A8" s="152" t="s">
        <v>1426</v>
      </c>
      <c r="B8" s="188" t="s">
        <v>1611</v>
      </c>
    </row>
    <row r="9" spans="1:2">
      <c r="A9" s="152" t="s">
        <v>1470</v>
      </c>
      <c r="B9" s="188" t="s">
        <v>1612</v>
      </c>
    </row>
    <row r="10" spans="1:2">
      <c r="A10" s="152" t="s">
        <v>1366</v>
      </c>
      <c r="B10" s="93" t="str">
        <f t="shared" si="0"/>
        <v>jobs</v>
      </c>
    </row>
    <row r="11" spans="1:2">
      <c r="A11" s="152" t="s">
        <v>1414</v>
      </c>
      <c r="B11" s="93" t="str">
        <f t="shared" si="0"/>
        <v>incidents / year</v>
      </c>
    </row>
    <row r="12" spans="1:2">
      <c r="A12" s="152" t="s">
        <v>1388</v>
      </c>
      <c r="B12" s="93" t="str">
        <f t="shared" si="0"/>
        <v>% change</v>
      </c>
    </row>
    <row r="13" spans="1:2">
      <c r="A13" s="152" t="s">
        <v>1427</v>
      </c>
      <c r="B13" s="188" t="s">
        <v>1613</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1428</v>
      </c>
      <c r="B17" s="188" t="s">
        <v>1614</v>
      </c>
    </row>
    <row r="18" spans="1:2">
      <c r="A18" s="152" t="s">
        <v>896</v>
      </c>
      <c r="B18" s="93" t="str">
        <f t="shared" si="0"/>
        <v>cubic km / yr</v>
      </c>
    </row>
    <row r="19" spans="1:2">
      <c r="A19" s="152" t="s">
        <v>795</v>
      </c>
      <c r="B19" s="188" t="s">
        <v>1615</v>
      </c>
    </row>
    <row r="20" spans="1:2">
      <c r="A20" s="152" t="s">
        <v>796</v>
      </c>
      <c r="B20" s="188" t="s">
        <v>1616</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88" t="s">
        <v>1890</v>
      </c>
    </row>
    <row r="26" spans="1:2">
      <c r="A26" s="168" t="s">
        <v>1429</v>
      </c>
      <c r="B26" s="188" t="s">
        <v>1618</v>
      </c>
    </row>
    <row r="27" spans="1:2">
      <c r="A27" s="152" t="s">
        <v>778</v>
      </c>
      <c r="B27" s="188" t="s">
        <v>1619</v>
      </c>
    </row>
    <row r="28" spans="1:2">
      <c r="A28" s="152" t="s">
        <v>779</v>
      </c>
      <c r="B28" s="188" t="s">
        <v>1620</v>
      </c>
    </row>
    <row r="29" spans="1:2">
      <c r="A29" s="152" t="s">
        <v>707</v>
      </c>
      <c r="B29" s="188" t="s">
        <v>1619</v>
      </c>
    </row>
    <row r="30" spans="1:2">
      <c r="A30" s="152" t="s">
        <v>1091</v>
      </c>
      <c r="B30" s="188" t="s">
        <v>1619</v>
      </c>
    </row>
    <row r="31" spans="1:2">
      <c r="A31" s="152" t="s">
        <v>848</v>
      </c>
      <c r="B31" s="188" t="s">
        <v>1617</v>
      </c>
    </row>
    <row r="32" spans="1:2">
      <c r="A32" s="152" t="s">
        <v>1430</v>
      </c>
      <c r="B32" s="188" t="s">
        <v>1621</v>
      </c>
    </row>
    <row r="33" spans="1:2">
      <c r="A33" s="152" t="s">
        <v>1431</v>
      </c>
      <c r="B33" s="188" t="s">
        <v>1622</v>
      </c>
    </row>
    <row r="34" spans="1:2">
      <c r="A34" s="152" t="s">
        <v>1432</v>
      </c>
      <c r="B34" s="188" t="s">
        <v>1623</v>
      </c>
    </row>
    <row r="35" spans="1:2">
      <c r="A35" s="152" t="s">
        <v>1433</v>
      </c>
      <c r="B35" s="189" t="s">
        <v>1621</v>
      </c>
    </row>
    <row r="36" spans="1:2">
      <c r="A36" s="152" t="s">
        <v>1434</v>
      </c>
      <c r="B36" s="189" t="s">
        <v>1624</v>
      </c>
    </row>
    <row r="37" spans="1:2">
      <c r="A37" s="152" t="s">
        <v>1435</v>
      </c>
      <c r="B37" s="188" t="s">
        <v>1625</v>
      </c>
    </row>
    <row r="38" spans="1:2">
      <c r="A38" s="152" t="s">
        <v>1436</v>
      </c>
      <c r="B38" s="188" t="s">
        <v>1626</v>
      </c>
    </row>
    <row r="39" spans="1:2">
      <c r="A39" s="152" t="s">
        <v>1437</v>
      </c>
      <c r="B39" s="188" t="s">
        <v>1627</v>
      </c>
    </row>
    <row r="40" spans="1:2">
      <c r="A40" s="152" t="s">
        <v>1438</v>
      </c>
      <c r="B40" s="188" t="s">
        <v>1628</v>
      </c>
    </row>
    <row r="42" spans="1:2">
      <c r="A42" s="410" t="s">
        <v>1321</v>
      </c>
      <c r="B42" s="410"/>
    </row>
    <row r="43" spans="1:2">
      <c r="A43" s="150" t="s">
        <v>1318</v>
      </c>
      <c r="B43" s="150" t="s">
        <v>1319</v>
      </c>
    </row>
    <row r="44" spans="1:2">
      <c r="A44" s="82" t="s">
        <v>156</v>
      </c>
      <c r="B44" s="188" t="s">
        <v>1629</v>
      </c>
    </row>
    <row r="45" spans="1:2">
      <c r="A45" s="82" t="s">
        <v>158</v>
      </c>
      <c r="B45" s="188" t="s">
        <v>1630</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1320</v>
      </c>
      <c r="D1" s="89" t="s">
        <v>63</v>
      </c>
      <c r="E1" s="89" t="s">
        <v>65</v>
      </c>
      <c r="F1" s="153" t="s">
        <v>479</v>
      </c>
      <c r="G1" s="89" t="s">
        <v>64</v>
      </c>
      <c r="H1" s="89" t="s">
        <v>728</v>
      </c>
      <c r="I1" s="90" t="s">
        <v>330</v>
      </c>
      <c r="J1" s="170" t="s">
        <v>1549</v>
      </c>
      <c r="K1" s="170" t="s">
        <v>1550</v>
      </c>
      <c r="L1" s="170" t="s">
        <v>1551</v>
      </c>
      <c r="M1" s="170" t="s">
        <v>1552</v>
      </c>
      <c r="N1" s="170" t="s">
        <v>1553</v>
      </c>
      <c r="O1" s="170" t="s">
        <v>1554</v>
      </c>
      <c r="P1" s="170" t="s">
        <v>1555</v>
      </c>
      <c r="Q1" s="170" t="s">
        <v>1556</v>
      </c>
      <c r="R1" s="170" t="s">
        <v>1557</v>
      </c>
      <c r="S1" s="170" t="s">
        <v>1558</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1295</v>
      </c>
      <c r="H4" s="94" t="s">
        <v>1296</v>
      </c>
      <c r="I4" s="94" t="s">
        <v>1297</v>
      </c>
    </row>
    <row r="5" spans="1:19" ht="28.5">
      <c r="A5" s="96" t="s">
        <v>736</v>
      </c>
      <c r="B5" s="95" t="s">
        <v>740</v>
      </c>
      <c r="C5" s="148">
        <v>1</v>
      </c>
      <c r="D5" s="94" t="s">
        <v>68</v>
      </c>
      <c r="E5" s="94" t="s">
        <v>69</v>
      </c>
      <c r="F5" s="3" t="str">
        <f>UnitControlCenter!$B$3</f>
        <v>million metric tons / year</v>
      </c>
      <c r="G5" s="94" t="s">
        <v>1298</v>
      </c>
      <c r="H5" s="94" t="s">
        <v>1299</v>
      </c>
      <c r="I5" s="94" t="s">
        <v>1300</v>
      </c>
    </row>
    <row r="6" spans="1:19" ht="28.5">
      <c r="A6" s="96" t="s">
        <v>736</v>
      </c>
      <c r="B6" s="95" t="s">
        <v>741</v>
      </c>
      <c r="C6" s="148">
        <v>1</v>
      </c>
      <c r="D6" s="94" t="s">
        <v>68</v>
      </c>
      <c r="E6" s="94" t="s">
        <v>69</v>
      </c>
      <c r="F6" s="3" t="str">
        <f>UnitControlCenter!$B$3</f>
        <v>million metric tons / year</v>
      </c>
      <c r="G6" s="94" t="s">
        <v>1066</v>
      </c>
      <c r="H6" s="77" t="s">
        <v>1067</v>
      </c>
      <c r="I6" s="94" t="s">
        <v>1068</v>
      </c>
    </row>
    <row r="7" spans="1:19">
      <c r="A7" s="96" t="s">
        <v>736</v>
      </c>
      <c r="B7" s="95" t="s">
        <v>1376</v>
      </c>
      <c r="C7" s="149">
        <v>1</v>
      </c>
      <c r="D7" s="94" t="s">
        <v>66</v>
      </c>
      <c r="E7" s="94" t="s">
        <v>67</v>
      </c>
      <c r="F7" s="1" t="str">
        <f>UnitControlCenter!$B$4</f>
        <v>g CO2e / 2018 INR</v>
      </c>
      <c r="G7" s="94" t="s">
        <v>1323</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1392</v>
      </c>
      <c r="H28" s="77" t="s">
        <v>1393</v>
      </c>
      <c r="I28" s="94" t="s">
        <v>1394</v>
      </c>
    </row>
    <row r="29" spans="1:19" ht="85.5">
      <c r="A29" s="95" t="s">
        <v>743</v>
      </c>
      <c r="B29" s="95" t="s">
        <v>942</v>
      </c>
      <c r="C29" s="148">
        <v>1</v>
      </c>
      <c r="D29" s="94" t="s">
        <v>68</v>
      </c>
      <c r="E29" s="94" t="s">
        <v>69</v>
      </c>
      <c r="F29" s="3" t="str">
        <f>UnitControlCenter!$B$3</f>
        <v>million metric tons / year</v>
      </c>
      <c r="G29" s="94" t="s">
        <v>1395</v>
      </c>
      <c r="H29" s="77" t="s">
        <v>1396</v>
      </c>
      <c r="I29" s="94" t="s">
        <v>1397</v>
      </c>
    </row>
    <row r="30" spans="1:19" ht="57">
      <c r="A30" s="95" t="s">
        <v>743</v>
      </c>
      <c r="B30" s="95" t="s">
        <v>744</v>
      </c>
      <c r="C30" s="156">
        <v>1</v>
      </c>
      <c r="D30" s="94" t="s">
        <v>68</v>
      </c>
      <c r="E30" s="94" t="s">
        <v>69</v>
      </c>
      <c r="F30" s="6" t="str">
        <f>UnitControlCenter!$B$3</f>
        <v>million metric tons / year</v>
      </c>
      <c r="G30" s="147" t="s">
        <v>1398</v>
      </c>
      <c r="H30" s="147" t="s">
        <v>1399</v>
      </c>
      <c r="I30" s="94" t="s">
        <v>1400</v>
      </c>
    </row>
    <row r="31" spans="1:19" ht="14.65" thickBot="1">
      <c r="A31" s="140" t="s">
        <v>743</v>
      </c>
      <c r="B31" s="140" t="s">
        <v>1376</v>
      </c>
      <c r="C31" s="155">
        <v>1</v>
      </c>
      <c r="D31" s="141" t="s">
        <v>66</v>
      </c>
      <c r="E31" s="141" t="s">
        <v>67</v>
      </c>
      <c r="F31" s="158" t="str">
        <f>UnitControlCenter!$B$6</f>
        <v>g CO2 / 2018 INR</v>
      </c>
      <c r="G31" s="142" t="s">
        <v>1322</v>
      </c>
      <c r="H31" s="142"/>
      <c r="I31" s="141"/>
      <c r="J31" s="142"/>
      <c r="K31" s="142"/>
      <c r="L31" s="142"/>
      <c r="M31" s="142"/>
      <c r="N31" s="142"/>
      <c r="O31" s="142"/>
      <c r="P31" s="142"/>
      <c r="Q31" s="142"/>
      <c r="R31" s="142"/>
      <c r="S31" s="142"/>
    </row>
    <row r="32" spans="1:19">
      <c r="A32" s="95" t="s">
        <v>1207</v>
      </c>
      <c r="B32" s="95" t="s">
        <v>1027</v>
      </c>
      <c r="C32" s="148">
        <v>1</v>
      </c>
      <c r="D32" s="94" t="s">
        <v>66</v>
      </c>
      <c r="E32" s="94" t="s">
        <v>1563</v>
      </c>
      <c r="F32" s="3" t="str">
        <f>UnitControlCenter!$B$3</f>
        <v>million metric tons / year</v>
      </c>
      <c r="G32" s="77" t="s">
        <v>192</v>
      </c>
      <c r="I32" s="94"/>
    </row>
    <row r="33" spans="1:19">
      <c r="A33" s="95" t="s">
        <v>1207</v>
      </c>
      <c r="B33" s="95" t="s">
        <v>148</v>
      </c>
      <c r="C33" s="148">
        <v>1</v>
      </c>
      <c r="D33" s="94" t="s">
        <v>66</v>
      </c>
      <c r="E33" s="94" t="s">
        <v>1563</v>
      </c>
      <c r="F33" s="3" t="str">
        <f>UnitControlCenter!$B$3</f>
        <v>million metric tons / year</v>
      </c>
      <c r="G33" s="94" t="s">
        <v>853</v>
      </c>
      <c r="I33" s="94"/>
    </row>
    <row r="34" spans="1:19">
      <c r="A34" s="95" t="s">
        <v>1207</v>
      </c>
      <c r="B34" s="95" t="s">
        <v>851</v>
      </c>
      <c r="C34" s="148">
        <v>1</v>
      </c>
      <c r="D34" s="94" t="s">
        <v>66</v>
      </c>
      <c r="E34" s="94" t="s">
        <v>1563</v>
      </c>
      <c r="F34" s="3" t="str">
        <f>UnitControlCenter!$B$3</f>
        <v>million metric tons / year</v>
      </c>
      <c r="G34" s="94" t="s">
        <v>854</v>
      </c>
      <c r="I34" s="94"/>
    </row>
    <row r="35" spans="1:19">
      <c r="A35" s="95" t="s">
        <v>1207</v>
      </c>
      <c r="B35" s="95" t="s">
        <v>929</v>
      </c>
      <c r="C35" s="148">
        <v>1</v>
      </c>
      <c r="D35" s="94" t="s">
        <v>66</v>
      </c>
      <c r="E35" s="94" t="s">
        <v>1563</v>
      </c>
      <c r="F35" s="3" t="str">
        <f>UnitControlCenter!$B$3</f>
        <v>million metric tons / year</v>
      </c>
      <c r="G35" s="94" t="s">
        <v>941</v>
      </c>
      <c r="I35" s="94"/>
    </row>
    <row r="36" spans="1:19">
      <c r="A36" s="95" t="s">
        <v>1207</v>
      </c>
      <c r="B36" s="95" t="s">
        <v>99</v>
      </c>
      <c r="C36" s="148">
        <v>1</v>
      </c>
      <c r="D36" s="94" t="s">
        <v>66</v>
      </c>
      <c r="E36" s="94" t="s">
        <v>1563</v>
      </c>
      <c r="F36" s="3" t="str">
        <f>UnitControlCenter!$B$3</f>
        <v>million metric tons / year</v>
      </c>
      <c r="G36" s="94" t="s">
        <v>855</v>
      </c>
      <c r="I36" s="94"/>
    </row>
    <row r="37" spans="1:19">
      <c r="A37" s="95" t="s">
        <v>1207</v>
      </c>
      <c r="B37" s="95" t="s">
        <v>9</v>
      </c>
      <c r="C37" s="148">
        <v>1</v>
      </c>
      <c r="D37" s="94" t="s">
        <v>66</v>
      </c>
      <c r="E37" s="94" t="s">
        <v>1563</v>
      </c>
      <c r="F37" s="3" t="str">
        <f>UnitControlCenter!$B$3</f>
        <v>million metric tons / year</v>
      </c>
      <c r="G37" s="94" t="s">
        <v>883</v>
      </c>
      <c r="I37" s="94"/>
    </row>
    <row r="38" spans="1:19" ht="14.65" thickBot="1">
      <c r="A38" s="140" t="s">
        <v>1207</v>
      </c>
      <c r="B38" s="140" t="s">
        <v>4</v>
      </c>
      <c r="C38" s="155">
        <v>1</v>
      </c>
      <c r="D38" s="141" t="s">
        <v>66</v>
      </c>
      <c r="E38" s="141" t="s">
        <v>1563</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1475</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1476</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1521</v>
      </c>
      <c r="C41" s="148">
        <v>1</v>
      </c>
      <c r="D41" s="94" t="s">
        <v>68</v>
      </c>
      <c r="E41" s="94" t="s">
        <v>67</v>
      </c>
      <c r="F41" s="3" t="str">
        <f>UnitControlCenter!$B$8</f>
        <v>2018 crores / year</v>
      </c>
      <c r="G41" s="77" t="s">
        <v>1477</v>
      </c>
      <c r="H41" s="77" t="s">
        <v>835</v>
      </c>
      <c r="I41" s="94" t="s">
        <v>810</v>
      </c>
    </row>
    <row r="42" spans="1:19">
      <c r="A42" s="95" t="s">
        <v>745</v>
      </c>
      <c r="B42" s="139" t="s">
        <v>1233</v>
      </c>
      <c r="C42" s="148">
        <v>1</v>
      </c>
      <c r="D42" s="94" t="s">
        <v>66</v>
      </c>
      <c r="E42" s="94" t="s">
        <v>67</v>
      </c>
      <c r="F42" s="3" t="str">
        <f>UnitControlCenter!$B$8</f>
        <v>2018 crores / year</v>
      </c>
      <c r="G42" s="77" t="s">
        <v>1223</v>
      </c>
      <c r="I42" s="94"/>
    </row>
    <row r="43" spans="1:19" ht="57">
      <c r="A43" s="95" t="s">
        <v>745</v>
      </c>
      <c r="B43" s="95" t="s">
        <v>1464</v>
      </c>
      <c r="C43" s="167">
        <v>1</v>
      </c>
      <c r="D43" s="94" t="s">
        <v>68</v>
      </c>
      <c r="E43" s="94" t="s">
        <v>69</v>
      </c>
      <c r="F43" s="3" t="str">
        <f>UnitControlCenter!$B$8</f>
        <v>2018 crores / year</v>
      </c>
      <c r="G43" s="3" t="s">
        <v>1465</v>
      </c>
      <c r="H43" s="3" t="s">
        <v>1466</v>
      </c>
      <c r="I43" s="3" t="s">
        <v>1467</v>
      </c>
    </row>
    <row r="44" spans="1:19" ht="28.5">
      <c r="A44" s="95" t="s">
        <v>745</v>
      </c>
      <c r="B44" s="139" t="s">
        <v>1469</v>
      </c>
      <c r="C44" s="156">
        <v>1</v>
      </c>
      <c r="D44" s="94" t="s">
        <v>66</v>
      </c>
      <c r="E44" s="94" t="s">
        <v>67</v>
      </c>
      <c r="F44" s="6" t="str">
        <f>UnitControlCenter!$B$9</f>
        <v>2018 crores</v>
      </c>
      <c r="G44" s="147" t="s">
        <v>1471</v>
      </c>
      <c r="H44" s="147"/>
      <c r="I44" s="94"/>
    </row>
    <row r="45" spans="1:19" ht="28.9" thickBot="1">
      <c r="A45" s="95" t="s">
        <v>745</v>
      </c>
      <c r="B45" s="139" t="s">
        <v>1472</v>
      </c>
      <c r="C45" s="156">
        <v>1</v>
      </c>
      <c r="D45" s="94" t="s">
        <v>66</v>
      </c>
      <c r="E45" s="94" t="s">
        <v>67</v>
      </c>
      <c r="F45" s="6" t="str">
        <f>UnitControlCenter!$B$8</f>
        <v>2018 crores / year</v>
      </c>
      <c r="G45" s="147" t="s">
        <v>1473</v>
      </c>
      <c r="H45" s="147"/>
      <c r="I45" s="94"/>
      <c r="P45" s="142"/>
      <c r="Q45" s="142"/>
      <c r="R45" s="142"/>
      <c r="S45" s="142"/>
    </row>
    <row r="46" spans="1:19" ht="114.4" thickBot="1">
      <c r="A46" s="140" t="s">
        <v>745</v>
      </c>
      <c r="B46" s="145" t="s">
        <v>2039</v>
      </c>
      <c r="C46" s="155">
        <v>1</v>
      </c>
      <c r="D46" s="141" t="s">
        <v>68</v>
      </c>
      <c r="E46" s="141" t="s">
        <v>67</v>
      </c>
      <c r="F46" s="144" t="str">
        <f>[1]UnitControlCenter!$B$8</f>
        <v>billion 2019 dollars / year</v>
      </c>
      <c r="G46" s="142" t="s">
        <v>2040</v>
      </c>
      <c r="H46" s="142" t="s">
        <v>2041</v>
      </c>
      <c r="I46" s="141" t="s">
        <v>2042</v>
      </c>
      <c r="J46" s="142"/>
      <c r="K46" s="142"/>
      <c r="L46" s="142"/>
      <c r="M46" s="142"/>
      <c r="N46" s="142"/>
      <c r="O46" s="142"/>
      <c r="P46" s="142"/>
      <c r="Q46" s="142"/>
      <c r="R46" s="142"/>
      <c r="S46" s="142"/>
    </row>
    <row r="47" spans="1:19" ht="28.5">
      <c r="A47" s="95" t="s">
        <v>1363</v>
      </c>
      <c r="B47" s="139" t="s">
        <v>1380</v>
      </c>
      <c r="C47" s="160">
        <v>1</v>
      </c>
      <c r="D47" s="94" t="s">
        <v>68</v>
      </c>
      <c r="E47" s="94" t="s">
        <v>67</v>
      </c>
      <c r="F47" s="6" t="str">
        <f>UnitControlCenter!$B$10</f>
        <v>jobs</v>
      </c>
      <c r="G47" s="147" t="s">
        <v>1371</v>
      </c>
      <c r="H47" s="147" t="s">
        <v>1370</v>
      </c>
      <c r="I47" s="94" t="s">
        <v>811</v>
      </c>
    </row>
    <row r="48" spans="1:19" ht="28.5">
      <c r="A48" s="95" t="s">
        <v>1363</v>
      </c>
      <c r="B48" s="139" t="s">
        <v>1381</v>
      </c>
      <c r="C48" s="163">
        <v>1</v>
      </c>
      <c r="D48" s="94" t="s">
        <v>68</v>
      </c>
      <c r="E48" s="94" t="s">
        <v>67</v>
      </c>
      <c r="F48" s="6" t="str">
        <f>UnitControlCenter!$B$10</f>
        <v>jobs</v>
      </c>
      <c r="G48" s="147" t="s">
        <v>1384</v>
      </c>
      <c r="H48" s="147" t="s">
        <v>1385</v>
      </c>
      <c r="I48" s="94" t="s">
        <v>1386</v>
      </c>
    </row>
    <row r="49" spans="1:19" ht="28.5">
      <c r="A49" s="95" t="s">
        <v>1363</v>
      </c>
      <c r="B49" s="139" t="s">
        <v>1445</v>
      </c>
      <c r="C49" s="165">
        <v>1</v>
      </c>
      <c r="D49" s="94" t="s">
        <v>68</v>
      </c>
      <c r="E49" s="94" t="s">
        <v>67</v>
      </c>
      <c r="F49" s="6" t="str">
        <f>UnitControlCenter!$B$10</f>
        <v>jobs</v>
      </c>
      <c r="G49" s="147" t="s">
        <v>1449</v>
      </c>
      <c r="H49" s="147" t="s">
        <v>1448</v>
      </c>
      <c r="I49" s="94" t="s">
        <v>1463</v>
      </c>
    </row>
    <row r="50" spans="1:19" ht="28.5">
      <c r="A50" s="95" t="s">
        <v>1363</v>
      </c>
      <c r="B50" s="139" t="s">
        <v>1560</v>
      </c>
      <c r="C50" s="171">
        <v>1</v>
      </c>
      <c r="D50" s="94" t="s">
        <v>68</v>
      </c>
      <c r="E50" s="94" t="s">
        <v>67</v>
      </c>
      <c r="F50" s="6" t="str">
        <f>UnitControlCenter!$B$10</f>
        <v>jobs</v>
      </c>
      <c r="G50" s="147" t="s">
        <v>1559</v>
      </c>
      <c r="H50" s="147" t="s">
        <v>1370</v>
      </c>
      <c r="I50" s="94" t="s">
        <v>811</v>
      </c>
    </row>
    <row r="51" spans="1:19" ht="28.5">
      <c r="A51" s="95" t="s">
        <v>1363</v>
      </c>
      <c r="B51" s="139" t="s">
        <v>1365</v>
      </c>
      <c r="C51" s="160">
        <v>1</v>
      </c>
      <c r="D51" s="94" t="s">
        <v>68</v>
      </c>
      <c r="E51" s="94" t="s">
        <v>67</v>
      </c>
      <c r="F51" s="3" t="str">
        <f>UnitControlCenter!$B$8</f>
        <v>2018 crores / year</v>
      </c>
      <c r="G51" s="147" t="s">
        <v>1372</v>
      </c>
      <c r="H51" s="147" t="s">
        <v>1374</v>
      </c>
      <c r="I51" s="94" t="s">
        <v>811</v>
      </c>
    </row>
    <row r="52" spans="1:19" ht="28.5">
      <c r="A52" s="95" t="s">
        <v>1363</v>
      </c>
      <c r="B52" s="139" t="s">
        <v>1387</v>
      </c>
      <c r="C52" s="164">
        <v>1</v>
      </c>
      <c r="D52" s="94" t="s">
        <v>68</v>
      </c>
      <c r="E52" s="94" t="s">
        <v>67</v>
      </c>
      <c r="F52" s="3" t="str">
        <f>UnitControlCenter!$B$12</f>
        <v>% change</v>
      </c>
      <c r="G52" s="147" t="s">
        <v>1389</v>
      </c>
      <c r="H52" s="147" t="s">
        <v>1374</v>
      </c>
      <c r="I52" s="94" t="s">
        <v>811</v>
      </c>
    </row>
    <row r="53" spans="1:19" ht="28.5">
      <c r="A53" s="95" t="s">
        <v>1363</v>
      </c>
      <c r="B53" s="139" t="s">
        <v>1446</v>
      </c>
      <c r="C53" s="165">
        <v>1</v>
      </c>
      <c r="D53" s="94" t="s">
        <v>68</v>
      </c>
      <c r="E53" s="94" t="s">
        <v>67</v>
      </c>
      <c r="F53" s="3" t="str">
        <f>UnitControlCenter!$B$8</f>
        <v>2018 crores / year</v>
      </c>
      <c r="G53" s="147" t="s">
        <v>1450</v>
      </c>
      <c r="H53" s="147" t="s">
        <v>1448</v>
      </c>
      <c r="I53" s="94" t="s">
        <v>1463</v>
      </c>
    </row>
    <row r="54" spans="1:19" ht="42.75">
      <c r="A54" s="95" t="s">
        <v>1363</v>
      </c>
      <c r="B54" s="139" t="s">
        <v>1379</v>
      </c>
      <c r="C54" s="160">
        <v>1</v>
      </c>
      <c r="D54" s="94" t="s">
        <v>68</v>
      </c>
      <c r="E54" s="94" t="s">
        <v>67</v>
      </c>
      <c r="F54" s="3" t="str">
        <f>UnitControlCenter!$B$8</f>
        <v>2018 crores / year</v>
      </c>
      <c r="G54" s="147" t="s">
        <v>1375</v>
      </c>
      <c r="H54" s="147" t="s">
        <v>1373</v>
      </c>
      <c r="I54" s="94" t="s">
        <v>811</v>
      </c>
    </row>
    <row r="55" spans="1:19" ht="28.5">
      <c r="A55" s="95" t="s">
        <v>1363</v>
      </c>
      <c r="B55" s="139" t="s">
        <v>1377</v>
      </c>
      <c r="C55" s="156">
        <v>1</v>
      </c>
      <c r="D55" s="94" t="s">
        <v>66</v>
      </c>
      <c r="E55" s="94" t="s">
        <v>67</v>
      </c>
      <c r="F55" s="6" t="str">
        <f>UnitControlCenter!$B$13</f>
        <v>2018 INR / employee-year</v>
      </c>
      <c r="G55" s="147" t="s">
        <v>1378</v>
      </c>
      <c r="H55" s="147"/>
      <c r="I55" s="94"/>
    </row>
    <row r="56" spans="1:19" ht="28.9" thickBot="1">
      <c r="A56" s="140" t="s">
        <v>1363</v>
      </c>
      <c r="B56" s="145" t="s">
        <v>1447</v>
      </c>
      <c r="C56" s="155">
        <v>1</v>
      </c>
      <c r="D56" s="141" t="s">
        <v>68</v>
      </c>
      <c r="E56" s="141" t="s">
        <v>67</v>
      </c>
      <c r="F56" s="144" t="str">
        <f>UnitControlCenter!$B$8</f>
        <v>2018 crores / year</v>
      </c>
      <c r="G56" s="142" t="s">
        <v>1451</v>
      </c>
      <c r="H56" s="142" t="s">
        <v>1448</v>
      </c>
      <c r="I56" s="141" t="s">
        <v>1463</v>
      </c>
      <c r="J56" s="142"/>
      <c r="K56" s="142"/>
      <c r="L56" s="142"/>
      <c r="M56" s="142"/>
      <c r="N56" s="142"/>
      <c r="O56" s="142"/>
      <c r="P56" s="142"/>
      <c r="Q56" s="142"/>
      <c r="R56" s="142"/>
      <c r="S56" s="142"/>
    </row>
    <row r="57" spans="1:19" ht="71.25">
      <c r="A57" s="95" t="s">
        <v>1364</v>
      </c>
      <c r="B57" s="95" t="s">
        <v>1128</v>
      </c>
      <c r="C57" s="148">
        <v>1</v>
      </c>
      <c r="D57" s="94" t="s">
        <v>68</v>
      </c>
      <c r="E57" s="94" t="s">
        <v>67</v>
      </c>
      <c r="F57" s="3" t="str">
        <f>UnitControlCenter!$B$8</f>
        <v>2018 crores / year</v>
      </c>
      <c r="G57" s="3" t="s">
        <v>1129</v>
      </c>
      <c r="H57" s="3" t="s">
        <v>1130</v>
      </c>
      <c r="I57" s="3" t="s">
        <v>1104</v>
      </c>
    </row>
    <row r="58" spans="1:19" ht="42.75">
      <c r="A58" s="95" t="s">
        <v>1364</v>
      </c>
      <c r="B58" s="95" t="s">
        <v>1132</v>
      </c>
      <c r="C58" s="148">
        <v>1</v>
      </c>
      <c r="D58" s="94" t="s">
        <v>68</v>
      </c>
      <c r="E58" s="94" t="s">
        <v>67</v>
      </c>
      <c r="F58" s="3" t="str">
        <f>UnitControlCenter!$B$8</f>
        <v>2018 crores / year</v>
      </c>
      <c r="G58" s="3" t="s">
        <v>1142</v>
      </c>
      <c r="H58" s="3" t="s">
        <v>1143</v>
      </c>
      <c r="I58" s="3" t="s">
        <v>1144</v>
      </c>
    </row>
    <row r="59" spans="1:19" ht="57">
      <c r="A59" s="95" t="s">
        <v>1364</v>
      </c>
      <c r="B59" s="95" t="s">
        <v>1133</v>
      </c>
      <c r="C59" s="148">
        <v>1</v>
      </c>
      <c r="D59" s="94" t="s">
        <v>68</v>
      </c>
      <c r="E59" s="94" t="s">
        <v>67</v>
      </c>
      <c r="F59" s="3" t="str">
        <f>UnitControlCenter!$B$8</f>
        <v>2018 crores / year</v>
      </c>
      <c r="G59" s="3" t="s">
        <v>1153</v>
      </c>
      <c r="H59" s="3" t="s">
        <v>1151</v>
      </c>
      <c r="I59" s="3" t="s">
        <v>1152</v>
      </c>
    </row>
    <row r="60" spans="1:19" ht="42.75">
      <c r="A60" s="95" t="s">
        <v>1364</v>
      </c>
      <c r="B60" s="95" t="s">
        <v>1134</v>
      </c>
      <c r="C60" s="148">
        <v>1</v>
      </c>
      <c r="D60" s="94" t="s">
        <v>68</v>
      </c>
      <c r="E60" s="94" t="s">
        <v>67</v>
      </c>
      <c r="F60" s="3" t="str">
        <f>UnitControlCenter!$B$8</f>
        <v>2018 crores / year</v>
      </c>
      <c r="G60" s="3" t="s">
        <v>1147</v>
      </c>
      <c r="H60" s="3" t="s">
        <v>1143</v>
      </c>
      <c r="I60" s="3" t="s">
        <v>1145</v>
      </c>
    </row>
    <row r="61" spans="1:19" ht="42.75">
      <c r="A61" s="95" t="s">
        <v>1364</v>
      </c>
      <c r="B61" s="95" t="s">
        <v>1135</v>
      </c>
      <c r="C61" s="148">
        <v>1</v>
      </c>
      <c r="D61" s="94" t="s">
        <v>68</v>
      </c>
      <c r="E61" s="94" t="s">
        <v>67</v>
      </c>
      <c r="F61" s="3" t="str">
        <f>UnitControlCenter!$B$8</f>
        <v>2018 crores / year</v>
      </c>
      <c r="G61" s="3" t="s">
        <v>1148</v>
      </c>
      <c r="H61" s="3" t="s">
        <v>1143</v>
      </c>
      <c r="I61" s="3" t="s">
        <v>1146</v>
      </c>
    </row>
    <row r="62" spans="1:19" ht="57">
      <c r="A62" s="95" t="s">
        <v>1364</v>
      </c>
      <c r="B62" s="95" t="s">
        <v>1136</v>
      </c>
      <c r="C62" s="148">
        <v>1</v>
      </c>
      <c r="D62" s="94" t="s">
        <v>68</v>
      </c>
      <c r="E62" s="94" t="s">
        <v>67</v>
      </c>
      <c r="F62" s="3" t="str">
        <f>UnitControlCenter!$B$8</f>
        <v>2018 crores / year</v>
      </c>
      <c r="G62" s="3" t="s">
        <v>1154</v>
      </c>
      <c r="H62" s="3" t="s">
        <v>1151</v>
      </c>
      <c r="I62" s="3" t="s">
        <v>1152</v>
      </c>
    </row>
    <row r="63" spans="1:19" ht="57">
      <c r="A63" s="95" t="s">
        <v>1364</v>
      </c>
      <c r="B63" s="95" t="s">
        <v>1137</v>
      </c>
      <c r="C63" s="148">
        <v>1</v>
      </c>
      <c r="D63" s="94" t="s">
        <v>68</v>
      </c>
      <c r="E63" s="94" t="s">
        <v>67</v>
      </c>
      <c r="F63" s="3" t="str">
        <f>UnitControlCenter!$B$8</f>
        <v>2018 crores / year</v>
      </c>
      <c r="G63" s="3" t="s">
        <v>1155</v>
      </c>
      <c r="H63" s="3" t="s">
        <v>1151</v>
      </c>
      <c r="I63" s="3" t="s">
        <v>1152</v>
      </c>
    </row>
    <row r="64" spans="1:19" ht="57">
      <c r="A64" s="95" t="s">
        <v>1364</v>
      </c>
      <c r="B64" s="95" t="s">
        <v>1138</v>
      </c>
      <c r="C64" s="148">
        <v>1</v>
      </c>
      <c r="D64" s="94" t="s">
        <v>68</v>
      </c>
      <c r="E64" s="94" t="s">
        <v>67</v>
      </c>
      <c r="F64" s="3" t="str">
        <f>UnitControlCenter!$B$8</f>
        <v>2018 crores / year</v>
      </c>
      <c r="G64" s="3" t="s">
        <v>1156</v>
      </c>
      <c r="H64" s="3" t="s">
        <v>1151</v>
      </c>
      <c r="I64" s="3" t="s">
        <v>1152</v>
      </c>
    </row>
    <row r="65" spans="1:19" ht="57">
      <c r="A65" s="95" t="s">
        <v>1364</v>
      </c>
      <c r="B65" s="95" t="s">
        <v>1162</v>
      </c>
      <c r="C65" s="148">
        <v>1</v>
      </c>
      <c r="D65" s="94" t="s">
        <v>68</v>
      </c>
      <c r="E65" s="94" t="s">
        <v>67</v>
      </c>
      <c r="F65" s="3" t="str">
        <f>UnitControlCenter!$B$8</f>
        <v>2018 crores / year</v>
      </c>
      <c r="G65" s="3" t="s">
        <v>1160</v>
      </c>
      <c r="H65" s="3" t="s">
        <v>1151</v>
      </c>
      <c r="I65" s="3" t="s">
        <v>1158</v>
      </c>
    </row>
    <row r="66" spans="1:19" ht="57.4" thickBot="1">
      <c r="A66" s="140" t="s">
        <v>1364</v>
      </c>
      <c r="B66" s="140" t="s">
        <v>1163</v>
      </c>
      <c r="C66" s="155">
        <v>1</v>
      </c>
      <c r="D66" s="141" t="s">
        <v>68</v>
      </c>
      <c r="E66" s="141" t="s">
        <v>67</v>
      </c>
      <c r="F66" s="144" t="str">
        <f>UnitControlCenter!$B$8</f>
        <v>2018 crores / year</v>
      </c>
      <c r="G66" s="144" t="s">
        <v>1161</v>
      </c>
      <c r="H66" s="144" t="s">
        <v>1151</v>
      </c>
      <c r="I66" s="144" t="s">
        <v>1159</v>
      </c>
      <c r="J66" s="142"/>
      <c r="K66" s="142"/>
      <c r="L66" s="142"/>
      <c r="M66" s="142"/>
      <c r="N66" s="142"/>
      <c r="O66" s="142"/>
      <c r="P66" s="142"/>
      <c r="Q66" s="142"/>
      <c r="R66" s="142"/>
      <c r="S66" s="142"/>
    </row>
    <row r="67" spans="1:19">
      <c r="A67" s="95" t="s">
        <v>746</v>
      </c>
      <c r="B67" s="95" t="s">
        <v>1561</v>
      </c>
      <c r="C67" s="171">
        <v>1</v>
      </c>
      <c r="D67" s="94" t="s">
        <v>66</v>
      </c>
      <c r="E67" s="94" t="s">
        <v>1564</v>
      </c>
      <c r="F67" s="3" t="str">
        <f>UnitControlCenter!$B$11</f>
        <v>incidents / year</v>
      </c>
      <c r="G67" s="94" t="s">
        <v>1415</v>
      </c>
      <c r="I67" s="94"/>
    </row>
    <row r="68" spans="1:19">
      <c r="A68" s="95" t="s">
        <v>746</v>
      </c>
      <c r="B68" s="95" t="s">
        <v>1407</v>
      </c>
      <c r="C68" s="148">
        <v>1</v>
      </c>
      <c r="D68" s="94" t="s">
        <v>66</v>
      </c>
      <c r="E68" s="94" t="s">
        <v>67</v>
      </c>
      <c r="F68" s="3" t="str">
        <f>UnitControlCenter!$B$11</f>
        <v>incidents / year</v>
      </c>
      <c r="G68" s="94" t="s">
        <v>1415</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1408</v>
      </c>
      <c r="C70" s="156">
        <v>1</v>
      </c>
      <c r="D70" s="94" t="s">
        <v>66</v>
      </c>
      <c r="E70" s="94" t="s">
        <v>67</v>
      </c>
      <c r="F70" s="3" t="str">
        <f>UnitControlCenter!$B$11</f>
        <v>incidents / year</v>
      </c>
      <c r="G70" s="94" t="s">
        <v>1416</v>
      </c>
      <c r="H70" s="147"/>
      <c r="I70" s="94"/>
    </row>
    <row r="71" spans="1:19" ht="28.5">
      <c r="A71" s="95" t="s">
        <v>746</v>
      </c>
      <c r="B71" s="95" t="s">
        <v>1409</v>
      </c>
      <c r="C71" s="156">
        <v>1</v>
      </c>
      <c r="D71" s="94" t="s">
        <v>66</v>
      </c>
      <c r="E71" s="94" t="s">
        <v>67</v>
      </c>
      <c r="F71" s="3" t="str">
        <f>UnitControlCenter!$B$11</f>
        <v>incidents / year</v>
      </c>
      <c r="G71" s="94" t="s">
        <v>1417</v>
      </c>
      <c r="H71" s="147"/>
      <c r="I71" s="94"/>
    </row>
    <row r="72" spans="1:19">
      <c r="A72" s="95" t="s">
        <v>746</v>
      </c>
      <c r="B72" s="95" t="s">
        <v>1422</v>
      </c>
      <c r="C72" s="156">
        <v>1</v>
      </c>
      <c r="D72" s="94" t="s">
        <v>66</v>
      </c>
      <c r="E72" s="94" t="s">
        <v>67</v>
      </c>
      <c r="F72" s="3" t="str">
        <f>UnitControlCenter!$B$11</f>
        <v>incidents / year</v>
      </c>
      <c r="G72" s="94" t="s">
        <v>1423</v>
      </c>
      <c r="H72" s="147"/>
      <c r="I72" s="94"/>
    </row>
    <row r="73" spans="1:19">
      <c r="A73" s="95" t="s">
        <v>746</v>
      </c>
      <c r="B73" s="95" t="s">
        <v>1410</v>
      </c>
      <c r="C73" s="156">
        <v>1</v>
      </c>
      <c r="D73" s="94" t="s">
        <v>66</v>
      </c>
      <c r="E73" s="94" t="s">
        <v>67</v>
      </c>
      <c r="F73" s="3" t="str">
        <f>UnitControlCenter!$B$11</f>
        <v>incidents / year</v>
      </c>
      <c r="G73" s="94" t="s">
        <v>1418</v>
      </c>
      <c r="H73" s="147"/>
      <c r="I73" s="94"/>
    </row>
    <row r="74" spans="1:19">
      <c r="A74" s="95" t="s">
        <v>746</v>
      </c>
      <c r="B74" s="95" t="s">
        <v>1411</v>
      </c>
      <c r="C74" s="156">
        <v>1</v>
      </c>
      <c r="D74" s="94" t="s">
        <v>66</v>
      </c>
      <c r="E74" s="94" t="s">
        <v>67</v>
      </c>
      <c r="F74" s="3" t="str">
        <f>UnitControlCenter!$B$11</f>
        <v>incidents / year</v>
      </c>
      <c r="G74" s="94" t="s">
        <v>1419</v>
      </c>
      <c r="H74" s="147"/>
      <c r="I74" s="94"/>
    </row>
    <row r="75" spans="1:19">
      <c r="A75" s="95" t="s">
        <v>746</v>
      </c>
      <c r="B75" s="95" t="s">
        <v>1412</v>
      </c>
      <c r="C75" s="156">
        <v>1</v>
      </c>
      <c r="D75" s="94" t="s">
        <v>66</v>
      </c>
      <c r="E75" s="94" t="s">
        <v>67</v>
      </c>
      <c r="F75" s="3" t="str">
        <f>UnitControlCenter!$B$11</f>
        <v>incidents / year</v>
      </c>
      <c r="G75" s="94" t="s">
        <v>1420</v>
      </c>
      <c r="H75" s="147"/>
      <c r="I75" s="94"/>
    </row>
    <row r="76" spans="1:19" ht="28.9" thickBot="1">
      <c r="A76" s="140" t="s">
        <v>746</v>
      </c>
      <c r="B76" s="140" t="s">
        <v>1413</v>
      </c>
      <c r="C76" s="155">
        <v>1</v>
      </c>
      <c r="D76" s="141" t="s">
        <v>66</v>
      </c>
      <c r="E76" s="141" t="s">
        <v>67</v>
      </c>
      <c r="F76" s="144" t="str">
        <f>UnitControlCenter!$B$11</f>
        <v>incidents / year</v>
      </c>
      <c r="G76" s="141" t="s">
        <v>1421</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68" t="s">
        <v>1892</v>
      </c>
      <c r="I77" s="94" t="s">
        <v>947</v>
      </c>
    </row>
    <row r="78" spans="1:19" ht="128.25">
      <c r="A78" s="95" t="s">
        <v>905</v>
      </c>
      <c r="B78" s="95" t="s">
        <v>749</v>
      </c>
      <c r="C78" s="148">
        <v>1</v>
      </c>
      <c r="D78" s="94" t="s">
        <v>68</v>
      </c>
      <c r="E78" s="94" t="s">
        <v>67</v>
      </c>
      <c r="F78" s="3" t="str">
        <f>UnitControlCenter!$B$15</f>
        <v>terawatt-hours (TWh) / year</v>
      </c>
      <c r="G78" s="94" t="s">
        <v>944</v>
      </c>
      <c r="H78" s="368" t="s">
        <v>1893</v>
      </c>
      <c r="I78" s="94" t="s">
        <v>948</v>
      </c>
    </row>
    <row r="79" spans="1:19" ht="114">
      <c r="A79" s="95" t="s">
        <v>905</v>
      </c>
      <c r="B79" s="95" t="s">
        <v>750</v>
      </c>
      <c r="C79" s="148">
        <v>1</v>
      </c>
      <c r="D79" s="94" t="s">
        <v>68</v>
      </c>
      <c r="E79" s="94" t="s">
        <v>69</v>
      </c>
      <c r="F79" s="3" t="str">
        <f>UnitControlCenter!$B$16</f>
        <v>gigawatts (GW) / year</v>
      </c>
      <c r="G79" s="94" t="s">
        <v>945</v>
      </c>
      <c r="H79" s="368" t="s">
        <v>1894</v>
      </c>
      <c r="I79" s="94" t="s">
        <v>949</v>
      </c>
    </row>
    <row r="80" spans="1:19" ht="128.25">
      <c r="A80" s="95" t="s">
        <v>905</v>
      </c>
      <c r="B80" s="95" t="s">
        <v>751</v>
      </c>
      <c r="C80" s="148">
        <v>1</v>
      </c>
      <c r="D80" s="94" t="s">
        <v>68</v>
      </c>
      <c r="E80" s="94" t="s">
        <v>67</v>
      </c>
      <c r="F80" s="3" t="str">
        <f>UnitControlCenter!$B$16</f>
        <v>gigawatts (GW) / year</v>
      </c>
      <c r="G80" s="94" t="s">
        <v>946</v>
      </c>
      <c r="H80" s="368" t="s">
        <v>1895</v>
      </c>
      <c r="I80" s="94" t="s">
        <v>950</v>
      </c>
    </row>
    <row r="81" spans="1:19" ht="43.15" thickBot="1">
      <c r="A81" s="140" t="s">
        <v>905</v>
      </c>
      <c r="B81" s="140" t="s">
        <v>906</v>
      </c>
      <c r="C81" s="155">
        <v>1</v>
      </c>
      <c r="D81" s="141" t="s">
        <v>68</v>
      </c>
      <c r="E81" s="141" t="s">
        <v>69</v>
      </c>
      <c r="F81" s="144" t="str">
        <f>UnitControlCenter!$B$15</f>
        <v>terawatt-hours (TWh) / year</v>
      </c>
      <c r="G81" s="141" t="s">
        <v>1330</v>
      </c>
      <c r="H81" s="141" t="s">
        <v>1331</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68" t="s">
        <v>1896</v>
      </c>
      <c r="I82" s="94" t="s">
        <v>953</v>
      </c>
    </row>
    <row r="83" spans="1:19" ht="28.5">
      <c r="A83" s="95" t="s">
        <v>893</v>
      </c>
      <c r="B83" s="95" t="s">
        <v>753</v>
      </c>
      <c r="C83" s="148">
        <v>1</v>
      </c>
      <c r="D83" s="94" t="s">
        <v>68</v>
      </c>
      <c r="E83" s="94" t="s">
        <v>69</v>
      </c>
      <c r="F83" s="3" t="str">
        <f>UnitControlCenter!$B$15</f>
        <v>terawatt-hours (TWh) / year</v>
      </c>
      <c r="G83" s="94" t="s">
        <v>1259</v>
      </c>
      <c r="H83" s="77" t="s">
        <v>1260</v>
      </c>
      <c r="I83" s="94" t="s">
        <v>1261</v>
      </c>
    </row>
    <row r="84" spans="1:19" ht="85.5">
      <c r="A84" s="95" t="s">
        <v>893</v>
      </c>
      <c r="B84" s="95" t="s">
        <v>894</v>
      </c>
      <c r="C84" s="148">
        <v>1</v>
      </c>
      <c r="D84" s="94" t="s">
        <v>68</v>
      </c>
      <c r="E84" s="94" t="s">
        <v>69</v>
      </c>
      <c r="F84" s="3" t="str">
        <f>UnitControlCenter!$B$18</f>
        <v>cubic km / yr</v>
      </c>
      <c r="G84" s="94" t="s">
        <v>954</v>
      </c>
      <c r="H84" s="368" t="s">
        <v>1897</v>
      </c>
      <c r="I84" s="94" t="s">
        <v>955</v>
      </c>
    </row>
    <row r="85" spans="1:19" ht="100.15" thickBot="1">
      <c r="A85" s="140" t="s">
        <v>893</v>
      </c>
      <c r="B85" s="140" t="s">
        <v>895</v>
      </c>
      <c r="C85" s="155">
        <v>1</v>
      </c>
      <c r="D85" s="141" t="s">
        <v>68</v>
      </c>
      <c r="E85" s="141" t="s">
        <v>69</v>
      </c>
      <c r="F85" s="144" t="str">
        <f>UnitControlCenter!$B$18</f>
        <v>cubic km / yr</v>
      </c>
      <c r="G85" s="141" t="s">
        <v>956</v>
      </c>
      <c r="H85" s="367" t="s">
        <v>1898</v>
      </c>
      <c r="I85" s="141" t="s">
        <v>957</v>
      </c>
    </row>
    <row r="86" spans="1:19" ht="71.25">
      <c r="A86" s="95" t="s">
        <v>1224</v>
      </c>
      <c r="B86" s="95" t="s">
        <v>1225</v>
      </c>
      <c r="C86" s="148">
        <v>1</v>
      </c>
      <c r="D86" s="94" t="s">
        <v>68</v>
      </c>
      <c r="E86" s="94" t="s">
        <v>69</v>
      </c>
      <c r="F86" s="3" t="str">
        <f>UnitControlCenter!$B$21</f>
        <v>million vehicles / year</v>
      </c>
      <c r="G86" s="94" t="s">
        <v>1071</v>
      </c>
      <c r="H86" s="94" t="s">
        <v>1072</v>
      </c>
      <c r="I86" s="94" t="s">
        <v>1073</v>
      </c>
    </row>
    <row r="87" spans="1:19" ht="57">
      <c r="A87" s="95" t="s">
        <v>1224</v>
      </c>
      <c r="B87" s="95" t="s">
        <v>1226</v>
      </c>
      <c r="C87" s="148">
        <v>1</v>
      </c>
      <c r="D87" s="94" t="s">
        <v>68</v>
      </c>
      <c r="E87" s="94" t="s">
        <v>69</v>
      </c>
      <c r="F87" s="3" t="str">
        <f>UnitControlCenter!$B$22</f>
        <v>thousand vehicles / year</v>
      </c>
      <c r="G87" s="369" t="s">
        <v>1867</v>
      </c>
      <c r="H87" s="369" t="s">
        <v>1870</v>
      </c>
      <c r="I87" s="369" t="s">
        <v>1871</v>
      </c>
    </row>
    <row r="88" spans="1:19" ht="42.75">
      <c r="A88" s="95" t="s">
        <v>1224</v>
      </c>
      <c r="B88" s="95" t="s">
        <v>1227</v>
      </c>
      <c r="C88" s="148">
        <v>1</v>
      </c>
      <c r="D88" s="94" t="s">
        <v>68</v>
      </c>
      <c r="E88" s="94" t="s">
        <v>69</v>
      </c>
      <c r="F88" s="3" t="str">
        <f>UnitControlCenter!$B$22</f>
        <v>thousand vehicles / year</v>
      </c>
      <c r="G88" s="369" t="s">
        <v>1868</v>
      </c>
      <c r="H88" s="369" t="s">
        <v>1872</v>
      </c>
      <c r="I88" s="369" t="s">
        <v>1873</v>
      </c>
    </row>
    <row r="89" spans="1:19" ht="42.75">
      <c r="A89" s="95" t="s">
        <v>1224</v>
      </c>
      <c r="B89" s="95" t="s">
        <v>1228</v>
      </c>
      <c r="C89" s="148">
        <v>1</v>
      </c>
      <c r="D89" s="94" t="s">
        <v>68</v>
      </c>
      <c r="E89" s="94" t="s">
        <v>69</v>
      </c>
      <c r="F89" s="3" t="str">
        <f>UnitControlCenter!$B$22</f>
        <v>thousand vehicles / year</v>
      </c>
      <c r="G89" s="369" t="s">
        <v>1869</v>
      </c>
      <c r="H89" s="369" t="s">
        <v>1872</v>
      </c>
      <c r="I89" s="369" t="s">
        <v>1873</v>
      </c>
    </row>
    <row r="90" spans="1:19" ht="28.5">
      <c r="A90" s="95" t="s">
        <v>1224</v>
      </c>
      <c r="B90" s="370" t="s">
        <v>1874</v>
      </c>
      <c r="C90" s="148">
        <v>1</v>
      </c>
      <c r="D90" s="94" t="s">
        <v>68</v>
      </c>
      <c r="E90" s="94" t="s">
        <v>69</v>
      </c>
      <c r="F90" s="3" t="str">
        <f>UnitControlCenter!$B$22</f>
        <v>thousand vehicles / year</v>
      </c>
      <c r="G90" s="94" t="s">
        <v>958</v>
      </c>
      <c r="H90" s="94" t="s">
        <v>959</v>
      </c>
      <c r="I90" s="94" t="s">
        <v>1058</v>
      </c>
    </row>
    <row r="91" spans="1:19" ht="57">
      <c r="A91" s="370" t="s">
        <v>1224</v>
      </c>
      <c r="B91" s="370" t="s">
        <v>1875</v>
      </c>
      <c r="C91" s="371">
        <v>1</v>
      </c>
      <c r="D91" s="369" t="s">
        <v>68</v>
      </c>
      <c r="E91" s="369" t="s">
        <v>69</v>
      </c>
      <c r="F91" s="372" t="str">
        <f>UnitControlCenter!B22</f>
        <v>thousand vehicles / year</v>
      </c>
      <c r="G91" s="369" t="s">
        <v>1876</v>
      </c>
      <c r="H91" s="369" t="s">
        <v>1877</v>
      </c>
      <c r="I91" s="369" t="s">
        <v>1878</v>
      </c>
    </row>
    <row r="92" spans="1:19" ht="57">
      <c r="A92" s="95" t="s">
        <v>1224</v>
      </c>
      <c r="B92" s="95" t="s">
        <v>1229</v>
      </c>
      <c r="C92" s="148">
        <v>1</v>
      </c>
      <c r="D92" s="94" t="s">
        <v>68</v>
      </c>
      <c r="E92" s="94" t="s">
        <v>69</v>
      </c>
      <c r="F92" s="3" t="str">
        <f>UnitControlCenter!$B$23</f>
        <v>million vehicles</v>
      </c>
      <c r="G92" s="94" t="s">
        <v>1074</v>
      </c>
      <c r="H92" s="94" t="s">
        <v>1072</v>
      </c>
      <c r="I92" s="94" t="s">
        <v>1073</v>
      </c>
    </row>
    <row r="93" spans="1:19" ht="42.75">
      <c r="A93" s="95" t="s">
        <v>1224</v>
      </c>
      <c r="B93" s="95" t="s">
        <v>1230</v>
      </c>
      <c r="C93" s="148">
        <v>1</v>
      </c>
      <c r="D93" s="94" t="s">
        <v>68</v>
      </c>
      <c r="E93" s="94" t="s">
        <v>69</v>
      </c>
      <c r="F93" s="369" t="str">
        <f>UnitControlCenter!B23</f>
        <v>million vehicles</v>
      </c>
      <c r="G93" s="369" t="s">
        <v>1879</v>
      </c>
      <c r="H93" s="369" t="s">
        <v>1870</v>
      </c>
      <c r="I93" s="369" t="s">
        <v>1871</v>
      </c>
    </row>
    <row r="94" spans="1:19" ht="42.75">
      <c r="A94" s="95" t="s">
        <v>1224</v>
      </c>
      <c r="B94" s="95" t="s">
        <v>1231</v>
      </c>
      <c r="C94" s="148">
        <v>1</v>
      </c>
      <c r="D94" s="94" t="s">
        <v>68</v>
      </c>
      <c r="E94" s="94" t="s">
        <v>69</v>
      </c>
      <c r="F94" s="3" t="str">
        <f>UnitControlCenter!$B$23</f>
        <v>million vehicles</v>
      </c>
      <c r="G94" s="369" t="s">
        <v>1880</v>
      </c>
      <c r="H94" s="369" t="s">
        <v>1872</v>
      </c>
      <c r="I94" s="369" t="s">
        <v>1873</v>
      </c>
    </row>
    <row r="95" spans="1:19" ht="42.75">
      <c r="A95" s="95" t="s">
        <v>1224</v>
      </c>
      <c r="B95" s="95" t="s">
        <v>1232</v>
      </c>
      <c r="C95" s="148">
        <v>1</v>
      </c>
      <c r="D95" s="94" t="s">
        <v>68</v>
      </c>
      <c r="E95" s="94" t="s">
        <v>69</v>
      </c>
      <c r="F95" s="3" t="str">
        <f>UnitControlCenter!$B$23</f>
        <v>million vehicles</v>
      </c>
      <c r="G95" s="369" t="s">
        <v>1881</v>
      </c>
      <c r="H95" s="369" t="s">
        <v>1872</v>
      </c>
      <c r="I95" s="369" t="s">
        <v>1873</v>
      </c>
    </row>
    <row r="96" spans="1:19" ht="28.9" thickBot="1">
      <c r="A96" s="140" t="s">
        <v>1224</v>
      </c>
      <c r="B96" s="373" t="s">
        <v>1882</v>
      </c>
      <c r="C96" s="155">
        <v>1</v>
      </c>
      <c r="D96" s="141" t="s">
        <v>68</v>
      </c>
      <c r="E96" s="141" t="s">
        <v>69</v>
      </c>
      <c r="F96" s="144" t="str">
        <f>UnitControlCenter!$B$23</f>
        <v>million vehicles</v>
      </c>
      <c r="G96" s="141" t="s">
        <v>1059</v>
      </c>
      <c r="H96" s="141" t="s">
        <v>959</v>
      </c>
      <c r="I96" s="141" t="s">
        <v>1058</v>
      </c>
      <c r="J96" s="142"/>
      <c r="K96" s="142"/>
      <c r="L96" s="142"/>
      <c r="M96" s="142"/>
      <c r="N96" s="142"/>
      <c r="O96" s="142"/>
      <c r="P96" s="142"/>
      <c r="Q96" s="142"/>
      <c r="R96" s="142"/>
      <c r="S96" s="142"/>
    </row>
    <row r="97" spans="1:19" ht="57.4" thickBot="1">
      <c r="A97" s="373" t="s">
        <v>1224</v>
      </c>
      <c r="B97" s="373" t="s">
        <v>1883</v>
      </c>
      <c r="C97" s="374">
        <v>1</v>
      </c>
      <c r="D97" s="366" t="s">
        <v>68</v>
      </c>
      <c r="E97" s="366" t="s">
        <v>69</v>
      </c>
      <c r="F97" s="375" t="str">
        <f>UnitControlCenter!B24</f>
        <v>thousand vehicles</v>
      </c>
      <c r="G97" s="369" t="s">
        <v>1884</v>
      </c>
      <c r="H97" s="369" t="s">
        <v>1877</v>
      </c>
      <c r="I97" s="369" t="s">
        <v>1878</v>
      </c>
      <c r="J97" s="147"/>
      <c r="K97" s="147"/>
      <c r="L97" s="147"/>
      <c r="M97" s="147"/>
      <c r="N97" s="147"/>
      <c r="O97" s="147"/>
      <c r="P97" s="147"/>
      <c r="Q97" s="147"/>
      <c r="R97" s="147"/>
      <c r="S97" s="147"/>
    </row>
    <row r="98" spans="1:19" ht="128.25">
      <c r="A98" s="95" t="s">
        <v>1360</v>
      </c>
      <c r="B98" s="95" t="s">
        <v>756</v>
      </c>
      <c r="C98" s="148">
        <v>1</v>
      </c>
      <c r="D98" s="94" t="s">
        <v>68</v>
      </c>
      <c r="E98" s="94" t="s">
        <v>69</v>
      </c>
      <c r="F98" s="3" t="str">
        <f>UnitControlCenter!$B$3</f>
        <v>million metric tons / year</v>
      </c>
      <c r="G98" s="369" t="s">
        <v>1885</v>
      </c>
      <c r="H98" s="369" t="s">
        <v>1886</v>
      </c>
      <c r="I98" s="369" t="s">
        <v>1887</v>
      </c>
    </row>
    <row r="99" spans="1:19" ht="85.5">
      <c r="A99" s="95" t="s">
        <v>1360</v>
      </c>
      <c r="B99" s="95" t="s">
        <v>757</v>
      </c>
      <c r="C99" s="148">
        <v>1</v>
      </c>
      <c r="D99" s="94" t="s">
        <v>68</v>
      </c>
      <c r="E99" s="94" t="s">
        <v>69</v>
      </c>
      <c r="F99" s="3" t="str">
        <f>UnitControlCenter!$B$25</f>
        <v>petajoules / year</v>
      </c>
      <c r="G99" s="94" t="s">
        <v>1258</v>
      </c>
      <c r="H99" s="94" t="s">
        <v>1075</v>
      </c>
      <c r="I99" s="94" t="s">
        <v>1076</v>
      </c>
    </row>
    <row r="100" spans="1:19" ht="114.4" thickBot="1">
      <c r="A100" s="95" t="s">
        <v>1360</v>
      </c>
      <c r="B100" s="95" t="s">
        <v>809</v>
      </c>
      <c r="C100" s="156">
        <v>1</v>
      </c>
      <c r="D100" s="94" t="s">
        <v>68</v>
      </c>
      <c r="E100" s="94" t="s">
        <v>69</v>
      </c>
      <c r="F100" s="6" t="str">
        <f>UnitControlCenter!$B$25</f>
        <v>petajoules / year</v>
      </c>
      <c r="G100" s="369" t="s">
        <v>1888</v>
      </c>
      <c r="H100" s="369" t="s">
        <v>1886</v>
      </c>
      <c r="I100" s="366" t="s">
        <v>1889</v>
      </c>
    </row>
    <row r="101" spans="1:19" ht="42.75">
      <c r="A101" s="95" t="s">
        <v>1360</v>
      </c>
      <c r="B101" s="95" t="s">
        <v>1361</v>
      </c>
      <c r="C101" s="156">
        <v>1</v>
      </c>
      <c r="D101" s="94" t="s">
        <v>68</v>
      </c>
      <c r="E101" s="94" t="s">
        <v>69</v>
      </c>
      <c r="F101" s="6" t="str">
        <f>UnitControlCenter!$B$19</f>
        <v>trillion passenger-km / year</v>
      </c>
      <c r="G101" s="94" t="s">
        <v>771</v>
      </c>
      <c r="H101" s="368" t="s">
        <v>1866</v>
      </c>
      <c r="I101" s="94" t="s">
        <v>1020</v>
      </c>
    </row>
    <row r="102" spans="1:19" ht="43.15" thickBot="1">
      <c r="A102" s="140" t="s">
        <v>1360</v>
      </c>
      <c r="B102" s="140" t="s">
        <v>1362</v>
      </c>
      <c r="C102" s="155">
        <v>1</v>
      </c>
      <c r="D102" s="141" t="s">
        <v>68</v>
      </c>
      <c r="E102" s="141" t="s">
        <v>69</v>
      </c>
      <c r="F102" s="144" t="str">
        <f>UnitControlCenter!$B$20</f>
        <v>trillion freight ton-km / year</v>
      </c>
      <c r="G102" s="366" t="s">
        <v>1863</v>
      </c>
      <c r="H102" s="367" t="s">
        <v>1864</v>
      </c>
      <c r="I102" s="366" t="s">
        <v>1865</v>
      </c>
      <c r="J102" s="142"/>
      <c r="K102" s="142"/>
      <c r="L102" s="142"/>
      <c r="M102" s="142"/>
      <c r="N102" s="142"/>
      <c r="O102" s="142"/>
      <c r="P102" s="142"/>
      <c r="Q102" s="142"/>
      <c r="R102" s="142"/>
      <c r="S102" s="142"/>
    </row>
    <row r="103" spans="1:19" ht="57">
      <c r="A103" s="97" t="s">
        <v>758</v>
      </c>
      <c r="B103" s="95" t="s">
        <v>1211</v>
      </c>
      <c r="C103" s="148">
        <v>1</v>
      </c>
      <c r="D103" s="94" t="s">
        <v>68</v>
      </c>
      <c r="E103" s="94" t="s">
        <v>69</v>
      </c>
      <c r="F103" s="3" t="str">
        <f>UnitControlCenter!$B$25</f>
        <v>petajoules / year</v>
      </c>
      <c r="G103" s="94" t="s">
        <v>1064</v>
      </c>
      <c r="H103" s="77" t="s">
        <v>1061</v>
      </c>
      <c r="I103" s="94" t="s">
        <v>1062</v>
      </c>
    </row>
    <row r="104" spans="1:19" ht="71.25">
      <c r="A104" s="97" t="s">
        <v>758</v>
      </c>
      <c r="B104" s="95" t="s">
        <v>1212</v>
      </c>
      <c r="C104" s="148">
        <v>1</v>
      </c>
      <c r="D104" s="94" t="s">
        <v>68</v>
      </c>
      <c r="E104" s="94" t="s">
        <v>69</v>
      </c>
      <c r="F104" s="3" t="str">
        <f>UnitControlCenter!$B$25</f>
        <v>petajoules / year</v>
      </c>
      <c r="G104" s="94" t="s">
        <v>1208</v>
      </c>
      <c r="H104" s="77" t="s">
        <v>1209</v>
      </c>
      <c r="I104" s="94" t="s">
        <v>1210</v>
      </c>
    </row>
    <row r="105" spans="1:19" ht="71.25">
      <c r="A105" s="97" t="s">
        <v>758</v>
      </c>
      <c r="B105" s="95" t="s">
        <v>1213</v>
      </c>
      <c r="C105" s="148">
        <v>1</v>
      </c>
      <c r="D105" s="94" t="s">
        <v>68</v>
      </c>
      <c r="E105" s="94" t="s">
        <v>69</v>
      </c>
      <c r="F105" s="3" t="str">
        <f>UnitControlCenter!$B$25</f>
        <v>petajoules / year</v>
      </c>
      <c r="G105" s="94" t="s">
        <v>1215</v>
      </c>
      <c r="H105" s="77" t="s">
        <v>1061</v>
      </c>
      <c r="I105" s="94" t="s">
        <v>1062</v>
      </c>
    </row>
    <row r="106" spans="1:19" ht="100.15" thickBot="1">
      <c r="A106" s="143" t="s">
        <v>758</v>
      </c>
      <c r="B106" s="140" t="s">
        <v>1214</v>
      </c>
      <c r="C106" s="155">
        <v>1</v>
      </c>
      <c r="D106" s="141" t="s">
        <v>68</v>
      </c>
      <c r="E106" s="141" t="s">
        <v>69</v>
      </c>
      <c r="F106" s="144" t="str">
        <f>UnitControlCenter!$B$25</f>
        <v>petajoules / year</v>
      </c>
      <c r="G106" s="141" t="s">
        <v>1216</v>
      </c>
      <c r="H106" s="142" t="s">
        <v>1209</v>
      </c>
      <c r="I106" s="141" t="s">
        <v>1210</v>
      </c>
      <c r="J106" s="142"/>
      <c r="K106" s="142"/>
      <c r="L106" s="142"/>
      <c r="M106" s="142"/>
      <c r="N106" s="142"/>
      <c r="O106" s="142"/>
      <c r="P106" s="142"/>
      <c r="Q106" s="142"/>
      <c r="R106" s="142"/>
      <c r="S106" s="142"/>
    </row>
    <row r="107" spans="1:19" ht="57">
      <c r="A107" s="97" t="s">
        <v>1312</v>
      </c>
      <c r="B107" s="95" t="s">
        <v>805</v>
      </c>
      <c r="C107" s="148">
        <v>1</v>
      </c>
      <c r="D107" s="94" t="s">
        <v>68</v>
      </c>
      <c r="E107" s="94" t="s">
        <v>69</v>
      </c>
      <c r="F107" s="3" t="str">
        <f>UnitControlCenter!$B$3</f>
        <v>million metric tons / year</v>
      </c>
      <c r="G107" s="94" t="s">
        <v>1060</v>
      </c>
      <c r="H107" s="77" t="s">
        <v>1061</v>
      </c>
      <c r="I107" s="94" t="s">
        <v>1062</v>
      </c>
    </row>
    <row r="108" spans="1:19" ht="42.75">
      <c r="A108" s="97" t="s">
        <v>1312</v>
      </c>
      <c r="B108" s="95" t="s">
        <v>806</v>
      </c>
      <c r="C108" s="148">
        <v>1</v>
      </c>
      <c r="D108" s="94" t="s">
        <v>68</v>
      </c>
      <c r="E108" s="94" t="s">
        <v>69</v>
      </c>
      <c r="F108" s="3" t="str">
        <f>UnitControlCenter!$B$3</f>
        <v>million metric tons / year</v>
      </c>
      <c r="G108" s="94" t="s">
        <v>1069</v>
      </c>
      <c r="H108" s="77" t="s">
        <v>1067</v>
      </c>
      <c r="I108" s="94" t="s">
        <v>1068</v>
      </c>
    </row>
    <row r="109" spans="1:19" ht="57">
      <c r="A109" s="97" t="s">
        <v>1312</v>
      </c>
      <c r="B109" s="95" t="s">
        <v>807</v>
      </c>
      <c r="C109" s="148">
        <v>1</v>
      </c>
      <c r="D109" s="94" t="s">
        <v>68</v>
      </c>
      <c r="E109" s="94" t="s">
        <v>69</v>
      </c>
      <c r="F109" s="3" t="str">
        <f>UnitControlCenter!$B$3</f>
        <v>million metric tons / year</v>
      </c>
      <c r="G109" s="94" t="s">
        <v>1063</v>
      </c>
      <c r="H109" s="77" t="s">
        <v>1061</v>
      </c>
      <c r="I109" s="94" t="s">
        <v>1062</v>
      </c>
    </row>
    <row r="110" spans="1:19" ht="28.5">
      <c r="A110" s="97" t="s">
        <v>1312</v>
      </c>
      <c r="B110" s="95" t="s">
        <v>808</v>
      </c>
      <c r="C110" s="156">
        <v>1</v>
      </c>
      <c r="D110" s="94" t="s">
        <v>68</v>
      </c>
      <c r="E110" s="94" t="s">
        <v>69</v>
      </c>
      <c r="F110" s="6" t="str">
        <f>UnitControlCenter!$B$3</f>
        <v>million metric tons / year</v>
      </c>
      <c r="G110" s="94" t="s">
        <v>1070</v>
      </c>
      <c r="H110" s="147" t="s">
        <v>1067</v>
      </c>
      <c r="I110" s="94" t="s">
        <v>1068</v>
      </c>
    </row>
    <row r="111" spans="1:19" s="147" customFormat="1" ht="71.25">
      <c r="A111" s="97" t="s">
        <v>1312</v>
      </c>
      <c r="B111" s="95" t="s">
        <v>1310</v>
      </c>
      <c r="C111" s="156">
        <v>1</v>
      </c>
      <c r="D111" s="94" t="s">
        <v>68</v>
      </c>
      <c r="E111" s="94" t="s">
        <v>69</v>
      </c>
      <c r="F111" s="6" t="str">
        <f>UnitControlCenter!$B$3</f>
        <v>million metric tons / year</v>
      </c>
      <c r="G111" s="94" t="s">
        <v>1315</v>
      </c>
      <c r="H111" s="77" t="s">
        <v>1061</v>
      </c>
      <c r="I111" s="94" t="s">
        <v>1062</v>
      </c>
    </row>
    <row r="112" spans="1:19" ht="28.9" thickBot="1">
      <c r="A112" s="143" t="s">
        <v>1312</v>
      </c>
      <c r="B112" s="140" t="s">
        <v>1311</v>
      </c>
      <c r="C112" s="155">
        <v>1</v>
      </c>
      <c r="D112" s="141" t="s">
        <v>68</v>
      </c>
      <c r="E112" s="141" t="s">
        <v>69</v>
      </c>
      <c r="F112" s="144" t="str">
        <f>UnitControlCenter!$B$3</f>
        <v>million metric tons / year</v>
      </c>
      <c r="G112" s="141" t="s">
        <v>1357</v>
      </c>
      <c r="H112" s="142" t="s">
        <v>1313</v>
      </c>
      <c r="I112" s="141" t="s">
        <v>1314</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1051</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1085</v>
      </c>
      <c r="H115" s="142" t="s">
        <v>1087</v>
      </c>
      <c r="I115" s="141" t="s">
        <v>1086</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1105</v>
      </c>
      <c r="H116" s="369" t="s">
        <v>1899</v>
      </c>
      <c r="I116" s="94" t="s">
        <v>1106</v>
      </c>
    </row>
    <row r="117" spans="1:19" ht="57">
      <c r="A117" s="95" t="s">
        <v>836</v>
      </c>
      <c r="B117" s="95" t="s">
        <v>838</v>
      </c>
      <c r="C117" s="156">
        <v>1</v>
      </c>
      <c r="D117" s="94" t="s">
        <v>68</v>
      </c>
      <c r="E117" s="94" t="s">
        <v>69</v>
      </c>
      <c r="F117" s="3" t="str">
        <f>UnitControlCenter!$B$25</f>
        <v>petajoules / year</v>
      </c>
      <c r="G117" s="94" t="s">
        <v>1253</v>
      </c>
      <c r="H117" s="94" t="s">
        <v>1254</v>
      </c>
      <c r="I117" s="94" t="s">
        <v>1255</v>
      </c>
    </row>
    <row r="118" spans="1:19">
      <c r="A118" s="95" t="s">
        <v>836</v>
      </c>
      <c r="B118" s="95" t="s">
        <v>1376</v>
      </c>
      <c r="C118" s="156">
        <v>1</v>
      </c>
      <c r="D118" s="94" t="s">
        <v>66</v>
      </c>
      <c r="E118" s="94" t="s">
        <v>67</v>
      </c>
      <c r="F118" s="1" t="str">
        <f>UnitControlCenter!$B$26</f>
        <v>thousand BTU / 2018 INR</v>
      </c>
      <c r="G118" s="94" t="s">
        <v>1324</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1088</v>
      </c>
      <c r="C126" s="156">
        <v>1</v>
      </c>
      <c r="D126" s="94" t="s">
        <v>66</v>
      </c>
      <c r="E126" s="94" t="s">
        <v>67</v>
      </c>
      <c r="F126" s="3" t="str">
        <f>UnitControlCenter!$B$30</f>
        <v>millions of metric tons / year</v>
      </c>
      <c r="G126" s="94" t="s">
        <v>1092</v>
      </c>
      <c r="I126" s="94"/>
    </row>
    <row r="127" spans="1:19" ht="28.5">
      <c r="A127" s="95" t="s">
        <v>836</v>
      </c>
      <c r="B127" s="95" t="s">
        <v>1089</v>
      </c>
      <c r="C127" s="156">
        <v>1</v>
      </c>
      <c r="D127" s="94" t="s">
        <v>66</v>
      </c>
      <c r="E127" s="94" t="s">
        <v>67</v>
      </c>
      <c r="F127" s="3" t="str">
        <f>UnitControlCenter!$B$27</f>
        <v>millions of metric tons / year</v>
      </c>
      <c r="G127" s="94" t="s">
        <v>1093</v>
      </c>
      <c r="I127" s="94"/>
    </row>
    <row r="128" spans="1:19" ht="14.65" thickBot="1">
      <c r="A128" s="140" t="s">
        <v>836</v>
      </c>
      <c r="B128" s="140" t="s">
        <v>1090</v>
      </c>
      <c r="C128" s="155">
        <v>1</v>
      </c>
      <c r="D128" s="141" t="s">
        <v>66</v>
      </c>
      <c r="E128" s="141" t="s">
        <v>67</v>
      </c>
      <c r="F128" s="144" t="str">
        <f>UnitControlCenter!$B$5</f>
        <v>thousand metric tons / year</v>
      </c>
      <c r="G128" s="141" t="s">
        <v>1094</v>
      </c>
      <c r="H128" s="142"/>
      <c r="I128" s="141"/>
      <c r="J128" s="142"/>
      <c r="K128" s="142"/>
      <c r="L128" s="142"/>
      <c r="M128" s="142"/>
      <c r="N128" s="142"/>
      <c r="O128" s="142"/>
      <c r="P128" s="142"/>
      <c r="Q128" s="142"/>
      <c r="R128" s="142"/>
      <c r="S128" s="142"/>
    </row>
    <row r="129" spans="1:19" ht="42.75">
      <c r="A129" s="95" t="s">
        <v>1238</v>
      </c>
      <c r="B129" s="95" t="s">
        <v>1100</v>
      </c>
      <c r="C129" s="156">
        <v>1</v>
      </c>
      <c r="D129" s="94" t="s">
        <v>68</v>
      </c>
      <c r="E129" s="94" t="s">
        <v>69</v>
      </c>
      <c r="F129" s="3" t="str">
        <f>UnitControlCenter!$B$31</f>
        <v>gigajoules / year</v>
      </c>
      <c r="G129" s="94" t="s">
        <v>1107</v>
      </c>
      <c r="H129" s="77" t="s">
        <v>1108</v>
      </c>
      <c r="I129" s="94" t="s">
        <v>1109</v>
      </c>
    </row>
    <row r="130" spans="1:19" ht="57">
      <c r="A130" s="95" t="s">
        <v>1238</v>
      </c>
      <c r="B130" s="95" t="s">
        <v>846</v>
      </c>
      <c r="C130" s="156">
        <v>1</v>
      </c>
      <c r="D130" s="94" t="s">
        <v>68</v>
      </c>
      <c r="E130" s="94" t="s">
        <v>67</v>
      </c>
      <c r="F130" s="3" t="str">
        <f>UnitControlCenter!$B$31</f>
        <v>gigajoules / year</v>
      </c>
      <c r="G130" s="94" t="s">
        <v>1110</v>
      </c>
      <c r="H130" s="77" t="s">
        <v>1108</v>
      </c>
      <c r="I130" s="94" t="s">
        <v>1109</v>
      </c>
    </row>
    <row r="131" spans="1:19" ht="57">
      <c r="A131" s="95" t="s">
        <v>1238</v>
      </c>
      <c r="B131" s="95" t="s">
        <v>1101</v>
      </c>
      <c r="C131" s="156">
        <v>1</v>
      </c>
      <c r="D131" s="94" t="s">
        <v>68</v>
      </c>
      <c r="E131" s="94" t="s">
        <v>69</v>
      </c>
      <c r="F131" s="3" t="str">
        <f>UnitControlCenter!$B$8</f>
        <v>2018 crores / year</v>
      </c>
      <c r="G131" s="94" t="s">
        <v>1111</v>
      </c>
      <c r="H131" s="77" t="s">
        <v>1108</v>
      </c>
      <c r="I131" s="94" t="s">
        <v>1109</v>
      </c>
    </row>
    <row r="132" spans="1:19" ht="57">
      <c r="A132" s="95" t="s">
        <v>1238</v>
      </c>
      <c r="B132" s="95" t="s">
        <v>1098</v>
      </c>
      <c r="C132" s="156">
        <v>1</v>
      </c>
      <c r="D132" s="94" t="s">
        <v>68</v>
      </c>
      <c r="E132" s="94" t="s">
        <v>67</v>
      </c>
      <c r="F132" s="3" t="str">
        <f>UnitControlCenter!$B$8</f>
        <v>2018 crores / year</v>
      </c>
      <c r="G132" s="94" t="s">
        <v>1112</v>
      </c>
      <c r="H132" s="77" t="s">
        <v>1108</v>
      </c>
      <c r="I132" s="94" t="s">
        <v>1109</v>
      </c>
    </row>
    <row r="133" spans="1:19" ht="42.75">
      <c r="A133" s="95" t="s">
        <v>1238</v>
      </c>
      <c r="B133" s="95" t="s">
        <v>1401</v>
      </c>
      <c r="C133" s="156">
        <v>1</v>
      </c>
      <c r="D133" s="94" t="s">
        <v>68</v>
      </c>
      <c r="E133" s="94" t="s">
        <v>69</v>
      </c>
      <c r="F133" s="3" t="str">
        <f>UnitControlCenter!B3</f>
        <v>million metric tons / year</v>
      </c>
      <c r="G133" s="94" t="s">
        <v>1405</v>
      </c>
      <c r="H133" s="77" t="s">
        <v>1403</v>
      </c>
      <c r="I133" s="94" t="s">
        <v>1404</v>
      </c>
    </row>
    <row r="134" spans="1:19" ht="57">
      <c r="A134" s="95" t="s">
        <v>1238</v>
      </c>
      <c r="B134" s="95" t="s">
        <v>1402</v>
      </c>
      <c r="C134" s="156">
        <v>1</v>
      </c>
      <c r="D134" s="94" t="s">
        <v>68</v>
      </c>
      <c r="E134" s="94" t="s">
        <v>67</v>
      </c>
      <c r="F134" s="3" t="str">
        <f>UnitControlCenter!B3</f>
        <v>million metric tons / year</v>
      </c>
      <c r="G134" s="94" t="s">
        <v>1406</v>
      </c>
      <c r="H134" s="77" t="s">
        <v>1403</v>
      </c>
      <c r="I134" s="94" t="s">
        <v>1404</v>
      </c>
    </row>
    <row r="135" spans="1:19" ht="57">
      <c r="A135" s="95" t="s">
        <v>1238</v>
      </c>
      <c r="B135" s="95" t="s">
        <v>1102</v>
      </c>
      <c r="C135" s="156">
        <v>1</v>
      </c>
      <c r="D135" s="94" t="s">
        <v>68</v>
      </c>
      <c r="E135" s="94" t="s">
        <v>69</v>
      </c>
      <c r="F135" s="3" t="str">
        <f>UnitControlCenter!$B$31</f>
        <v>gigajoules / year</v>
      </c>
      <c r="G135" s="94" t="s">
        <v>1203</v>
      </c>
      <c r="H135" s="77" t="s">
        <v>1198</v>
      </c>
      <c r="I135" s="94" t="s">
        <v>1199</v>
      </c>
    </row>
    <row r="136" spans="1:19" ht="71.25">
      <c r="A136" s="95" t="s">
        <v>1238</v>
      </c>
      <c r="B136" s="95" t="s">
        <v>847</v>
      </c>
      <c r="C136" s="156">
        <v>1</v>
      </c>
      <c r="D136" s="94" t="s">
        <v>68</v>
      </c>
      <c r="E136" s="94" t="s">
        <v>67</v>
      </c>
      <c r="F136" s="3" t="str">
        <f>UnitControlCenter!$B$31</f>
        <v>gigajoules / year</v>
      </c>
      <c r="G136" s="94" t="s">
        <v>1204</v>
      </c>
      <c r="H136" s="77" t="s">
        <v>1198</v>
      </c>
      <c r="I136" s="94" t="s">
        <v>1200</v>
      </c>
    </row>
    <row r="137" spans="1:19" ht="71.25">
      <c r="A137" s="95" t="s">
        <v>1238</v>
      </c>
      <c r="B137" s="95" t="s">
        <v>1103</v>
      </c>
      <c r="C137" s="156">
        <v>1</v>
      </c>
      <c r="D137" s="94" t="s">
        <v>68</v>
      </c>
      <c r="E137" s="94" t="s">
        <v>69</v>
      </c>
      <c r="F137" s="3" t="str">
        <f>UnitControlCenter!$B$8</f>
        <v>2018 crores / year</v>
      </c>
      <c r="G137" s="94" t="s">
        <v>1205</v>
      </c>
      <c r="H137" s="77" t="s">
        <v>1198</v>
      </c>
      <c r="I137" s="94" t="s">
        <v>1201</v>
      </c>
    </row>
    <row r="138" spans="1:19" ht="71.25">
      <c r="A138" s="95" t="s">
        <v>1238</v>
      </c>
      <c r="B138" s="95" t="s">
        <v>1099</v>
      </c>
      <c r="C138" s="156">
        <v>1</v>
      </c>
      <c r="D138" s="94" t="s">
        <v>68</v>
      </c>
      <c r="E138" s="94" t="s">
        <v>67</v>
      </c>
      <c r="F138" s="3" t="str">
        <f>UnitControlCenter!$B$8</f>
        <v>2018 crores / year</v>
      </c>
      <c r="G138" s="94" t="s">
        <v>1206</v>
      </c>
      <c r="H138" s="77" t="s">
        <v>1198</v>
      </c>
      <c r="I138" s="94" t="s">
        <v>1202</v>
      </c>
    </row>
    <row r="139" spans="1:19" ht="85.5">
      <c r="A139" s="95" t="s">
        <v>1238</v>
      </c>
      <c r="B139" s="95" t="s">
        <v>1239</v>
      </c>
      <c r="C139" s="156">
        <v>1</v>
      </c>
      <c r="D139" s="94" t="s">
        <v>68</v>
      </c>
      <c r="E139" s="94" t="s">
        <v>69</v>
      </c>
      <c r="F139" s="3" t="str">
        <f>UnitControlCenter!$B$25</f>
        <v>petajoules / year</v>
      </c>
      <c r="G139" s="94" t="s">
        <v>1241</v>
      </c>
      <c r="H139" s="77" t="s">
        <v>1243</v>
      </c>
      <c r="I139" s="94" t="s">
        <v>1244</v>
      </c>
    </row>
    <row r="140" spans="1:19" ht="100.15" thickBot="1">
      <c r="A140" s="140" t="s">
        <v>1238</v>
      </c>
      <c r="B140" s="140" t="s">
        <v>1240</v>
      </c>
      <c r="C140" s="155">
        <v>1</v>
      </c>
      <c r="D140" s="141" t="s">
        <v>68</v>
      </c>
      <c r="E140" s="141" t="s">
        <v>67</v>
      </c>
      <c r="F140" s="144" t="str">
        <f>UnitControlCenter!$B$25</f>
        <v>petajoules / year</v>
      </c>
      <c r="G140" s="141" t="s">
        <v>1242</v>
      </c>
      <c r="H140" s="142" t="s">
        <v>1243</v>
      </c>
      <c r="I140" s="141" t="s">
        <v>1244</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1113</v>
      </c>
      <c r="H141" s="77" t="s">
        <v>1332</v>
      </c>
      <c r="I141" s="94" t="s">
        <v>1114</v>
      </c>
    </row>
    <row r="142" spans="1:19" ht="42.75">
      <c r="A142" s="97" t="s">
        <v>763</v>
      </c>
      <c r="B142" s="95" t="s">
        <v>486</v>
      </c>
      <c r="C142" s="156">
        <v>1</v>
      </c>
      <c r="D142" s="94" t="s">
        <v>68</v>
      </c>
      <c r="E142" s="94" t="s">
        <v>770</v>
      </c>
      <c r="F142" s="3" t="str">
        <f>UnitControlCenter!$B$32</f>
        <v>2018 INR / metric ton</v>
      </c>
      <c r="G142" s="94" t="s">
        <v>1123</v>
      </c>
      <c r="H142" s="77" t="s">
        <v>1124</v>
      </c>
      <c r="I142" s="94" t="s">
        <v>1125</v>
      </c>
    </row>
    <row r="143" spans="1:19">
      <c r="A143" s="97" t="s">
        <v>763</v>
      </c>
      <c r="B143" s="95" t="s">
        <v>483</v>
      </c>
      <c r="C143" s="156">
        <v>1</v>
      </c>
      <c r="D143" s="94" t="s">
        <v>68</v>
      </c>
      <c r="E143" s="94" t="s">
        <v>770</v>
      </c>
      <c r="F143" s="3" t="str">
        <f>UnitControlCenter!$B$32</f>
        <v>2018 INR / metric ton</v>
      </c>
      <c r="G143" s="94" t="s">
        <v>783</v>
      </c>
      <c r="H143" s="77" t="s">
        <v>377</v>
      </c>
      <c r="I143" s="94" t="s">
        <v>1003</v>
      </c>
    </row>
    <row r="144" spans="1:19" ht="71.25">
      <c r="A144" s="97" t="s">
        <v>763</v>
      </c>
      <c r="B144" s="95" t="s">
        <v>93</v>
      </c>
      <c r="C144" s="156">
        <v>1</v>
      </c>
      <c r="D144" s="94" t="s">
        <v>68</v>
      </c>
      <c r="E144" s="94" t="s">
        <v>770</v>
      </c>
      <c r="F144" s="3" t="str">
        <f>UnitControlCenter!$B$33</f>
        <v>2018 INR / cubic meter</v>
      </c>
      <c r="G144" s="94" t="s">
        <v>1115</v>
      </c>
      <c r="H144" s="77" t="s">
        <v>1116</v>
      </c>
      <c r="I144" s="94" t="s">
        <v>1117</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1118</v>
      </c>
      <c r="H146" s="77" t="s">
        <v>1116</v>
      </c>
      <c r="I146" s="94" t="s">
        <v>1117</v>
      </c>
    </row>
    <row r="147" spans="1:19" ht="57">
      <c r="A147" s="97" t="s">
        <v>763</v>
      </c>
      <c r="B147" s="95" t="s">
        <v>98</v>
      </c>
      <c r="C147" s="156">
        <v>1</v>
      </c>
      <c r="D147" s="94" t="s">
        <v>68</v>
      </c>
      <c r="E147" s="94" t="s">
        <v>770</v>
      </c>
      <c r="F147" s="3" t="str">
        <f>UnitControlCenter!$B$32</f>
        <v>2018 INR / metric ton</v>
      </c>
      <c r="G147" s="94" t="s">
        <v>1119</v>
      </c>
      <c r="H147" s="77" t="s">
        <v>1120</v>
      </c>
      <c r="I147" s="94" t="s">
        <v>1121</v>
      </c>
    </row>
    <row r="148" spans="1:19" ht="57">
      <c r="A148" s="97" t="s">
        <v>763</v>
      </c>
      <c r="B148" s="95" t="s">
        <v>1054</v>
      </c>
      <c r="C148" s="156">
        <v>1</v>
      </c>
      <c r="D148" s="94" t="s">
        <v>68</v>
      </c>
      <c r="E148" s="94" t="s">
        <v>770</v>
      </c>
      <c r="F148" s="3" t="str">
        <f>UnitControlCenter!$B$35</f>
        <v>2018 INR / metric ton</v>
      </c>
      <c r="G148" s="94" t="s">
        <v>1195</v>
      </c>
      <c r="H148" s="77" t="s">
        <v>1196</v>
      </c>
      <c r="I148" s="94" t="s">
        <v>1197</v>
      </c>
    </row>
    <row r="149" spans="1:19" ht="57">
      <c r="A149" s="97" t="s">
        <v>763</v>
      </c>
      <c r="B149" s="95" t="s">
        <v>1122</v>
      </c>
      <c r="C149" s="156">
        <v>1</v>
      </c>
      <c r="D149" s="94" t="s">
        <v>68</v>
      </c>
      <c r="E149" s="94" t="s">
        <v>770</v>
      </c>
      <c r="F149" s="3" t="str">
        <f>UnitControlCenter!$B$34</f>
        <v>2018 INR / liter</v>
      </c>
      <c r="G149" s="94" t="s">
        <v>1126</v>
      </c>
      <c r="H149" s="77" t="s">
        <v>782</v>
      </c>
      <c r="I149" s="94" t="s">
        <v>1050</v>
      </c>
    </row>
    <row r="150" spans="1:19" ht="28.9" thickBot="1">
      <c r="A150" s="143" t="s">
        <v>763</v>
      </c>
      <c r="B150" s="140" t="s">
        <v>914</v>
      </c>
      <c r="C150" s="155">
        <v>1</v>
      </c>
      <c r="D150" s="141" t="s">
        <v>68</v>
      </c>
      <c r="E150" s="141" t="s">
        <v>770</v>
      </c>
      <c r="F150" s="144" t="str">
        <f>UnitControlCenter!$B$36</f>
        <v>2018 INR / kg</v>
      </c>
      <c r="G150" s="141" t="s">
        <v>1250</v>
      </c>
      <c r="H150" s="142" t="s">
        <v>1251</v>
      </c>
      <c r="I150" s="141" t="s">
        <v>1252</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1010</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20" priority="15" operator="equal">
      <formula>0</formula>
    </cfRule>
    <cfRule type="cellIs" dxfId="19" priority="16" operator="equal">
      <formula>1</formula>
    </cfRule>
  </conditionalFormatting>
  <conditionalFormatting sqref="C52:C53">
    <cfRule type="cellIs" dxfId="18" priority="13" operator="equal">
      <formula>0</formula>
    </cfRule>
    <cfRule type="cellIs" dxfId="17" priority="14" operator="equal">
      <formula>1</formula>
    </cfRule>
  </conditionalFormatting>
  <conditionalFormatting sqref="C44">
    <cfRule type="cellIs" dxfId="16" priority="11" operator="equal">
      <formula>0</formula>
    </cfRule>
    <cfRule type="cellIs" dxfId="15" priority="12" operator="equal">
      <formula>1</formula>
    </cfRule>
  </conditionalFormatting>
  <conditionalFormatting sqref="C91">
    <cfRule type="cellIs" dxfId="14" priority="7" operator="equal">
      <formula>0</formula>
    </cfRule>
    <cfRule type="cellIs" dxfId="13" priority="8" operator="equal">
      <formula>1</formula>
    </cfRule>
  </conditionalFormatting>
  <conditionalFormatting sqref="C97">
    <cfRule type="cellIs" dxfId="12" priority="5" operator="equal">
      <formula>0</formula>
    </cfRule>
    <cfRule type="cellIs" dxfId="11" priority="6" operator="equal">
      <formula>1</formula>
    </cfRule>
  </conditionalFormatting>
  <conditionalFormatting sqref="C46">
    <cfRule type="cellIs" dxfId="10" priority="3" operator="equal">
      <formula>0</formula>
    </cfRule>
    <cfRule type="cellIs" dxfId="9" priority="4" operator="equal">
      <formula>1</formula>
    </cfRule>
  </conditionalFormatting>
  <conditionalFormatting sqref="C45">
    <cfRule type="cellIs" dxfId="8" priority="1" operator="equal">
      <formula>0</formula>
    </cfRule>
    <cfRule type="cellIs" dxfId="7"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997</v>
      </c>
      <c r="B1" s="114"/>
      <c r="C1" s="82"/>
      <c r="D1" s="82"/>
    </row>
    <row r="2" spans="1:4">
      <c r="A2" s="113" t="s">
        <v>961</v>
      </c>
      <c r="B2" s="115" t="s">
        <v>962</v>
      </c>
      <c r="C2" s="113" t="s">
        <v>963</v>
      </c>
      <c r="D2" s="113" t="s">
        <v>964</v>
      </c>
    </row>
    <row r="3" spans="1:4">
      <c r="A3" s="93" t="s">
        <v>971</v>
      </c>
      <c r="B3" s="116" t="s">
        <v>982</v>
      </c>
      <c r="C3" s="122"/>
      <c r="D3" t="s">
        <v>475</v>
      </c>
    </row>
    <row r="4" spans="1:4">
      <c r="A4" s="93" t="s">
        <v>979</v>
      </c>
      <c r="B4" s="117" t="s">
        <v>980</v>
      </c>
      <c r="C4" s="121"/>
      <c r="D4" t="s">
        <v>98</v>
      </c>
    </row>
    <row r="5" spans="1:4">
      <c r="A5" t="s">
        <v>1008</v>
      </c>
      <c r="B5" s="116" t="s">
        <v>1002</v>
      </c>
      <c r="C5" s="132"/>
      <c r="D5" t="s">
        <v>97</v>
      </c>
    </row>
    <row r="6" spans="1:4">
      <c r="A6" s="93" t="s">
        <v>986</v>
      </c>
      <c r="B6" s="116" t="s">
        <v>1003</v>
      </c>
      <c r="C6" s="126"/>
      <c r="D6" t="s">
        <v>998</v>
      </c>
    </row>
    <row r="7" spans="1:4">
      <c r="A7" s="93" t="s">
        <v>1009</v>
      </c>
      <c r="B7" s="116" t="s">
        <v>784</v>
      </c>
      <c r="C7" s="131"/>
      <c r="D7" t="s">
        <v>999</v>
      </c>
    </row>
    <row r="8" spans="1:4">
      <c r="A8" t="s">
        <v>1007</v>
      </c>
      <c r="B8" s="116" t="s">
        <v>1004</v>
      </c>
      <c r="C8" s="134"/>
      <c r="D8" t="s">
        <v>491</v>
      </c>
    </row>
    <row r="9" spans="1:4">
      <c r="A9" s="93" t="s">
        <v>987</v>
      </c>
      <c r="B9" s="116" t="s">
        <v>983</v>
      </c>
      <c r="C9" s="125"/>
      <c r="D9" t="s">
        <v>494</v>
      </c>
    </row>
    <row r="10" spans="1:4">
      <c r="A10" s="93" t="s">
        <v>960</v>
      </c>
      <c r="B10" s="118" t="s">
        <v>967</v>
      </c>
      <c r="C10" s="112"/>
      <c r="D10" t="s">
        <v>95</v>
      </c>
    </row>
    <row r="11" spans="1:4">
      <c r="A11" s="93" t="s">
        <v>988</v>
      </c>
      <c r="B11" s="116" t="s">
        <v>984</v>
      </c>
      <c r="C11" s="127"/>
      <c r="D11" t="s">
        <v>94</v>
      </c>
    </row>
    <row r="12" spans="1:4">
      <c r="A12" s="93" t="s">
        <v>970</v>
      </c>
      <c r="B12" s="117" t="s">
        <v>975</v>
      </c>
      <c r="C12" s="123"/>
      <c r="D12" t="s">
        <v>1000</v>
      </c>
    </row>
    <row r="13" spans="1:4">
      <c r="A13" t="s">
        <v>1011</v>
      </c>
      <c r="B13" s="116" t="s">
        <v>1005</v>
      </c>
      <c r="C13" s="133"/>
      <c r="D13" t="s">
        <v>913</v>
      </c>
    </row>
    <row r="14" spans="1:4">
      <c r="A14" s="93" t="s">
        <v>973</v>
      </c>
      <c r="B14" s="117" t="s">
        <v>974</v>
      </c>
      <c r="C14" s="111"/>
      <c r="D14" t="s">
        <v>336</v>
      </c>
    </row>
    <row r="15" spans="1:4" s="93" customFormat="1">
      <c r="A15" s="93" t="s">
        <v>1055</v>
      </c>
      <c r="B15" s="117" t="s">
        <v>1057</v>
      </c>
      <c r="C15" s="137"/>
      <c r="D15" s="93" t="s">
        <v>1054</v>
      </c>
    </row>
    <row r="16" spans="1:4" s="93" customFormat="1">
      <c r="A16" s="93" t="s">
        <v>1056</v>
      </c>
      <c r="B16" s="117">
        <v>740000</v>
      </c>
      <c r="C16" s="138"/>
      <c r="D16" s="93" t="s">
        <v>911</v>
      </c>
    </row>
    <row r="17" spans="1:4">
      <c r="A17" s="93" t="s">
        <v>989</v>
      </c>
      <c r="B17" s="116" t="s">
        <v>985</v>
      </c>
      <c r="C17" s="128"/>
      <c r="D17" t="s">
        <v>337</v>
      </c>
    </row>
    <row r="18" spans="1:4">
      <c r="A18" s="93" t="s">
        <v>972</v>
      </c>
      <c r="B18" s="117" t="s">
        <v>977</v>
      </c>
      <c r="C18" s="120"/>
      <c r="D18" t="s">
        <v>333</v>
      </c>
    </row>
    <row r="19" spans="1:4">
      <c r="A19" s="108" t="s">
        <v>996</v>
      </c>
      <c r="B19" s="129" t="s">
        <v>995</v>
      </c>
      <c r="C19" s="130"/>
      <c r="D19" t="s">
        <v>483</v>
      </c>
    </row>
    <row r="20" spans="1:4">
      <c r="A20" s="93" t="s">
        <v>966</v>
      </c>
      <c r="B20" s="117" t="s">
        <v>976</v>
      </c>
      <c r="C20" s="119"/>
      <c r="D20" t="s">
        <v>486</v>
      </c>
    </row>
    <row r="21" spans="1:4">
      <c r="A21" t="s">
        <v>1012</v>
      </c>
      <c r="B21" s="116" t="s">
        <v>1006</v>
      </c>
      <c r="C21" s="135"/>
      <c r="D21" t="s">
        <v>1001</v>
      </c>
    </row>
    <row r="23" spans="1:4" s="93" customFormat="1">
      <c r="A23" s="83" t="s">
        <v>981</v>
      </c>
      <c r="B23" s="114"/>
      <c r="C23" s="82"/>
      <c r="D23" s="82"/>
    </row>
    <row r="24" spans="1:4" s="113" customFormat="1">
      <c r="A24" s="113" t="s">
        <v>961</v>
      </c>
      <c r="B24" s="115" t="s">
        <v>962</v>
      </c>
      <c r="C24" s="113" t="s">
        <v>963</v>
      </c>
      <c r="D24" s="113" t="s">
        <v>1047</v>
      </c>
    </row>
    <row r="25" spans="1:4">
      <c r="A25" t="s">
        <v>987</v>
      </c>
      <c r="B25" s="116" t="s">
        <v>983</v>
      </c>
      <c r="C25" s="125"/>
      <c r="D25" t="s">
        <v>1049</v>
      </c>
    </row>
    <row r="26" spans="1:4" s="93" customFormat="1">
      <c r="A26" s="93" t="s">
        <v>960</v>
      </c>
      <c r="B26" s="118" t="s">
        <v>967</v>
      </c>
      <c r="C26" s="112"/>
      <c r="D26" s="93" t="s">
        <v>1048</v>
      </c>
    </row>
    <row r="27" spans="1:4">
      <c r="A27" t="s">
        <v>972</v>
      </c>
      <c r="B27" s="116" t="s">
        <v>977</v>
      </c>
      <c r="C27" s="120"/>
      <c r="D27" t="s">
        <v>4</v>
      </c>
    </row>
    <row r="28" spans="1:4">
      <c r="A28" t="s">
        <v>986</v>
      </c>
      <c r="B28" s="116" t="s">
        <v>1003</v>
      </c>
      <c r="C28" s="126"/>
      <c r="D28" t="s">
        <v>99</v>
      </c>
    </row>
    <row r="29" spans="1:4">
      <c r="A29" t="s">
        <v>966</v>
      </c>
      <c r="B29" s="116">
        <v>969696</v>
      </c>
      <c r="C29" s="119"/>
      <c r="D29" t="s">
        <v>9</v>
      </c>
    </row>
    <row r="30" spans="1:4">
      <c r="A30" t="s">
        <v>979</v>
      </c>
      <c r="B30" s="116" t="s">
        <v>980</v>
      </c>
      <c r="C30" s="121"/>
      <c r="D30" t="s">
        <v>852</v>
      </c>
    </row>
    <row r="31" spans="1:4">
      <c r="A31" t="s">
        <v>988</v>
      </c>
      <c r="B31" s="116" t="s">
        <v>984</v>
      </c>
      <c r="C31" s="127"/>
      <c r="D31" t="s">
        <v>148</v>
      </c>
    </row>
    <row r="32" spans="1:4" s="93" customFormat="1">
      <c r="A32" s="93" t="s">
        <v>989</v>
      </c>
      <c r="B32" s="116" t="s">
        <v>985</v>
      </c>
      <c r="C32" s="128"/>
      <c r="D32" s="93" t="s">
        <v>861</v>
      </c>
    </row>
    <row r="33" spans="1:4">
      <c r="A33" t="s">
        <v>971</v>
      </c>
      <c r="B33" s="116" t="s">
        <v>982</v>
      </c>
      <c r="C33" s="124"/>
      <c r="D33" t="s">
        <v>929</v>
      </c>
    </row>
    <row r="34" spans="1:4" s="93" customFormat="1">
      <c r="A34" s="93" t="s">
        <v>1055</v>
      </c>
      <c r="B34" s="117" t="s">
        <v>1057</v>
      </c>
      <c r="C34" s="137"/>
      <c r="D34" s="93" t="s">
        <v>1293</v>
      </c>
    </row>
    <row r="36" spans="1:4" s="93" customFormat="1">
      <c r="A36" s="83" t="s">
        <v>990</v>
      </c>
      <c r="B36" s="114"/>
      <c r="C36" s="82"/>
      <c r="D36" s="82"/>
    </row>
    <row r="37" spans="1:4" s="93" customFormat="1">
      <c r="A37" s="113" t="s">
        <v>961</v>
      </c>
      <c r="B37" s="115" t="s">
        <v>962</v>
      </c>
      <c r="C37" s="113" t="s">
        <v>963</v>
      </c>
      <c r="D37" s="113" t="s">
        <v>964</v>
      </c>
    </row>
    <row r="38" spans="1:4" s="93" customFormat="1">
      <c r="A38" s="93" t="s">
        <v>972</v>
      </c>
      <c r="B38" s="117" t="s">
        <v>977</v>
      </c>
      <c r="C38" s="120"/>
      <c r="D38" s="93" t="s">
        <v>991</v>
      </c>
    </row>
    <row r="39" spans="1:4" s="93" customFormat="1">
      <c r="A39" s="93" t="s">
        <v>966</v>
      </c>
      <c r="B39" s="116">
        <v>969696</v>
      </c>
      <c r="C39" s="119"/>
      <c r="D39" s="93" t="s">
        <v>992</v>
      </c>
    </row>
    <row r="40" spans="1:4" s="93" customFormat="1">
      <c r="A40" s="93" t="s">
        <v>979</v>
      </c>
      <c r="B40" s="116" t="s">
        <v>980</v>
      </c>
      <c r="C40" s="121"/>
      <c r="D40" s="93" t="s">
        <v>993</v>
      </c>
    </row>
    <row r="41" spans="1:4" s="93" customFormat="1">
      <c r="A41" s="93" t="s">
        <v>1055</v>
      </c>
      <c r="B41" s="117" t="s">
        <v>1057</v>
      </c>
      <c r="C41" s="137"/>
      <c r="D41" s="93" t="s">
        <v>1294</v>
      </c>
    </row>
    <row r="42" spans="1:4" s="108" customFormat="1">
      <c r="B42" s="129"/>
    </row>
    <row r="43" spans="1:4" s="108" customFormat="1">
      <c r="A43" s="83" t="s">
        <v>994</v>
      </c>
      <c r="B43" s="114"/>
      <c r="C43" s="82"/>
      <c r="D43" s="82"/>
    </row>
    <row r="44" spans="1:4" s="108" customFormat="1">
      <c r="A44" s="113" t="s">
        <v>961</v>
      </c>
      <c r="B44" s="115" t="s">
        <v>962</v>
      </c>
      <c r="C44" s="113" t="s">
        <v>963</v>
      </c>
      <c r="D44" s="113" t="s">
        <v>964</v>
      </c>
    </row>
    <row r="45" spans="1:4" s="108" customFormat="1">
      <c r="A45" s="93" t="s">
        <v>979</v>
      </c>
      <c r="B45" s="116" t="s">
        <v>980</v>
      </c>
      <c r="C45" s="121"/>
      <c r="D45" s="108" t="s">
        <v>554</v>
      </c>
    </row>
    <row r="46" spans="1:4" s="108" customFormat="1">
      <c r="A46" s="93" t="s">
        <v>973</v>
      </c>
      <c r="B46" s="117" t="s">
        <v>974</v>
      </c>
      <c r="C46" s="111"/>
      <c r="D46" s="108" t="s">
        <v>544</v>
      </c>
    </row>
    <row r="47" spans="1:4" s="108" customFormat="1">
      <c r="A47" s="93" t="s">
        <v>972</v>
      </c>
      <c r="B47" s="117" t="s">
        <v>977</v>
      </c>
      <c r="C47" s="120"/>
      <c r="D47" s="108" t="s">
        <v>553</v>
      </c>
    </row>
    <row r="48" spans="1:4" s="108" customFormat="1">
      <c r="A48" s="93" t="s">
        <v>966</v>
      </c>
      <c r="B48" s="117" t="s">
        <v>976</v>
      </c>
      <c r="C48" s="119"/>
      <c r="D48" s="108" t="s">
        <v>545</v>
      </c>
    </row>
    <row r="49" spans="1:4" s="108" customFormat="1">
      <c r="B49" s="136"/>
    </row>
    <row r="50" spans="1:4" s="108" customFormat="1">
      <c r="A50" s="83" t="s">
        <v>1139</v>
      </c>
      <c r="B50" s="114"/>
      <c r="C50" s="82"/>
      <c r="D50" s="82"/>
    </row>
    <row r="51" spans="1:4" s="108" customFormat="1">
      <c r="A51" s="113" t="s">
        <v>961</v>
      </c>
      <c r="B51" s="115" t="s">
        <v>962</v>
      </c>
      <c r="C51" s="113" t="s">
        <v>963</v>
      </c>
      <c r="D51" s="113" t="s">
        <v>964</v>
      </c>
    </row>
    <row r="52" spans="1:4" s="108" customFormat="1">
      <c r="A52" s="93" t="s">
        <v>972</v>
      </c>
      <c r="B52" s="117" t="s">
        <v>977</v>
      </c>
      <c r="C52" s="120"/>
      <c r="D52" s="108" t="s">
        <v>1023</v>
      </c>
    </row>
    <row r="53" spans="1:4" s="108" customFormat="1">
      <c r="A53" s="93" t="s">
        <v>987</v>
      </c>
      <c r="B53" s="116" t="s">
        <v>983</v>
      </c>
      <c r="C53" s="125"/>
      <c r="D53" s="108" t="s">
        <v>1024</v>
      </c>
    </row>
    <row r="54" spans="1:4" s="108" customFormat="1">
      <c r="A54" s="93" t="s">
        <v>986</v>
      </c>
      <c r="B54" s="116" t="s">
        <v>1003</v>
      </c>
      <c r="C54" s="126"/>
      <c r="D54" s="108" t="s">
        <v>1025</v>
      </c>
    </row>
    <row r="55" spans="1:4" s="108" customFormat="1">
      <c r="A55" s="93" t="s">
        <v>979</v>
      </c>
      <c r="B55" s="117" t="s">
        <v>980</v>
      </c>
      <c r="C55" s="121"/>
      <c r="D55" s="108" t="s">
        <v>1026</v>
      </c>
    </row>
    <row r="56" spans="1:4" s="108" customFormat="1">
      <c r="A56" s="93" t="s">
        <v>973</v>
      </c>
      <c r="B56" s="117" t="s">
        <v>974</v>
      </c>
      <c r="C56" s="111"/>
      <c r="D56" s="108" t="s">
        <v>1027</v>
      </c>
    </row>
    <row r="57" spans="1:4" s="93" customFormat="1">
      <c r="B57" s="116"/>
      <c r="C57" s="108"/>
    </row>
    <row r="58" spans="1:4" s="93" customFormat="1">
      <c r="A58" s="83" t="s">
        <v>1474</v>
      </c>
      <c r="B58" s="114"/>
      <c r="C58" s="82"/>
      <c r="D58" s="82"/>
    </row>
    <row r="59" spans="1:4" s="93" customFormat="1">
      <c r="A59" s="113" t="s">
        <v>961</v>
      </c>
      <c r="B59" s="115" t="s">
        <v>962</v>
      </c>
      <c r="C59" s="113" t="s">
        <v>963</v>
      </c>
      <c r="D59" s="113" t="s">
        <v>964</v>
      </c>
    </row>
    <row r="60" spans="1:4" s="93" customFormat="1">
      <c r="A60" s="93" t="s">
        <v>987</v>
      </c>
      <c r="B60" s="116" t="s">
        <v>983</v>
      </c>
      <c r="C60" s="125"/>
      <c r="D60" s="93" t="s">
        <v>1462</v>
      </c>
    </row>
    <row r="61" spans="1:4" s="93" customFormat="1">
      <c r="A61" s="93" t="s">
        <v>972</v>
      </c>
      <c r="B61" s="117" t="s">
        <v>977</v>
      </c>
      <c r="C61" s="120"/>
      <c r="D61" s="108" t="s">
        <v>1461</v>
      </c>
    </row>
    <row r="62" spans="1:4" s="93" customFormat="1">
      <c r="A62" s="93" t="s">
        <v>971</v>
      </c>
      <c r="B62" s="116" t="s">
        <v>982</v>
      </c>
      <c r="C62" s="124"/>
      <c r="D62" s="93" t="s">
        <v>1458</v>
      </c>
    </row>
    <row r="63" spans="1:4" s="93" customFormat="1">
      <c r="A63" s="93" t="s">
        <v>1012</v>
      </c>
      <c r="B63" s="116" t="s">
        <v>1006</v>
      </c>
      <c r="C63" s="135"/>
      <c r="D63" s="93" t="s">
        <v>1459</v>
      </c>
    </row>
    <row r="64" spans="1:4" s="93" customFormat="1">
      <c r="A64" s="93" t="s">
        <v>989</v>
      </c>
      <c r="B64" s="116" t="s">
        <v>985</v>
      </c>
      <c r="C64" s="128"/>
      <c r="D64" s="108" t="s">
        <v>1460</v>
      </c>
    </row>
    <row r="65" spans="1:4" s="108" customFormat="1">
      <c r="A65" s="93"/>
      <c r="B65" s="117"/>
    </row>
    <row r="66" spans="1:4" s="108" customFormat="1">
      <c r="A66" s="83" t="s">
        <v>2043</v>
      </c>
      <c r="B66" s="114"/>
      <c r="C66" s="82"/>
      <c r="D66" s="82"/>
    </row>
    <row r="67" spans="1:4" s="108" customFormat="1">
      <c r="A67" s="113" t="s">
        <v>961</v>
      </c>
      <c r="B67" s="115" t="s">
        <v>962</v>
      </c>
      <c r="C67" s="113" t="s">
        <v>963</v>
      </c>
      <c r="D67" s="113" t="s">
        <v>964</v>
      </c>
    </row>
    <row r="68" spans="1:4" s="108" customFormat="1">
      <c r="A68" s="93" t="s">
        <v>1055</v>
      </c>
      <c r="B68" s="117" t="s">
        <v>1057</v>
      </c>
      <c r="C68" s="137"/>
      <c r="D68" s="93" t="s">
        <v>1523</v>
      </c>
    </row>
    <row r="69" spans="1:4" s="108" customFormat="1">
      <c r="A69" s="93" t="s">
        <v>987</v>
      </c>
      <c r="B69" s="116" t="s">
        <v>983</v>
      </c>
      <c r="C69" s="125"/>
      <c r="D69" s="93" t="s">
        <v>1524</v>
      </c>
    </row>
    <row r="70" spans="1:4" s="108" customFormat="1">
      <c r="A70" s="93" t="s">
        <v>989</v>
      </c>
      <c r="B70" s="116" t="s">
        <v>985</v>
      </c>
      <c r="C70" s="128"/>
      <c r="D70" s="93" t="s">
        <v>498</v>
      </c>
    </row>
    <row r="71" spans="1:4" s="108" customFormat="1">
      <c r="A71" s="93" t="s">
        <v>988</v>
      </c>
      <c r="B71" s="116" t="s">
        <v>984</v>
      </c>
      <c r="C71" s="127"/>
      <c r="D71" s="93" t="s">
        <v>1525</v>
      </c>
    </row>
    <row r="72" spans="1:4" s="108" customFormat="1">
      <c r="A72" s="93" t="s">
        <v>986</v>
      </c>
      <c r="B72" s="116" t="s">
        <v>1003</v>
      </c>
      <c r="C72" s="126"/>
      <c r="D72" s="93" t="s">
        <v>1526</v>
      </c>
    </row>
    <row r="73" spans="1:4" s="108" customFormat="1">
      <c r="A73" s="93" t="s">
        <v>966</v>
      </c>
      <c r="B73" s="117" t="s">
        <v>976</v>
      </c>
      <c r="C73" s="119"/>
      <c r="D73" s="93" t="s">
        <v>287</v>
      </c>
    </row>
    <row r="74" spans="1:4" s="108" customFormat="1">
      <c r="A74" s="93" t="s">
        <v>972</v>
      </c>
      <c r="B74" s="117" t="s">
        <v>977</v>
      </c>
      <c r="C74" s="120"/>
      <c r="D74" s="93" t="s">
        <v>1527</v>
      </c>
    </row>
    <row r="75" spans="1:4" s="108" customFormat="1">
      <c r="A75" s="93" t="s">
        <v>979</v>
      </c>
      <c r="B75" s="117" t="s">
        <v>980</v>
      </c>
      <c r="C75" s="121"/>
      <c r="D75" s="93" t="s">
        <v>1528</v>
      </c>
    </row>
    <row r="76" spans="1:4" s="108" customFormat="1">
      <c r="A76" s="93" t="s">
        <v>971</v>
      </c>
      <c r="B76" s="116" t="s">
        <v>982</v>
      </c>
      <c r="C76" s="124"/>
      <c r="D76" s="93" t="s">
        <v>1529</v>
      </c>
    </row>
    <row r="77" spans="1:4" s="108" customFormat="1">
      <c r="A77" s="93" t="s">
        <v>973</v>
      </c>
      <c r="B77" s="117" t="s">
        <v>974</v>
      </c>
      <c r="C77" s="111"/>
      <c r="D77" s="108" t="s">
        <v>1027</v>
      </c>
    </row>
    <row r="78" spans="1:4" s="108" customFormat="1">
      <c r="A78" s="93"/>
      <c r="B78" s="117"/>
    </row>
    <row r="79" spans="1:4" s="108" customFormat="1">
      <c r="A79" s="83" t="s">
        <v>1440</v>
      </c>
      <c r="B79" s="114"/>
      <c r="C79" s="82"/>
      <c r="D79" s="82"/>
    </row>
    <row r="80" spans="1:4" s="108" customFormat="1">
      <c r="A80" s="113" t="s">
        <v>961</v>
      </c>
      <c r="B80" s="115" t="s">
        <v>962</v>
      </c>
      <c r="C80" s="113" t="s">
        <v>963</v>
      </c>
      <c r="D80" s="113" t="s">
        <v>964</v>
      </c>
    </row>
    <row r="81" spans="1:4" s="108" customFormat="1">
      <c r="A81" s="93" t="s">
        <v>972</v>
      </c>
      <c r="B81" s="117" t="s">
        <v>977</v>
      </c>
      <c r="C81" s="120"/>
      <c r="D81" s="108" t="s">
        <v>1367</v>
      </c>
    </row>
    <row r="82" spans="1:4" s="108" customFormat="1">
      <c r="A82" s="93" t="s">
        <v>987</v>
      </c>
      <c r="B82" s="116" t="s">
        <v>983</v>
      </c>
      <c r="C82" s="125"/>
      <c r="D82" s="108" t="s">
        <v>1368</v>
      </c>
    </row>
    <row r="83" spans="1:4" s="108" customFormat="1">
      <c r="A83" s="93" t="s">
        <v>986</v>
      </c>
      <c r="B83" s="116" t="s">
        <v>1003</v>
      </c>
      <c r="C83" s="126"/>
      <c r="D83" s="108" t="s">
        <v>1369</v>
      </c>
    </row>
    <row r="84" spans="1:4" s="108" customFormat="1">
      <c r="A84" s="93" t="s">
        <v>973</v>
      </c>
      <c r="B84" s="117" t="s">
        <v>974</v>
      </c>
      <c r="C84" s="111"/>
      <c r="D84" s="108" t="s">
        <v>1027</v>
      </c>
    </row>
    <row r="85" spans="1:4" s="93" customFormat="1">
      <c r="B85" s="116"/>
    </row>
    <row r="86" spans="1:4" s="93" customFormat="1">
      <c r="A86" s="83" t="s">
        <v>1381</v>
      </c>
      <c r="B86" s="114"/>
      <c r="C86" s="82"/>
      <c r="D86" s="82"/>
    </row>
    <row r="87" spans="1:4" s="93" customFormat="1">
      <c r="A87" s="113" t="s">
        <v>961</v>
      </c>
      <c r="B87" s="115" t="s">
        <v>962</v>
      </c>
      <c r="C87" s="113" t="s">
        <v>963</v>
      </c>
      <c r="D87" s="113" t="s">
        <v>964</v>
      </c>
    </row>
    <row r="88" spans="1:4" s="93" customFormat="1">
      <c r="A88" s="93" t="s">
        <v>987</v>
      </c>
      <c r="B88" s="116" t="s">
        <v>983</v>
      </c>
      <c r="C88" s="125"/>
      <c r="D88" s="108" t="s">
        <v>1382</v>
      </c>
    </row>
    <row r="89" spans="1:4" s="93" customFormat="1">
      <c r="A89" s="93" t="s">
        <v>979</v>
      </c>
      <c r="B89" s="117" t="s">
        <v>980</v>
      </c>
      <c r="C89" s="121"/>
      <c r="D89" s="108" t="s">
        <v>1383</v>
      </c>
    </row>
    <row r="90" spans="1:4" s="93" customFormat="1">
      <c r="A90" s="93" t="s">
        <v>973</v>
      </c>
      <c r="B90" s="117" t="s">
        <v>974</v>
      </c>
      <c r="C90" s="111"/>
      <c r="D90" s="108" t="s">
        <v>1027</v>
      </c>
    </row>
    <row r="91" spans="1:4" s="93" customFormat="1">
      <c r="B91" s="117"/>
      <c r="C91" s="108"/>
      <c r="D91" s="108"/>
    </row>
    <row r="92" spans="1:4" s="93" customFormat="1">
      <c r="A92" s="83" t="s">
        <v>1441</v>
      </c>
      <c r="B92" s="114"/>
      <c r="C92" s="82"/>
      <c r="D92" s="82"/>
    </row>
    <row r="93" spans="1:4" s="93" customFormat="1">
      <c r="A93" s="113" t="s">
        <v>961</v>
      </c>
      <c r="B93" s="115" t="s">
        <v>962</v>
      </c>
      <c r="C93" s="113" t="s">
        <v>963</v>
      </c>
      <c r="D93" s="113" t="s">
        <v>964</v>
      </c>
    </row>
    <row r="94" spans="1:4" s="93" customFormat="1">
      <c r="A94" s="93" t="s">
        <v>972</v>
      </c>
      <c r="B94" s="117" t="s">
        <v>977</v>
      </c>
      <c r="C94" s="120"/>
      <c r="D94" s="108" t="s">
        <v>1442</v>
      </c>
    </row>
    <row r="95" spans="1:4" s="93" customFormat="1">
      <c r="A95" s="93" t="s">
        <v>1012</v>
      </c>
      <c r="B95" s="116" t="s">
        <v>1006</v>
      </c>
      <c r="C95" s="135"/>
      <c r="D95" s="108" t="s">
        <v>1443</v>
      </c>
    </row>
    <row r="96" spans="1:4" s="93" customFormat="1">
      <c r="A96" s="93" t="s">
        <v>989</v>
      </c>
      <c r="B96" s="116" t="s">
        <v>985</v>
      </c>
      <c r="C96" s="128"/>
      <c r="D96" s="108" t="s">
        <v>1444</v>
      </c>
    </row>
    <row r="97" spans="1:4" s="93" customFormat="1">
      <c r="A97" s="93" t="s">
        <v>973</v>
      </c>
      <c r="B97" s="117" t="s">
        <v>974</v>
      </c>
      <c r="C97" s="111"/>
      <c r="D97" s="108" t="s">
        <v>1027</v>
      </c>
    </row>
    <row r="98" spans="1:4" s="93" customFormat="1">
      <c r="B98" s="116"/>
    </row>
    <row r="99" spans="1:4" s="93" customFormat="1">
      <c r="A99" s="83" t="s">
        <v>1029</v>
      </c>
      <c r="B99" s="114"/>
      <c r="C99" s="82"/>
      <c r="D99" s="82"/>
    </row>
    <row r="100" spans="1:4" s="93" customFormat="1">
      <c r="A100" s="113" t="s">
        <v>961</v>
      </c>
      <c r="B100" s="115" t="s">
        <v>962</v>
      </c>
      <c r="C100" s="113" t="s">
        <v>963</v>
      </c>
      <c r="D100" s="113" t="s">
        <v>964</v>
      </c>
    </row>
    <row r="101" spans="1:4" s="93" customFormat="1">
      <c r="A101" s="93" t="s">
        <v>973</v>
      </c>
      <c r="B101" s="117" t="s">
        <v>974</v>
      </c>
      <c r="C101" s="111"/>
      <c r="D101" s="93" t="s">
        <v>1030</v>
      </c>
    </row>
    <row r="102" spans="1:4" s="93" customFormat="1">
      <c r="A102" s="93" t="s">
        <v>987</v>
      </c>
      <c r="B102" s="116" t="s">
        <v>983</v>
      </c>
      <c r="C102" s="125"/>
      <c r="D102" s="93" t="s">
        <v>1031</v>
      </c>
    </row>
    <row r="103" spans="1:4" s="93" customFormat="1">
      <c r="A103" s="93" t="s">
        <v>989</v>
      </c>
      <c r="B103" s="116" t="s">
        <v>985</v>
      </c>
      <c r="C103" s="128"/>
      <c r="D103" s="93" t="s">
        <v>1131</v>
      </c>
    </row>
    <row r="104" spans="1:4" s="93" customFormat="1">
      <c r="A104" s="93" t="s">
        <v>988</v>
      </c>
      <c r="B104" s="116" t="s">
        <v>984</v>
      </c>
      <c r="C104" s="127"/>
      <c r="D104" s="93" t="s">
        <v>1032</v>
      </c>
    </row>
    <row r="105" spans="1:4" s="93" customFormat="1">
      <c r="A105" s="93" t="s">
        <v>986</v>
      </c>
      <c r="B105" s="116" t="s">
        <v>1003</v>
      </c>
      <c r="C105" s="126"/>
      <c r="D105" s="93" t="s">
        <v>1033</v>
      </c>
    </row>
    <row r="106" spans="1:4" s="93" customFormat="1">
      <c r="A106" s="93" t="s">
        <v>966</v>
      </c>
      <c r="B106" s="117" t="s">
        <v>976</v>
      </c>
      <c r="C106" s="119"/>
      <c r="D106" s="93" t="s">
        <v>1034</v>
      </c>
    </row>
    <row r="107" spans="1:4" s="93" customFormat="1">
      <c r="A107" s="93" t="s">
        <v>972</v>
      </c>
      <c r="B107" s="117" t="s">
        <v>977</v>
      </c>
      <c r="C107" s="120"/>
      <c r="D107" s="93" t="s">
        <v>1035</v>
      </c>
    </row>
    <row r="108" spans="1:4" s="93" customFormat="1">
      <c r="A108" s="93" t="s">
        <v>979</v>
      </c>
      <c r="B108" s="117" t="s">
        <v>980</v>
      </c>
      <c r="C108" s="121"/>
      <c r="D108" s="93" t="s">
        <v>1036</v>
      </c>
    </row>
    <row r="109" spans="1:4" s="93" customFormat="1">
      <c r="A109" s="93" t="s">
        <v>971</v>
      </c>
      <c r="B109" s="116" t="s">
        <v>982</v>
      </c>
      <c r="C109" s="124"/>
      <c r="D109" s="93" t="s">
        <v>1037</v>
      </c>
    </row>
    <row r="110" spans="1:4" s="93" customFormat="1">
      <c r="B110" s="116"/>
      <c r="C110" s="108"/>
    </row>
    <row r="111" spans="1:4" s="93" customFormat="1">
      <c r="A111" s="83" t="s">
        <v>1028</v>
      </c>
      <c r="B111" s="114"/>
      <c r="C111" s="82"/>
      <c r="D111" s="82"/>
    </row>
    <row r="112" spans="1:4" s="93" customFormat="1">
      <c r="A112" s="113" t="s">
        <v>961</v>
      </c>
      <c r="B112" s="115" t="s">
        <v>962</v>
      </c>
      <c r="C112" s="113" t="s">
        <v>963</v>
      </c>
      <c r="D112" s="113" t="s">
        <v>964</v>
      </c>
    </row>
    <row r="113" spans="1:5" s="93" customFormat="1">
      <c r="A113" s="93" t="s">
        <v>979</v>
      </c>
      <c r="B113" s="117" t="s">
        <v>980</v>
      </c>
      <c r="C113" s="121"/>
      <c r="D113" s="93" t="s">
        <v>1149</v>
      </c>
    </row>
    <row r="114" spans="1:5" s="93" customFormat="1">
      <c r="A114" s="93" t="s">
        <v>986</v>
      </c>
      <c r="B114" s="116" t="s">
        <v>1003</v>
      </c>
      <c r="C114" s="126"/>
      <c r="D114" s="108" t="s">
        <v>1150</v>
      </c>
    </row>
    <row r="115" spans="1:5" s="93" customFormat="1">
      <c r="A115" s="93" t="s">
        <v>972</v>
      </c>
      <c r="B115" s="117" t="s">
        <v>977</v>
      </c>
      <c r="C115" s="120"/>
      <c r="D115" s="93" t="s">
        <v>1140</v>
      </c>
    </row>
    <row r="116" spans="1:5" s="93" customFormat="1">
      <c r="A116" s="93" t="s">
        <v>987</v>
      </c>
      <c r="B116" s="116" t="s">
        <v>983</v>
      </c>
      <c r="C116" s="125"/>
      <c r="D116" s="93" t="s">
        <v>1141</v>
      </c>
    </row>
    <row r="117" spans="1:5" s="93" customFormat="1">
      <c r="A117" s="93" t="s">
        <v>973</v>
      </c>
      <c r="B117" s="117" t="s">
        <v>974</v>
      </c>
      <c r="C117" s="111"/>
      <c r="D117" s="108" t="s">
        <v>1027</v>
      </c>
    </row>
    <row r="118" spans="1:5" s="93" customFormat="1">
      <c r="B118" s="116"/>
      <c r="C118" s="108"/>
    </row>
    <row r="119" spans="1:5">
      <c r="A119" s="83" t="s">
        <v>965</v>
      </c>
      <c r="B119" s="114"/>
      <c r="C119" s="82"/>
      <c r="D119" s="82"/>
    </row>
    <row r="120" spans="1:5">
      <c r="A120" s="113" t="s">
        <v>961</v>
      </c>
      <c r="B120" s="115" t="s">
        <v>962</v>
      </c>
      <c r="C120" s="113" t="s">
        <v>963</v>
      </c>
      <c r="D120" s="113" t="s">
        <v>964</v>
      </c>
    </row>
    <row r="121" spans="1:5">
      <c r="A121" s="93" t="s">
        <v>986</v>
      </c>
      <c r="B121" s="116" t="s">
        <v>1003</v>
      </c>
      <c r="C121" s="126"/>
      <c r="D121" t="s">
        <v>558</v>
      </c>
    </row>
    <row r="122" spans="1:5">
      <c r="A122" t="s">
        <v>966</v>
      </c>
      <c r="B122" s="117" t="s">
        <v>976</v>
      </c>
      <c r="C122" s="119"/>
      <c r="D122" t="s">
        <v>560</v>
      </c>
    </row>
    <row r="123" spans="1:5">
      <c r="A123" t="s">
        <v>972</v>
      </c>
      <c r="B123" s="117" t="s">
        <v>977</v>
      </c>
      <c r="C123" s="120"/>
      <c r="D123" t="s">
        <v>559</v>
      </c>
    </row>
    <row r="124" spans="1:5">
      <c r="A124" t="s">
        <v>971</v>
      </c>
      <c r="B124" s="116" t="s">
        <v>982</v>
      </c>
      <c r="C124" s="122"/>
      <c r="D124" t="s">
        <v>968</v>
      </c>
      <c r="E124" s="117"/>
    </row>
    <row r="125" spans="1:5">
      <c r="A125" s="93" t="s">
        <v>987</v>
      </c>
      <c r="B125" s="116" t="s">
        <v>983</v>
      </c>
      <c r="C125" s="125"/>
      <c r="D125" t="s">
        <v>969</v>
      </c>
    </row>
    <row r="126" spans="1:5">
      <c r="A126" t="s">
        <v>973</v>
      </c>
      <c r="B126" s="117" t="s">
        <v>974</v>
      </c>
      <c r="C126" s="111"/>
      <c r="D126" t="s">
        <v>561</v>
      </c>
    </row>
    <row r="127" spans="1:5">
      <c r="A127" t="s">
        <v>979</v>
      </c>
      <c r="B127" s="117" t="s">
        <v>980</v>
      </c>
      <c r="C127" s="121"/>
      <c r="D127" t="s">
        <v>978</v>
      </c>
    </row>
    <row r="129" spans="1:8">
      <c r="A129" s="83" t="s">
        <v>1013</v>
      </c>
      <c r="B129" s="114"/>
      <c r="C129" s="82"/>
      <c r="D129" s="82"/>
    </row>
    <row r="130" spans="1:8">
      <c r="A130" s="113" t="s">
        <v>961</v>
      </c>
      <c r="B130" s="115" t="s">
        <v>962</v>
      </c>
      <c r="C130" s="113" t="s">
        <v>963</v>
      </c>
      <c r="D130" s="113" t="s">
        <v>964</v>
      </c>
    </row>
    <row r="131" spans="1:8">
      <c r="A131" s="93" t="s">
        <v>972</v>
      </c>
      <c r="B131" s="117" t="s">
        <v>977</v>
      </c>
      <c r="C131" s="120"/>
      <c r="D131" t="s">
        <v>161</v>
      </c>
    </row>
    <row r="132" spans="1:8">
      <c r="A132" s="93" t="s">
        <v>960</v>
      </c>
      <c r="B132" s="118" t="s">
        <v>967</v>
      </c>
      <c r="C132" s="112"/>
      <c r="D132" t="s">
        <v>1015</v>
      </c>
    </row>
    <row r="133" spans="1:8">
      <c r="A133" s="93" t="s">
        <v>1012</v>
      </c>
      <c r="B133" s="116" t="s">
        <v>1006</v>
      </c>
      <c r="C133" s="135"/>
      <c r="D133" t="s">
        <v>1021</v>
      </c>
    </row>
    <row r="134" spans="1:8">
      <c r="A134" s="93" t="s">
        <v>979</v>
      </c>
      <c r="B134" s="117" t="s">
        <v>980</v>
      </c>
      <c r="C134" s="121"/>
      <c r="D134" t="s">
        <v>1016</v>
      </c>
    </row>
    <row r="135" spans="1:8">
      <c r="A135" s="93" t="s">
        <v>988</v>
      </c>
      <c r="B135" s="116" t="s">
        <v>984</v>
      </c>
      <c r="C135" s="127"/>
      <c r="D135" t="s">
        <v>1017</v>
      </c>
    </row>
    <row r="136" spans="1:8">
      <c r="A136" s="93" t="s">
        <v>987</v>
      </c>
      <c r="B136" s="116" t="s">
        <v>983</v>
      </c>
      <c r="C136" s="125"/>
      <c r="D136" t="s">
        <v>1018</v>
      </c>
    </row>
    <row r="137" spans="1:8">
      <c r="A137" s="93" t="s">
        <v>1007</v>
      </c>
      <c r="B137" s="116" t="s">
        <v>1004</v>
      </c>
      <c r="C137" s="134"/>
      <c r="D137" t="s">
        <v>1019</v>
      </c>
    </row>
    <row r="138" spans="1:8">
      <c r="A138" s="93" t="s">
        <v>973</v>
      </c>
      <c r="B138" s="117" t="s">
        <v>974</v>
      </c>
      <c r="C138" s="111"/>
      <c r="D138" t="s">
        <v>1022</v>
      </c>
    </row>
    <row r="139" spans="1:8">
      <c r="A139" s="93" t="s">
        <v>986</v>
      </c>
      <c r="B139" s="116" t="s">
        <v>1003</v>
      </c>
      <c r="C139" s="126"/>
      <c r="D139" t="s">
        <v>754</v>
      </c>
    </row>
    <row r="140" spans="1:8">
      <c r="A140" s="93" t="s">
        <v>989</v>
      </c>
      <c r="B140" s="116" t="s">
        <v>985</v>
      </c>
      <c r="C140" s="128"/>
      <c r="D140" t="s">
        <v>755</v>
      </c>
    </row>
    <row r="141" spans="1:8">
      <c r="A141" s="93" t="s">
        <v>966</v>
      </c>
      <c r="B141" s="117" t="s">
        <v>976</v>
      </c>
      <c r="C141" s="119"/>
      <c r="D141" t="s">
        <v>1014</v>
      </c>
    </row>
    <row r="143" spans="1:8">
      <c r="A143" s="83" t="s">
        <v>1038</v>
      </c>
      <c r="B143" s="114"/>
      <c r="C143" s="82"/>
      <c r="D143" s="82"/>
    </row>
    <row r="144" spans="1:8">
      <c r="A144" s="113" t="s">
        <v>961</v>
      </c>
      <c r="B144" s="115" t="s">
        <v>962</v>
      </c>
      <c r="C144" s="113" t="s">
        <v>963</v>
      </c>
      <c r="D144" s="113" t="s">
        <v>964</v>
      </c>
      <c r="F144" s="108"/>
      <c r="G144" s="108"/>
      <c r="H144" s="108"/>
    </row>
    <row r="145" spans="1:8">
      <c r="A145" s="93" t="s">
        <v>979</v>
      </c>
      <c r="B145" s="117" t="s">
        <v>980</v>
      </c>
      <c r="C145" s="121"/>
      <c r="D145" t="s">
        <v>1039</v>
      </c>
      <c r="F145" s="108"/>
      <c r="G145" s="136"/>
      <c r="H145" s="108"/>
    </row>
    <row r="146" spans="1:8">
      <c r="A146" s="93" t="s">
        <v>966</v>
      </c>
      <c r="B146" s="117" t="s">
        <v>976</v>
      </c>
      <c r="C146" s="119"/>
      <c r="D146" t="s">
        <v>1249</v>
      </c>
      <c r="F146" s="108"/>
      <c r="G146" s="136"/>
      <c r="H146" s="108"/>
    </row>
    <row r="147" spans="1:8">
      <c r="A147" s="93" t="s">
        <v>986</v>
      </c>
      <c r="B147" s="116" t="s">
        <v>1003</v>
      </c>
      <c r="C147" s="126"/>
      <c r="D147" t="s">
        <v>1040</v>
      </c>
      <c r="F147" s="108"/>
      <c r="G147" s="129"/>
      <c r="H147" s="108"/>
    </row>
    <row r="148" spans="1:8">
      <c r="A148" s="93" t="s">
        <v>987</v>
      </c>
      <c r="B148" s="116" t="s">
        <v>983</v>
      </c>
      <c r="C148" s="125"/>
      <c r="D148" t="s">
        <v>1041</v>
      </c>
      <c r="F148" s="108"/>
      <c r="G148" s="129"/>
      <c r="H148" s="108"/>
    </row>
    <row r="149" spans="1:8">
      <c r="A149" s="93" t="s">
        <v>972</v>
      </c>
      <c r="B149" s="117" t="s">
        <v>977</v>
      </c>
      <c r="C149" s="120"/>
      <c r="D149" t="s">
        <v>1042</v>
      </c>
      <c r="F149" s="108"/>
      <c r="G149" s="136"/>
      <c r="H149" s="108"/>
    </row>
    <row r="150" spans="1:8">
      <c r="A150" s="93" t="s">
        <v>973</v>
      </c>
      <c r="B150" s="117" t="s">
        <v>974</v>
      </c>
      <c r="C150" s="111"/>
      <c r="D150" t="s">
        <v>149</v>
      </c>
      <c r="F150" s="108"/>
      <c r="G150" s="136"/>
      <c r="H150" s="108"/>
    </row>
    <row r="151" spans="1:8">
      <c r="F151" s="108"/>
      <c r="G151" s="108"/>
      <c r="H151" s="108"/>
    </row>
    <row r="152" spans="1:8">
      <c r="A152" s="83" t="s">
        <v>1043</v>
      </c>
      <c r="B152" s="114"/>
      <c r="C152" s="82"/>
      <c r="D152" s="82"/>
      <c r="F152" s="108"/>
      <c r="G152" s="108"/>
      <c r="H152" s="108"/>
    </row>
    <row r="153" spans="1:8">
      <c r="A153" s="113" t="s">
        <v>961</v>
      </c>
      <c r="B153" s="115" t="s">
        <v>962</v>
      </c>
      <c r="C153" s="113" t="s">
        <v>963</v>
      </c>
      <c r="D153" s="113" t="s">
        <v>964</v>
      </c>
    </row>
    <row r="154" spans="1:8">
      <c r="A154" s="93" t="s">
        <v>973</v>
      </c>
      <c r="B154" s="117" t="s">
        <v>974</v>
      </c>
      <c r="C154" s="111"/>
      <c r="D154" t="s">
        <v>132</v>
      </c>
    </row>
    <row r="155" spans="1:8">
      <c r="A155" s="93" t="s">
        <v>979</v>
      </c>
      <c r="B155" s="117" t="s">
        <v>980</v>
      </c>
      <c r="C155" s="121"/>
      <c r="D155" t="s">
        <v>131</v>
      </c>
    </row>
    <row r="156" spans="1:8">
      <c r="A156" s="93" t="s">
        <v>986</v>
      </c>
      <c r="B156" s="116" t="s">
        <v>1003</v>
      </c>
      <c r="C156" s="126"/>
      <c r="D156" t="s">
        <v>130</v>
      </c>
    </row>
    <row r="157" spans="1:8">
      <c r="A157" s="93" t="s">
        <v>987</v>
      </c>
      <c r="B157" s="116" t="s">
        <v>983</v>
      </c>
      <c r="C157" s="125"/>
      <c r="D157" t="s">
        <v>128</v>
      </c>
    </row>
    <row r="158" spans="1:8">
      <c r="A158" s="93" t="s">
        <v>972</v>
      </c>
      <c r="B158" s="117" t="s">
        <v>977</v>
      </c>
      <c r="C158" s="120"/>
      <c r="D158" t="s">
        <v>127</v>
      </c>
    </row>
    <row r="160" spans="1:8">
      <c r="A160" s="83" t="s">
        <v>1044</v>
      </c>
      <c r="B160" s="114"/>
      <c r="C160" s="82"/>
      <c r="D160" s="82"/>
    </row>
    <row r="161" spans="1:4">
      <c r="A161" s="113" t="s">
        <v>961</v>
      </c>
      <c r="B161" s="115" t="s">
        <v>962</v>
      </c>
      <c r="C161" s="113" t="s">
        <v>963</v>
      </c>
      <c r="D161" s="113" t="s">
        <v>964</v>
      </c>
    </row>
    <row r="162" spans="1:4">
      <c r="A162" s="93" t="s">
        <v>960</v>
      </c>
      <c r="B162" s="118" t="s">
        <v>967</v>
      </c>
      <c r="C162" s="112"/>
      <c r="D162" t="s">
        <v>180</v>
      </c>
    </row>
    <row r="163" spans="1:4">
      <c r="A163" s="93" t="s">
        <v>979</v>
      </c>
      <c r="B163" s="117" t="s">
        <v>980</v>
      </c>
      <c r="C163" s="121"/>
      <c r="D163" t="s">
        <v>304</v>
      </c>
    </row>
    <row r="164" spans="1:4">
      <c r="A164" s="93" t="s">
        <v>966</v>
      </c>
      <c r="B164" s="117" t="s">
        <v>976</v>
      </c>
      <c r="C164" s="119"/>
      <c r="D164" t="s">
        <v>305</v>
      </c>
    </row>
    <row r="166" spans="1:4" s="93" customFormat="1">
      <c r="A166" s="83" t="s">
        <v>1078</v>
      </c>
      <c r="B166" s="114"/>
      <c r="C166" s="82"/>
      <c r="D166" s="82"/>
    </row>
    <row r="167" spans="1:4" s="93" customFormat="1">
      <c r="A167" s="113" t="s">
        <v>961</v>
      </c>
      <c r="B167" s="115" t="s">
        <v>962</v>
      </c>
      <c r="C167" s="113" t="s">
        <v>963</v>
      </c>
      <c r="D167" s="113" t="s">
        <v>964</v>
      </c>
    </row>
    <row r="168" spans="1:4" s="93" customFormat="1">
      <c r="A168" s="93" t="s">
        <v>971</v>
      </c>
      <c r="B168" s="116" t="s">
        <v>982</v>
      </c>
      <c r="C168" s="122"/>
      <c r="D168" s="93" t="s">
        <v>914</v>
      </c>
    </row>
    <row r="169" spans="1:4" s="93" customFormat="1">
      <c r="A169" s="93" t="s">
        <v>986</v>
      </c>
      <c r="B169" s="116" t="s">
        <v>1003</v>
      </c>
      <c r="C169" s="126"/>
      <c r="D169" s="93" t="s">
        <v>99</v>
      </c>
    </row>
    <row r="170" spans="1:4" s="93" customFormat="1">
      <c r="A170" s="93" t="s">
        <v>972</v>
      </c>
      <c r="B170" s="117" t="s">
        <v>977</v>
      </c>
      <c r="C170" s="120"/>
      <c r="D170" s="93" t="s">
        <v>93</v>
      </c>
    </row>
    <row r="171" spans="1:4" s="93" customFormat="1">
      <c r="A171" s="93" t="s">
        <v>1007</v>
      </c>
      <c r="B171" s="116" t="s">
        <v>1004</v>
      </c>
      <c r="C171" s="134"/>
      <c r="D171" s="93" t="s">
        <v>1079</v>
      </c>
    </row>
    <row r="172" spans="1:4" s="93" customFormat="1">
      <c r="A172" s="93" t="s">
        <v>987</v>
      </c>
      <c r="B172" s="116" t="s">
        <v>983</v>
      </c>
      <c r="C172" s="125"/>
      <c r="D172" s="93" t="s">
        <v>1080</v>
      </c>
    </row>
    <row r="173" spans="1:4" s="93" customFormat="1">
      <c r="A173" s="93" t="s">
        <v>979</v>
      </c>
      <c r="B173" s="117" t="s">
        <v>980</v>
      </c>
      <c r="C173" s="121"/>
      <c r="D173" s="93" t="s">
        <v>104</v>
      </c>
    </row>
    <row r="174" spans="1:4" s="93" customFormat="1">
      <c r="A174" s="93" t="s">
        <v>988</v>
      </c>
      <c r="B174" s="116" t="s">
        <v>984</v>
      </c>
      <c r="C174" s="127"/>
      <c r="D174" s="93" t="s">
        <v>103</v>
      </c>
    </row>
    <row r="175" spans="1:4" s="93" customFormat="1">
      <c r="A175" s="93" t="s">
        <v>973</v>
      </c>
      <c r="B175" s="117" t="s">
        <v>974</v>
      </c>
      <c r="C175" s="111"/>
      <c r="D175" s="93" t="s">
        <v>102</v>
      </c>
    </row>
    <row r="176" spans="1:4" s="93" customFormat="1">
      <c r="A176" s="93" t="s">
        <v>966</v>
      </c>
      <c r="B176" s="117" t="s">
        <v>976</v>
      </c>
      <c r="C176" s="119"/>
      <c r="D176" s="93" t="s">
        <v>101</v>
      </c>
    </row>
    <row r="177" spans="1:4" s="93" customFormat="1">
      <c r="B177" s="116"/>
    </row>
    <row r="178" spans="1:4" s="93" customFormat="1">
      <c r="A178" s="83" t="s">
        <v>1083</v>
      </c>
      <c r="B178" s="114"/>
      <c r="C178" s="82"/>
      <c r="D178" s="82"/>
    </row>
    <row r="179" spans="1:4" s="93" customFormat="1">
      <c r="A179" s="113" t="s">
        <v>961</v>
      </c>
      <c r="B179" s="115" t="s">
        <v>962</v>
      </c>
      <c r="C179" s="113" t="s">
        <v>963</v>
      </c>
      <c r="D179" s="113" t="s">
        <v>964</v>
      </c>
    </row>
    <row r="180" spans="1:4" s="93" customFormat="1">
      <c r="A180" s="93" t="s">
        <v>971</v>
      </c>
      <c r="B180" s="116" t="s">
        <v>982</v>
      </c>
      <c r="C180" s="122"/>
      <c r="D180" s="93" t="s">
        <v>914</v>
      </c>
    </row>
    <row r="181" spans="1:4" s="93" customFormat="1">
      <c r="A181" s="93" t="s">
        <v>989</v>
      </c>
      <c r="B181" s="116" t="s">
        <v>985</v>
      </c>
      <c r="C181" s="128"/>
      <c r="D181" s="93" t="s">
        <v>1046</v>
      </c>
    </row>
    <row r="182" spans="1:4" s="93" customFormat="1">
      <c r="A182" s="93" t="s">
        <v>979</v>
      </c>
      <c r="B182" s="117" t="s">
        <v>980</v>
      </c>
      <c r="C182" s="121"/>
      <c r="D182" s="93" t="s">
        <v>98</v>
      </c>
    </row>
    <row r="183" spans="1:4" s="93" customFormat="1">
      <c r="A183" s="93" t="s">
        <v>986</v>
      </c>
      <c r="B183" s="116" t="s">
        <v>1003</v>
      </c>
      <c r="C183" s="126"/>
      <c r="D183" s="93" t="s">
        <v>99</v>
      </c>
    </row>
    <row r="184" spans="1:4" s="93" customFormat="1">
      <c r="A184" s="93" t="s">
        <v>972</v>
      </c>
      <c r="B184" s="117" t="s">
        <v>977</v>
      </c>
      <c r="C184" s="120"/>
      <c r="D184" s="93" t="s">
        <v>93</v>
      </c>
    </row>
    <row r="185" spans="1:4" s="93" customFormat="1">
      <c r="A185" s="93" t="s">
        <v>987</v>
      </c>
      <c r="B185" s="116" t="s">
        <v>983</v>
      </c>
      <c r="C185" s="125"/>
      <c r="D185" s="93" t="s">
        <v>1081</v>
      </c>
    </row>
    <row r="186" spans="1:4" s="93" customFormat="1">
      <c r="A186" s="93" t="s">
        <v>966</v>
      </c>
      <c r="B186" s="117" t="s">
        <v>976</v>
      </c>
      <c r="C186" s="119"/>
      <c r="D186" s="93" t="s">
        <v>486</v>
      </c>
    </row>
    <row r="187" spans="1:4" s="93" customFormat="1">
      <c r="A187" s="93" t="s">
        <v>1055</v>
      </c>
      <c r="B187" s="117" t="s">
        <v>1057</v>
      </c>
      <c r="C187" s="137"/>
      <c r="D187" s="93" t="s">
        <v>1054</v>
      </c>
    </row>
    <row r="188" spans="1:4" s="93" customFormat="1">
      <c r="A188" s="93" t="s">
        <v>1056</v>
      </c>
      <c r="B188" s="117">
        <v>740000</v>
      </c>
      <c r="C188" s="138"/>
      <c r="D188" s="93" t="s">
        <v>911</v>
      </c>
    </row>
    <row r="189" spans="1:4" s="93" customFormat="1">
      <c r="A189" s="93" t="s">
        <v>973</v>
      </c>
      <c r="B189" s="117" t="s">
        <v>974</v>
      </c>
      <c r="C189" s="111"/>
      <c r="D189" s="93" t="s">
        <v>1082</v>
      </c>
    </row>
    <row r="190" spans="1:4" s="93" customFormat="1">
      <c r="B190" s="116"/>
    </row>
    <row r="191" spans="1:4" s="93" customFormat="1">
      <c r="A191" s="83" t="s">
        <v>1084</v>
      </c>
      <c r="B191" s="114"/>
      <c r="C191" s="82"/>
      <c r="D191" s="82"/>
    </row>
    <row r="192" spans="1:4" s="93" customFormat="1">
      <c r="A192" s="113" t="s">
        <v>961</v>
      </c>
      <c r="B192" s="115" t="s">
        <v>962</v>
      </c>
      <c r="C192" s="113" t="s">
        <v>963</v>
      </c>
      <c r="D192" s="113" t="s">
        <v>964</v>
      </c>
    </row>
    <row r="193" spans="1:4" s="93" customFormat="1">
      <c r="A193" s="93" t="s">
        <v>971</v>
      </c>
      <c r="B193" s="116" t="s">
        <v>982</v>
      </c>
      <c r="C193" s="122"/>
      <c r="D193" s="93" t="s">
        <v>914</v>
      </c>
    </row>
    <row r="194" spans="1:4" s="93" customFormat="1">
      <c r="A194" s="93" t="s">
        <v>966</v>
      </c>
      <c r="B194" s="117" t="s">
        <v>976</v>
      </c>
      <c r="C194" s="119"/>
      <c r="D194" s="93" t="s">
        <v>486</v>
      </c>
    </row>
    <row r="195" spans="1:4" s="93" customFormat="1">
      <c r="A195" s="93" t="s">
        <v>989</v>
      </c>
      <c r="B195" s="116" t="s">
        <v>985</v>
      </c>
      <c r="C195" s="128"/>
      <c r="D195" s="93" t="s">
        <v>1046</v>
      </c>
    </row>
    <row r="196" spans="1:4" s="93" customFormat="1">
      <c r="A196" s="93" t="s">
        <v>979</v>
      </c>
      <c r="B196" s="117" t="s">
        <v>980</v>
      </c>
      <c r="C196" s="121"/>
      <c r="D196" s="93" t="s">
        <v>98</v>
      </c>
    </row>
    <row r="197" spans="1:4" s="93" customFormat="1">
      <c r="A197" s="93" t="s">
        <v>1007</v>
      </c>
      <c r="B197" s="116" t="s">
        <v>1004</v>
      </c>
      <c r="C197" s="134"/>
      <c r="D197" s="93" t="s">
        <v>1077</v>
      </c>
    </row>
    <row r="198" spans="1:4" s="93" customFormat="1">
      <c r="A198" s="93" t="s">
        <v>1055</v>
      </c>
      <c r="B198" s="117" t="s">
        <v>1057</v>
      </c>
      <c r="C198" s="137"/>
      <c r="D198" s="93" t="s">
        <v>1054</v>
      </c>
    </row>
    <row r="199" spans="1:4" s="93" customFormat="1">
      <c r="A199" s="93" t="s">
        <v>973</v>
      </c>
      <c r="B199" s="117" t="s">
        <v>974</v>
      </c>
      <c r="C199" s="111"/>
      <c r="D199" s="93" t="s">
        <v>1082</v>
      </c>
    </row>
    <row r="200" spans="1:4" s="93" customFormat="1">
      <c r="A200" s="93" t="s">
        <v>987</v>
      </c>
      <c r="B200" s="116" t="s">
        <v>983</v>
      </c>
      <c r="C200" s="125"/>
      <c r="D200" s="93" t="s">
        <v>1081</v>
      </c>
    </row>
    <row r="201" spans="1:4" s="93" customFormat="1">
      <c r="A201" s="93" t="s">
        <v>972</v>
      </c>
      <c r="B201" s="117" t="s">
        <v>977</v>
      </c>
      <c r="C201" s="120"/>
      <c r="D201" s="93" t="s">
        <v>93</v>
      </c>
    </row>
    <row r="202" spans="1:4" s="93" customFormat="1">
      <c r="A202" s="93" t="s">
        <v>986</v>
      </c>
      <c r="B202" s="116" t="s">
        <v>1003</v>
      </c>
      <c r="C202" s="126"/>
      <c r="D202" s="93" t="s">
        <v>99</v>
      </c>
    </row>
    <row r="203" spans="1:4" s="93" customFormat="1">
      <c r="B203" s="116"/>
    </row>
    <row r="204" spans="1:4">
      <c r="A204" s="83" t="s">
        <v>1065</v>
      </c>
      <c r="B204" s="114"/>
      <c r="C204" s="82"/>
      <c r="D204" s="82"/>
    </row>
    <row r="205" spans="1:4">
      <c r="A205" s="113" t="s">
        <v>961</v>
      </c>
      <c r="B205" s="115" t="s">
        <v>962</v>
      </c>
      <c r="C205" s="113" t="s">
        <v>963</v>
      </c>
      <c r="D205" s="113" t="s">
        <v>964</v>
      </c>
    </row>
    <row r="206" spans="1:4">
      <c r="A206" s="93" t="s">
        <v>971</v>
      </c>
      <c r="B206" s="116" t="s">
        <v>982</v>
      </c>
      <c r="C206" s="122"/>
      <c r="D206" s="93" t="s">
        <v>475</v>
      </c>
    </row>
    <row r="207" spans="1:4">
      <c r="A207" s="93" t="s">
        <v>1012</v>
      </c>
      <c r="B207" s="116" t="s">
        <v>1006</v>
      </c>
      <c r="C207" s="135"/>
      <c r="D207" t="s">
        <v>1045</v>
      </c>
    </row>
    <row r="208" spans="1:4" s="93" customFormat="1">
      <c r="A208" s="93" t="s">
        <v>1011</v>
      </c>
      <c r="B208" s="116" t="s">
        <v>1005</v>
      </c>
      <c r="C208" s="133"/>
      <c r="D208" s="93" t="s">
        <v>913</v>
      </c>
    </row>
    <row r="209" spans="1:5">
      <c r="A209" s="93" t="s">
        <v>979</v>
      </c>
      <c r="B209" s="117" t="s">
        <v>980</v>
      </c>
      <c r="C209" s="121"/>
      <c r="D209" t="s">
        <v>98</v>
      </c>
    </row>
    <row r="210" spans="1:5">
      <c r="A210" s="93" t="s">
        <v>986</v>
      </c>
      <c r="B210" s="116" t="s">
        <v>1003</v>
      </c>
      <c r="C210" s="126"/>
      <c r="D210" t="s">
        <v>1052</v>
      </c>
      <c r="E210" s="93"/>
    </row>
    <row r="211" spans="1:5">
      <c r="A211" s="93" t="s">
        <v>1007</v>
      </c>
      <c r="B211" s="116" t="s">
        <v>1004</v>
      </c>
      <c r="C211" s="134"/>
      <c r="D211" t="s">
        <v>1053</v>
      </c>
      <c r="E211" s="93"/>
    </row>
    <row r="212" spans="1:5">
      <c r="A212" s="93" t="s">
        <v>960</v>
      </c>
      <c r="B212" s="118" t="s">
        <v>967</v>
      </c>
      <c r="C212" s="112"/>
      <c r="D212" t="s">
        <v>95</v>
      </c>
      <c r="E212" s="93"/>
    </row>
    <row r="213" spans="1:5">
      <c r="A213" s="93" t="s">
        <v>988</v>
      </c>
      <c r="B213" s="116" t="s">
        <v>984</v>
      </c>
      <c r="C213" s="127"/>
      <c r="D213" t="s">
        <v>94</v>
      </c>
    </row>
    <row r="214" spans="1:5">
      <c r="A214" s="93" t="s">
        <v>973</v>
      </c>
      <c r="B214" s="117" t="s">
        <v>974</v>
      </c>
      <c r="C214" s="111"/>
      <c r="D214" t="s">
        <v>1095</v>
      </c>
    </row>
    <row r="215" spans="1:5">
      <c r="A215" s="93" t="s">
        <v>972</v>
      </c>
      <c r="B215" s="117" t="s">
        <v>977</v>
      </c>
      <c r="C215" s="120"/>
      <c r="D215" t="s">
        <v>93</v>
      </c>
    </row>
    <row r="216" spans="1:5">
      <c r="A216" s="108" t="s">
        <v>996</v>
      </c>
      <c r="B216" s="129" t="s">
        <v>995</v>
      </c>
      <c r="C216" s="130"/>
      <c r="D216" t="s">
        <v>483</v>
      </c>
    </row>
    <row r="217" spans="1:5">
      <c r="A217" s="93" t="s">
        <v>966</v>
      </c>
      <c r="B217" s="117" t="s">
        <v>976</v>
      </c>
      <c r="C217" s="119"/>
      <c r="D217" t="s">
        <v>486</v>
      </c>
    </row>
    <row r="218" spans="1:5" s="93" customFormat="1">
      <c r="A218" s="93" t="s">
        <v>1056</v>
      </c>
      <c r="B218" s="117">
        <v>740000</v>
      </c>
      <c r="C218" s="138"/>
      <c r="D218" s="93" t="s">
        <v>911</v>
      </c>
    </row>
    <row r="219" spans="1:5" s="93" customFormat="1"/>
    <row r="220" spans="1:5">
      <c r="A220" s="83" t="s">
        <v>1237</v>
      </c>
      <c r="B220" s="114"/>
      <c r="C220" s="82"/>
      <c r="D220" s="82"/>
    </row>
    <row r="221" spans="1:5">
      <c r="A221" s="113" t="s">
        <v>961</v>
      </c>
      <c r="B221" s="115" t="s">
        <v>962</v>
      </c>
      <c r="C221" s="113" t="s">
        <v>963</v>
      </c>
      <c r="D221" s="113" t="s">
        <v>964</v>
      </c>
    </row>
    <row r="222" spans="1:5">
      <c r="A222" s="93" t="s">
        <v>971</v>
      </c>
      <c r="B222" s="116" t="s">
        <v>982</v>
      </c>
      <c r="C222" s="122"/>
      <c r="D222" s="93" t="s">
        <v>914</v>
      </c>
    </row>
    <row r="223" spans="1:5">
      <c r="A223" s="93" t="s">
        <v>986</v>
      </c>
      <c r="B223" s="116" t="s">
        <v>1003</v>
      </c>
      <c r="C223" s="126"/>
      <c r="D223" s="93" t="s">
        <v>99</v>
      </c>
    </row>
    <row r="224" spans="1:5" s="93" customFormat="1">
      <c r="A224" s="93" t="s">
        <v>989</v>
      </c>
      <c r="B224" s="116" t="s">
        <v>985</v>
      </c>
      <c r="C224" s="128"/>
      <c r="D224" s="93" t="s">
        <v>1046</v>
      </c>
    </row>
    <row r="225" spans="1:4">
      <c r="A225" s="93" t="s">
        <v>1011</v>
      </c>
      <c r="B225" s="116" t="s">
        <v>1005</v>
      </c>
      <c r="C225" s="133"/>
      <c r="D225" s="93" t="s">
        <v>913</v>
      </c>
    </row>
    <row r="226" spans="1:4">
      <c r="A226" s="93" t="s">
        <v>1012</v>
      </c>
      <c r="B226" s="116" t="s">
        <v>1006</v>
      </c>
      <c r="C226" s="135"/>
      <c r="D226" s="93" t="s">
        <v>1045</v>
      </c>
    </row>
    <row r="227" spans="1:4">
      <c r="A227" s="93" t="s">
        <v>979</v>
      </c>
      <c r="B227" s="117" t="s">
        <v>980</v>
      </c>
      <c r="C227" s="121"/>
      <c r="D227" s="93" t="s">
        <v>98</v>
      </c>
    </row>
    <row r="228" spans="1:4">
      <c r="A228" s="93" t="s">
        <v>988</v>
      </c>
      <c r="B228" s="116" t="s">
        <v>984</v>
      </c>
      <c r="C228" s="127"/>
      <c r="D228" s="93" t="s">
        <v>1097</v>
      </c>
    </row>
    <row r="229" spans="1:4">
      <c r="A229" s="93" t="s">
        <v>966</v>
      </c>
      <c r="B229" s="117" t="s">
        <v>976</v>
      </c>
      <c r="C229" s="119"/>
      <c r="D229" s="93" t="s">
        <v>1096</v>
      </c>
    </row>
    <row r="230" spans="1:4">
      <c r="A230" s="93" t="s">
        <v>972</v>
      </c>
      <c r="B230" s="117" t="s">
        <v>977</v>
      </c>
      <c r="C230" s="120"/>
      <c r="D230" s="93" t="s">
        <v>93</v>
      </c>
    </row>
    <row r="231" spans="1:4">
      <c r="A231" s="93" t="s">
        <v>973</v>
      </c>
      <c r="B231" s="117" t="s">
        <v>974</v>
      </c>
      <c r="C231" s="111"/>
      <c r="D231" s="93" t="s">
        <v>1095</v>
      </c>
    </row>
    <row r="232" spans="1:4">
      <c r="A232" s="93" t="s">
        <v>1056</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1457</v>
      </c>
      <c r="C2" s="168" t="s">
        <v>1468</v>
      </c>
    </row>
    <row r="3" spans="1:3">
      <c r="A3" s="7" t="s">
        <v>2047</v>
      </c>
      <c r="B3" s="7" t="s">
        <v>2044</v>
      </c>
    </row>
    <row r="4" spans="1:3">
      <c r="A4" s="7" t="s">
        <v>2046</v>
      </c>
      <c r="B4" s="7" t="s">
        <v>2045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0" t="s">
        <v>1631</v>
      </c>
      <c r="B1" s="191" t="s">
        <v>1632</v>
      </c>
      <c r="C1" s="191" t="s">
        <v>1633</v>
      </c>
      <c r="D1" s="191" t="s">
        <v>1634</v>
      </c>
      <c r="E1" s="190" t="s">
        <v>1635</v>
      </c>
    </row>
    <row r="2" spans="1:5" ht="42.75">
      <c r="A2" s="3" t="s">
        <v>367</v>
      </c>
      <c r="B2" s="3">
        <v>2030</v>
      </c>
      <c r="C2" s="5">
        <f>B278</f>
        <v>5222.274990759357</v>
      </c>
      <c r="D2" s="5">
        <f>B277</f>
        <v>5382.9603750904134</v>
      </c>
      <c r="E2" s="3" t="s">
        <v>1636</v>
      </c>
    </row>
    <row r="3" spans="1:5">
      <c r="C3" s="5"/>
      <c r="D3" s="5"/>
    </row>
    <row r="4" spans="1:5" s="93" customFormat="1">
      <c r="A4" s="190" t="s">
        <v>1637</v>
      </c>
      <c r="B4" s="152"/>
      <c r="C4" s="192"/>
      <c r="D4" s="5"/>
      <c r="E4" s="3"/>
    </row>
    <row r="5" spans="1:5" s="93" customFormat="1">
      <c r="A5" s="23" t="s">
        <v>1638</v>
      </c>
      <c r="B5" s="3"/>
      <c r="C5" s="5"/>
      <c r="D5" s="5"/>
      <c r="E5" s="3"/>
    </row>
    <row r="6" spans="1:5" s="93" customFormat="1">
      <c r="A6" s="23" t="s">
        <v>1639</v>
      </c>
      <c r="B6" s="3"/>
      <c r="C6" s="5"/>
      <c r="D6" s="5"/>
      <c r="E6" s="3"/>
    </row>
    <row r="7" spans="1:5" s="93" customFormat="1">
      <c r="A7" s="23" t="s">
        <v>1640</v>
      </c>
      <c r="B7" s="3"/>
      <c r="C7" s="5"/>
      <c r="D7" s="5"/>
      <c r="E7" s="3"/>
    </row>
    <row r="8" spans="1:5" s="93" customFormat="1">
      <c r="A8" s="23"/>
      <c r="B8" s="3"/>
      <c r="C8" s="5"/>
      <c r="D8" s="5"/>
      <c r="E8" s="3"/>
    </row>
    <row r="9" spans="1:5" s="93" customFormat="1">
      <c r="A9" s="23" t="s">
        <v>1641</v>
      </c>
      <c r="B9" s="3"/>
      <c r="C9" s="5"/>
      <c r="D9" s="5"/>
      <c r="E9" s="3"/>
    </row>
    <row r="10" spans="1:5" s="93" customFormat="1">
      <c r="A10" s="23" t="s">
        <v>1642</v>
      </c>
      <c r="B10" s="3"/>
      <c r="C10" s="5"/>
      <c r="D10" s="5"/>
      <c r="E10" s="3"/>
    </row>
    <row r="11" spans="1:5" s="93" customFormat="1">
      <c r="A11" s="23"/>
      <c r="B11" s="3"/>
      <c r="C11" s="5"/>
      <c r="D11" s="5"/>
      <c r="E11" s="3"/>
    </row>
    <row r="12" spans="1:5" s="93" customFormat="1">
      <c r="A12" s="23" t="s">
        <v>1643</v>
      </c>
      <c r="B12" s="3"/>
      <c r="C12" s="5"/>
      <c r="D12" s="5"/>
      <c r="E12" s="3"/>
    </row>
    <row r="13" spans="1:5" s="93" customFormat="1">
      <c r="A13" s="23" t="s">
        <v>1644</v>
      </c>
      <c r="B13" s="3"/>
      <c r="C13" s="5"/>
      <c r="D13" s="5"/>
      <c r="E13" s="3"/>
    </row>
    <row r="14" spans="1:5" s="93" customFormat="1">
      <c r="A14" s="23" t="s">
        <v>1645</v>
      </c>
      <c r="B14" s="3"/>
      <c r="C14" s="5"/>
      <c r="D14" s="5"/>
      <c r="E14" s="3"/>
    </row>
    <row r="15" spans="1:5" s="93" customFormat="1">
      <c r="A15" s="23" t="s">
        <v>1646</v>
      </c>
      <c r="B15" s="3"/>
      <c r="C15" s="5"/>
      <c r="D15" s="5"/>
      <c r="E15" s="3"/>
    </row>
    <row r="16" spans="1:5" s="93" customFormat="1">
      <c r="A16" s="46" t="s">
        <v>1647</v>
      </c>
      <c r="B16" s="3"/>
      <c r="C16" s="5"/>
      <c r="D16" s="5"/>
      <c r="E16" s="3"/>
    </row>
    <row r="17" spans="1:5" s="93" customFormat="1">
      <c r="A17" s="23"/>
      <c r="B17" s="3"/>
      <c r="C17" s="5"/>
      <c r="D17" s="5"/>
      <c r="E17" s="3"/>
    </row>
    <row r="18" spans="1:5" s="93" customFormat="1">
      <c r="A18" s="23" t="s">
        <v>1648</v>
      </c>
      <c r="B18" s="3"/>
      <c r="C18" s="5"/>
      <c r="D18" s="5"/>
      <c r="E18" s="3"/>
    </row>
    <row r="19" spans="1:5" s="93" customFormat="1">
      <c r="A19" s="23" t="s">
        <v>1649</v>
      </c>
      <c r="B19" s="3"/>
      <c r="C19" s="5"/>
      <c r="D19" s="5"/>
      <c r="E19" s="3"/>
    </row>
    <row r="20" spans="1:5" s="93" customFormat="1">
      <c r="A20" s="23" t="s">
        <v>1650</v>
      </c>
      <c r="B20" s="3"/>
      <c r="C20" s="5"/>
      <c r="D20" s="5"/>
      <c r="E20" s="3"/>
    </row>
    <row r="21" spans="1:5" s="93" customFormat="1">
      <c r="A21" s="23" t="s">
        <v>1651</v>
      </c>
      <c r="B21" s="3"/>
      <c r="C21" s="5"/>
      <c r="D21" s="5"/>
      <c r="E21" s="3"/>
    </row>
    <row r="22" spans="1:5" s="93" customFormat="1">
      <c r="A22" s="23" t="s">
        <v>1652</v>
      </c>
      <c r="B22" s="3"/>
      <c r="C22" s="5"/>
      <c r="D22" s="5"/>
      <c r="E22" s="3"/>
    </row>
    <row r="23" spans="1:5" s="93" customFormat="1">
      <c r="A23" s="23"/>
      <c r="B23" s="3"/>
      <c r="C23" s="5"/>
      <c r="D23" s="5"/>
      <c r="E23" s="3"/>
    </row>
    <row r="24" spans="1:5" s="93" customFormat="1">
      <c r="A24" s="19" t="s">
        <v>1653</v>
      </c>
      <c r="B24" s="3"/>
      <c r="C24" s="5"/>
      <c r="D24" s="5"/>
      <c r="E24" s="3"/>
    </row>
    <row r="25" spans="1:5" s="93" customFormat="1">
      <c r="A25" s="23" t="s">
        <v>1654</v>
      </c>
      <c r="B25" s="3"/>
      <c r="C25" s="5"/>
      <c r="D25" s="5"/>
      <c r="E25" s="3"/>
    </row>
    <row r="26" spans="1:5" s="93" customFormat="1">
      <c r="A26" s="23" t="s">
        <v>1655</v>
      </c>
      <c r="B26" s="3"/>
      <c r="C26" s="5"/>
      <c r="D26" s="5"/>
      <c r="E26" s="3"/>
    </row>
    <row r="27" spans="1:5" s="93" customFormat="1">
      <c r="A27" s="23"/>
      <c r="B27" s="3"/>
      <c r="C27" s="5"/>
      <c r="D27" s="5"/>
      <c r="E27" s="3"/>
    </row>
    <row r="28" spans="1:5" s="93" customFormat="1">
      <c r="A28" s="23"/>
      <c r="B28" s="3"/>
      <c r="C28" s="5"/>
      <c r="D28" s="5"/>
      <c r="E28" s="3"/>
    </row>
    <row r="29" spans="1:5" s="93" customFormat="1">
      <c r="A29" s="47" t="s">
        <v>1656</v>
      </c>
      <c r="B29" s="3"/>
      <c r="C29" s="5"/>
      <c r="D29" s="5"/>
      <c r="E29" s="3"/>
    </row>
    <row r="30" spans="1:5" s="93" customFormat="1">
      <c r="A30" s="23" t="s">
        <v>1657</v>
      </c>
      <c r="B30" s="3"/>
      <c r="C30" s="5"/>
      <c r="D30" s="5"/>
      <c r="E30" s="3"/>
    </row>
    <row r="31" spans="1:5" s="93" customFormat="1">
      <c r="A31" s="193">
        <v>2012</v>
      </c>
      <c r="B31" s="3"/>
      <c r="C31" s="5"/>
      <c r="D31" s="5"/>
      <c r="E31" s="3"/>
    </row>
    <row r="32" spans="1:5" s="93" customFormat="1">
      <c r="A32" s="93" t="s">
        <v>1658</v>
      </c>
      <c r="B32" s="3"/>
      <c r="C32" s="5"/>
      <c r="D32" s="5"/>
      <c r="E32" s="3"/>
    </row>
    <row r="33" spans="1:5" s="93" customFormat="1">
      <c r="A33" s="46" t="s">
        <v>1659</v>
      </c>
      <c r="B33" s="3"/>
      <c r="C33" s="5"/>
      <c r="D33" s="5"/>
      <c r="E33" s="3"/>
    </row>
    <row r="34" spans="1:5" s="93" customFormat="1">
      <c r="A34" s="23" t="s">
        <v>1660</v>
      </c>
      <c r="B34" s="3"/>
      <c r="C34" s="5"/>
      <c r="D34" s="5"/>
      <c r="E34" s="3"/>
    </row>
    <row r="35" spans="1:5" s="93" customFormat="1">
      <c r="A35" s="23"/>
      <c r="B35" s="3"/>
      <c r="C35" s="5"/>
      <c r="D35" s="5"/>
      <c r="E35" s="3"/>
    </row>
    <row r="36" spans="1:5" s="93" customFormat="1">
      <c r="A36" s="47" t="s">
        <v>1661</v>
      </c>
      <c r="B36" s="3"/>
      <c r="C36" s="5"/>
      <c r="D36" s="5"/>
      <c r="E36" s="3"/>
    </row>
    <row r="37" spans="1:5" s="93" customFormat="1">
      <c r="A37" s="23" t="s">
        <v>1657</v>
      </c>
      <c r="B37" s="3"/>
      <c r="C37" s="5"/>
      <c r="D37" s="5"/>
      <c r="E37" s="3"/>
    </row>
    <row r="38" spans="1:5" s="93" customFormat="1">
      <c r="A38" s="193">
        <v>2010</v>
      </c>
      <c r="B38" s="3"/>
      <c r="C38" s="5"/>
      <c r="D38" s="5"/>
      <c r="E38" s="3"/>
    </row>
    <row r="39" spans="1:5" s="93" customFormat="1">
      <c r="A39" s="93" t="s">
        <v>1662</v>
      </c>
      <c r="B39" s="3"/>
      <c r="C39" s="5"/>
      <c r="D39" s="5"/>
      <c r="E39" s="3"/>
    </row>
    <row r="40" spans="1:5" s="93" customFormat="1">
      <c r="A40" s="46" t="s">
        <v>1663</v>
      </c>
      <c r="B40" s="3"/>
      <c r="C40" s="5"/>
      <c r="D40" s="5"/>
      <c r="E40" s="3"/>
    </row>
    <row r="41" spans="1:5" s="93" customFormat="1">
      <c r="A41" s="23" t="s">
        <v>1664</v>
      </c>
      <c r="B41" s="3"/>
      <c r="C41" s="5"/>
      <c r="D41" s="5"/>
      <c r="E41" s="3"/>
    </row>
    <row r="42" spans="1:5" s="93" customFormat="1">
      <c r="A42" s="23"/>
      <c r="B42" s="3"/>
      <c r="C42" s="5"/>
      <c r="D42" s="5"/>
      <c r="E42" s="3"/>
    </row>
    <row r="43" spans="1:5" s="93" customFormat="1">
      <c r="A43" s="47" t="s">
        <v>1665</v>
      </c>
      <c r="B43" s="3"/>
      <c r="C43" s="5"/>
      <c r="D43" s="5"/>
      <c r="E43" s="3"/>
    </row>
    <row r="44" spans="1:5" s="93" customFormat="1">
      <c r="A44" s="93" t="s">
        <v>1666</v>
      </c>
      <c r="B44" s="3"/>
      <c r="C44" s="5"/>
      <c r="D44" s="5"/>
      <c r="E44" s="3"/>
    </row>
    <row r="45" spans="1:5" s="93" customFormat="1">
      <c r="A45" s="116">
        <v>2017</v>
      </c>
      <c r="B45" s="3"/>
      <c r="C45" s="5"/>
      <c r="D45" s="5"/>
      <c r="E45" s="3"/>
    </row>
    <row r="46" spans="1:5" s="93" customFormat="1">
      <c r="A46" s="93" t="s">
        <v>1667</v>
      </c>
      <c r="B46" s="3"/>
      <c r="C46" s="5"/>
      <c r="D46" s="5"/>
      <c r="E46" s="3"/>
    </row>
    <row r="47" spans="1:5" s="93" customFormat="1">
      <c r="A47" s="46" t="s">
        <v>1668</v>
      </c>
      <c r="B47" s="3"/>
      <c r="C47" s="5"/>
      <c r="D47" s="5"/>
      <c r="E47" s="3"/>
    </row>
    <row r="48" spans="1:5" s="93" customFormat="1">
      <c r="A48" s="23" t="s">
        <v>1669</v>
      </c>
      <c r="B48" s="3"/>
      <c r="C48" s="5"/>
      <c r="D48" s="5"/>
      <c r="E48" s="3"/>
    </row>
    <row r="49" spans="1:5" s="93" customFormat="1">
      <c r="A49" s="23"/>
      <c r="B49" s="3"/>
      <c r="C49" s="5"/>
      <c r="D49" s="5"/>
      <c r="E49" s="3"/>
    </row>
    <row r="50" spans="1:5" s="93" customFormat="1">
      <c r="A50" s="47" t="s">
        <v>1670</v>
      </c>
      <c r="B50" s="3"/>
      <c r="C50" s="5"/>
      <c r="D50" s="5"/>
      <c r="E50" s="3"/>
    </row>
    <row r="51" spans="1:5" s="93" customFormat="1">
      <c r="A51" s="23" t="s">
        <v>1671</v>
      </c>
      <c r="B51" s="3"/>
      <c r="C51" s="5"/>
      <c r="D51" s="5"/>
      <c r="E51" s="3"/>
    </row>
    <row r="52" spans="1:5" s="93" customFormat="1">
      <c r="A52" s="193">
        <v>2013</v>
      </c>
      <c r="B52" s="3"/>
      <c r="C52" s="5"/>
      <c r="D52" s="5"/>
      <c r="E52" s="3"/>
    </row>
    <row r="53" spans="1:5" s="93" customFormat="1">
      <c r="A53" s="23" t="s">
        <v>1672</v>
      </c>
      <c r="B53" s="3"/>
      <c r="C53" s="5"/>
      <c r="D53" s="5"/>
      <c r="E53" s="3"/>
    </row>
    <row r="54" spans="1:5" s="93" customFormat="1">
      <c r="A54" s="46" t="s">
        <v>1673</v>
      </c>
      <c r="B54" s="3"/>
      <c r="C54" s="5"/>
      <c r="D54" s="5"/>
      <c r="E54" s="3"/>
    </row>
    <row r="55" spans="1:5" s="93" customFormat="1">
      <c r="A55" s="23" t="s">
        <v>1674</v>
      </c>
      <c r="B55" s="3"/>
      <c r="C55" s="5"/>
      <c r="D55" s="5"/>
      <c r="E55" s="3"/>
    </row>
    <row r="56" spans="1:5" s="93" customFormat="1">
      <c r="A56" s="23"/>
      <c r="B56" s="3"/>
      <c r="C56" s="5"/>
      <c r="D56" s="5"/>
      <c r="E56" s="3"/>
    </row>
    <row r="57" spans="1:5" s="93" customFormat="1">
      <c r="A57" s="23"/>
      <c r="B57" s="3"/>
      <c r="C57" s="5"/>
      <c r="D57" s="5"/>
      <c r="E57" s="3"/>
    </row>
    <row r="58" spans="1:5" s="93" customFormat="1">
      <c r="A58" s="47" t="s">
        <v>1675</v>
      </c>
      <c r="B58" s="152"/>
      <c r="C58" s="192"/>
      <c r="D58" s="5"/>
      <c r="E58" s="3"/>
    </row>
    <row r="59" spans="1:5" s="93" customFormat="1" ht="28.5">
      <c r="A59" s="113" t="s">
        <v>1676</v>
      </c>
      <c r="B59" s="194" t="s">
        <v>1677</v>
      </c>
      <c r="C59" s="194" t="s">
        <v>1678</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5" t="s">
        <v>1679</v>
      </c>
      <c r="B74" s="196"/>
      <c r="C74" s="196"/>
      <c r="D74" s="196"/>
      <c r="E74" s="196"/>
      <c r="F74" s="196"/>
    </row>
    <row r="75" spans="1:7" s="93" customFormat="1" ht="28.5">
      <c r="A75" s="197"/>
      <c r="B75" s="198" t="s">
        <v>1680</v>
      </c>
      <c r="C75" s="198" t="s">
        <v>1681</v>
      </c>
      <c r="D75" s="198" t="s">
        <v>553</v>
      </c>
      <c r="E75" s="198" t="s">
        <v>554</v>
      </c>
      <c r="F75" s="199" t="s">
        <v>1682</v>
      </c>
      <c r="G75" s="108"/>
    </row>
    <row r="76" spans="1:7" s="93" customFormat="1" ht="16.149999999999999">
      <c r="A76" s="200" t="s">
        <v>1683</v>
      </c>
      <c r="B76" s="201">
        <v>1497029.2</v>
      </c>
      <c r="C76" s="201">
        <v>275358</v>
      </c>
      <c r="D76" s="201">
        <v>20564.2</v>
      </c>
      <c r="E76" s="201">
        <v>239.31</v>
      </c>
      <c r="F76" s="201">
        <v>1727706.1</v>
      </c>
    </row>
    <row r="77" spans="1:7" s="93" customFormat="1" ht="16.149999999999999">
      <c r="A77" s="202" t="s">
        <v>1684</v>
      </c>
      <c r="B77" s="203">
        <v>992836.3</v>
      </c>
      <c r="C77" s="204"/>
      <c r="D77" s="203">
        <v>4266.05</v>
      </c>
      <c r="E77" s="203">
        <v>56.88</v>
      </c>
      <c r="F77" s="203">
        <v>1100056.8899999999</v>
      </c>
    </row>
    <row r="78" spans="1:7" s="93" customFormat="1" ht="16.149999999999999">
      <c r="A78" s="205" t="s">
        <v>1685</v>
      </c>
      <c r="B78" s="206">
        <v>715829.8</v>
      </c>
      <c r="C78" s="207"/>
      <c r="D78" s="206">
        <v>8.14</v>
      </c>
      <c r="E78" s="206">
        <v>10.66</v>
      </c>
      <c r="F78" s="206">
        <v>719305.34</v>
      </c>
    </row>
    <row r="79" spans="1:7" s="93" customFormat="1" ht="16.149999999999999">
      <c r="A79" s="205" t="s">
        <v>1686</v>
      </c>
      <c r="B79" s="206">
        <v>33787.5</v>
      </c>
      <c r="C79" s="207"/>
      <c r="D79" s="206">
        <v>1.72</v>
      </c>
      <c r="E79" s="206">
        <v>7.0000000000000007E-2</v>
      </c>
      <c r="F79" s="206">
        <v>33845.32</v>
      </c>
    </row>
    <row r="80" spans="1:7" s="93" customFormat="1" ht="16.149999999999999">
      <c r="A80" s="205" t="s">
        <v>1687</v>
      </c>
      <c r="B80" s="206">
        <v>138858</v>
      </c>
      <c r="C80" s="207"/>
      <c r="D80" s="206">
        <v>23.47</v>
      </c>
      <c r="E80" s="206">
        <v>8.67</v>
      </c>
      <c r="F80" s="206">
        <v>142038.57</v>
      </c>
    </row>
    <row r="81" spans="1:7" s="93" customFormat="1">
      <c r="A81" s="208" t="s">
        <v>1688</v>
      </c>
      <c r="B81" s="209">
        <v>121211</v>
      </c>
      <c r="C81" s="207"/>
      <c r="D81" s="209">
        <v>23</v>
      </c>
      <c r="E81" s="209">
        <v>6</v>
      </c>
      <c r="F81" s="209">
        <v>123554</v>
      </c>
    </row>
    <row r="82" spans="1:7" s="93" customFormat="1">
      <c r="A82" s="208" t="s">
        <v>1689</v>
      </c>
      <c r="B82" s="209">
        <v>6109</v>
      </c>
      <c r="C82" s="207"/>
      <c r="D82" s="209">
        <v>0.34</v>
      </c>
      <c r="E82" s="209">
        <v>2.35</v>
      </c>
      <c r="F82" s="209">
        <v>6844.64</v>
      </c>
    </row>
    <row r="83" spans="1:7" s="93" customFormat="1">
      <c r="A83" s="208" t="s">
        <v>530</v>
      </c>
      <c r="B83" s="209">
        <v>10122</v>
      </c>
      <c r="C83" s="207"/>
      <c r="D83" s="209">
        <v>0.1</v>
      </c>
      <c r="E83" s="209">
        <v>0.28000000000000003</v>
      </c>
      <c r="F83" s="209">
        <v>10210.9</v>
      </c>
    </row>
    <row r="84" spans="1:7" s="93" customFormat="1">
      <c r="A84" s="208" t="s">
        <v>531</v>
      </c>
      <c r="B84" s="209">
        <v>1416</v>
      </c>
      <c r="C84" s="207"/>
      <c r="D84" s="209">
        <v>0.13</v>
      </c>
      <c r="E84" s="209">
        <v>0.04</v>
      </c>
      <c r="F84" s="209">
        <v>1431.13</v>
      </c>
    </row>
    <row r="85" spans="1:7" s="93" customFormat="1" ht="16.149999999999999">
      <c r="A85" s="205" t="s">
        <v>532</v>
      </c>
      <c r="B85" s="206">
        <v>69427</v>
      </c>
      <c r="C85" s="207"/>
      <c r="D85" s="206">
        <v>2721.94</v>
      </c>
      <c r="E85" s="206">
        <v>36.29</v>
      </c>
      <c r="F85" s="206">
        <v>137838.49</v>
      </c>
    </row>
    <row r="86" spans="1:7" s="93" customFormat="1" ht="16.149999999999999">
      <c r="A86" s="205" t="s">
        <v>1690</v>
      </c>
      <c r="B86" s="206">
        <v>1657</v>
      </c>
      <c r="C86" s="207"/>
      <c r="D86" s="206">
        <v>0.18</v>
      </c>
      <c r="E86" s="206">
        <v>0.04</v>
      </c>
      <c r="F86" s="206">
        <v>1673.18</v>
      </c>
    </row>
    <row r="87" spans="1:7" s="93" customFormat="1" ht="16.149999999999999">
      <c r="A87" s="205" t="s">
        <v>1691</v>
      </c>
      <c r="B87" s="206">
        <v>33277</v>
      </c>
      <c r="C87" s="207"/>
      <c r="D87" s="206">
        <v>1.2</v>
      </c>
      <c r="E87" s="206">
        <v>1.1499999999999999</v>
      </c>
      <c r="F87" s="206">
        <v>33658.699999999997</v>
      </c>
    </row>
    <row r="88" spans="1:7" s="93" customFormat="1" ht="16.149999999999999">
      <c r="A88" s="205" t="s">
        <v>535</v>
      </c>
      <c r="B88" s="207"/>
      <c r="C88" s="207"/>
      <c r="D88" s="206">
        <v>1509.4</v>
      </c>
      <c r="E88" s="207"/>
      <c r="F88" s="206">
        <v>31697.3</v>
      </c>
    </row>
    <row r="89" spans="1:7" s="93" customFormat="1" ht="16.149999999999999">
      <c r="A89" s="202" t="s">
        <v>1692</v>
      </c>
      <c r="B89" s="203">
        <v>405862.9</v>
      </c>
      <c r="C89" s="204"/>
      <c r="D89" s="203">
        <v>14.77</v>
      </c>
      <c r="E89" s="203">
        <v>20.56</v>
      </c>
      <c r="F89" s="203">
        <v>412546.53</v>
      </c>
      <c r="G89" s="108"/>
    </row>
    <row r="90" spans="1:7" s="93" customFormat="1" ht="16.149999999999999">
      <c r="A90" s="210" t="s">
        <v>1693</v>
      </c>
      <c r="B90" s="211">
        <v>130783.95</v>
      </c>
      <c r="C90" s="212"/>
      <c r="D90" s="211">
        <v>0.32</v>
      </c>
      <c r="E90" s="211">
        <v>0.46</v>
      </c>
      <c r="F90" s="211">
        <v>130933.27</v>
      </c>
    </row>
    <row r="91" spans="1:7" s="93" customFormat="1" ht="16.149999999999999">
      <c r="A91" s="205" t="s">
        <v>1694</v>
      </c>
      <c r="B91" s="206">
        <v>129920</v>
      </c>
      <c r="C91" s="207"/>
      <c r="D91" s="207"/>
      <c r="E91" s="207"/>
      <c r="F91" s="206">
        <v>129920</v>
      </c>
    </row>
    <row r="92" spans="1:7" s="93" customFormat="1" ht="16.149999999999999">
      <c r="A92" s="205" t="s">
        <v>1695</v>
      </c>
      <c r="B92" s="206">
        <v>277.82</v>
      </c>
      <c r="C92" s="207"/>
      <c r="D92" s="206">
        <v>0.32</v>
      </c>
      <c r="E92" s="206">
        <v>0.46</v>
      </c>
      <c r="F92" s="206">
        <v>427.14</v>
      </c>
    </row>
    <row r="93" spans="1:7" s="93" customFormat="1" ht="16.149999999999999">
      <c r="A93" s="205" t="s">
        <v>1696</v>
      </c>
      <c r="B93" s="206">
        <v>586.12</v>
      </c>
      <c r="C93" s="207"/>
      <c r="D93" s="207"/>
      <c r="E93" s="207"/>
      <c r="F93" s="206">
        <v>586.12</v>
      </c>
    </row>
    <row r="94" spans="1:7" s="93" customFormat="1" ht="16.149999999999999">
      <c r="A94" s="210" t="s">
        <v>1040</v>
      </c>
      <c r="B94" s="211">
        <v>27888.86</v>
      </c>
      <c r="C94" s="212"/>
      <c r="D94" s="211">
        <v>11.14</v>
      </c>
      <c r="E94" s="211">
        <v>17.329999999999998</v>
      </c>
      <c r="F94" s="211">
        <v>33496.42</v>
      </c>
    </row>
    <row r="95" spans="1:7" s="93" customFormat="1" ht="16.149999999999999">
      <c r="A95" s="205" t="s">
        <v>1697</v>
      </c>
      <c r="B95" s="206">
        <v>10056.43</v>
      </c>
      <c r="C95" s="207"/>
      <c r="D95" s="207"/>
      <c r="E95" s="207"/>
      <c r="F95" s="206">
        <v>10056.43</v>
      </c>
    </row>
    <row r="96" spans="1:7" s="93" customFormat="1" ht="16.149999999999999">
      <c r="A96" s="205" t="s">
        <v>1698</v>
      </c>
      <c r="B96" s="207"/>
      <c r="C96" s="207"/>
      <c r="D96" s="207"/>
      <c r="E96" s="206">
        <v>16.05</v>
      </c>
      <c r="F96" s="206">
        <v>4975.5</v>
      </c>
    </row>
    <row r="97" spans="1:6" s="93" customFormat="1" ht="16.149999999999999">
      <c r="A97" s="205" t="s">
        <v>1699</v>
      </c>
      <c r="B97" s="206">
        <v>119.58</v>
      </c>
      <c r="C97" s="207"/>
      <c r="D97" s="207"/>
      <c r="E97" s="207"/>
      <c r="F97" s="206">
        <v>119.58</v>
      </c>
    </row>
    <row r="98" spans="1:6" s="93" customFormat="1" ht="16.149999999999999">
      <c r="A98" s="205" t="s">
        <v>1700</v>
      </c>
      <c r="B98" s="206">
        <v>88.04</v>
      </c>
      <c r="C98" s="207"/>
      <c r="D98" s="207"/>
      <c r="E98" s="207"/>
      <c r="F98" s="206">
        <v>88.04</v>
      </c>
    </row>
    <row r="99" spans="1:6" s="93" customFormat="1" ht="16.149999999999999">
      <c r="A99" s="205" t="s">
        <v>1701</v>
      </c>
      <c r="B99" s="206">
        <v>266.18</v>
      </c>
      <c r="C99" s="207"/>
      <c r="D99" s="206">
        <v>0.91</v>
      </c>
      <c r="E99" s="207"/>
      <c r="F99" s="206">
        <v>285.37</v>
      </c>
    </row>
    <row r="100" spans="1:6" s="93" customFormat="1" ht="16.149999999999999">
      <c r="A100" s="205" t="s">
        <v>1702</v>
      </c>
      <c r="B100" s="206">
        <v>7072.52</v>
      </c>
      <c r="C100" s="207"/>
      <c r="D100" s="206">
        <v>9.43</v>
      </c>
      <c r="E100" s="207"/>
      <c r="F100" s="206">
        <v>7270.64</v>
      </c>
    </row>
    <row r="101" spans="1:6" s="93" customFormat="1" ht="16.149999999999999">
      <c r="A101" s="205" t="s">
        <v>1703</v>
      </c>
      <c r="B101" s="206">
        <v>198.91</v>
      </c>
      <c r="C101" s="207"/>
      <c r="D101" s="207"/>
      <c r="E101" s="207"/>
      <c r="F101" s="206">
        <v>198.91</v>
      </c>
    </row>
    <row r="102" spans="1:6" s="93" customFormat="1" ht="16.149999999999999">
      <c r="A102" s="205" t="s">
        <v>1704</v>
      </c>
      <c r="B102" s="206">
        <v>93.64</v>
      </c>
      <c r="C102" s="207"/>
      <c r="D102" s="206">
        <v>0.19</v>
      </c>
      <c r="E102" s="207"/>
      <c r="F102" s="206">
        <v>97.71</v>
      </c>
    </row>
    <row r="103" spans="1:6" s="93" customFormat="1" ht="16.149999999999999">
      <c r="A103" s="205" t="s">
        <v>1705</v>
      </c>
      <c r="B103" s="206">
        <v>37.840000000000003</v>
      </c>
      <c r="C103" s="207"/>
      <c r="D103" s="206">
        <v>0.01</v>
      </c>
      <c r="E103" s="207"/>
      <c r="F103" s="206">
        <v>37.979999999999997</v>
      </c>
    </row>
    <row r="104" spans="1:6" s="93" customFormat="1" ht="16.149999999999999">
      <c r="A104" s="205" t="s">
        <v>1706</v>
      </c>
      <c r="B104" s="206">
        <v>1155.52</v>
      </c>
      <c r="C104" s="207"/>
      <c r="D104" s="206">
        <v>0.03</v>
      </c>
      <c r="E104" s="207"/>
      <c r="F104" s="206">
        <v>1156.07</v>
      </c>
    </row>
    <row r="105" spans="1:6" s="93" customFormat="1" ht="16.149999999999999">
      <c r="A105" s="205" t="s">
        <v>1707</v>
      </c>
      <c r="B105" s="207"/>
      <c r="C105" s="207"/>
      <c r="D105" s="207"/>
      <c r="E105" s="206">
        <v>1.08</v>
      </c>
      <c r="F105" s="206">
        <v>336.22</v>
      </c>
    </row>
    <row r="106" spans="1:6" s="93" customFormat="1" ht="16.149999999999999">
      <c r="A106" s="205" t="s">
        <v>1708</v>
      </c>
      <c r="B106" s="206">
        <v>8800.2099999999991</v>
      </c>
      <c r="C106" s="207"/>
      <c r="D106" s="206">
        <v>0.56000000000000005</v>
      </c>
      <c r="E106" s="206">
        <v>0.2</v>
      </c>
      <c r="F106" s="206">
        <v>8873.9699999999993</v>
      </c>
    </row>
    <row r="107" spans="1:6" s="93" customFormat="1" ht="16.149999999999999">
      <c r="A107" s="210" t="s">
        <v>1709</v>
      </c>
      <c r="B107" s="211">
        <v>122371.43</v>
      </c>
      <c r="C107" s="212"/>
      <c r="D107" s="211">
        <v>0.95</v>
      </c>
      <c r="E107" s="211">
        <v>1.1100000000000001</v>
      </c>
      <c r="F107" s="211">
        <v>122736.91</v>
      </c>
    </row>
    <row r="108" spans="1:6" s="93" customFormat="1" ht="16.149999999999999">
      <c r="A108" s="205" t="s">
        <v>1710</v>
      </c>
      <c r="B108" s="206">
        <v>116958.37</v>
      </c>
      <c r="C108" s="207"/>
      <c r="D108" s="206">
        <v>0.85</v>
      </c>
      <c r="E108" s="206">
        <v>1.0900000000000001</v>
      </c>
      <c r="F108" s="206">
        <v>117315.63</v>
      </c>
    </row>
    <row r="109" spans="1:6" s="93" customFormat="1" ht="16.149999999999999">
      <c r="A109" s="205" t="s">
        <v>1711</v>
      </c>
      <c r="B109" s="206">
        <v>2460.6999999999998</v>
      </c>
      <c r="C109" s="207"/>
      <c r="D109" s="206">
        <v>0.08</v>
      </c>
      <c r="E109" s="207"/>
      <c r="F109" s="206">
        <v>2462.29</v>
      </c>
    </row>
    <row r="110" spans="1:6" s="93" customFormat="1" ht="16.149999999999999">
      <c r="A110" s="205" t="s">
        <v>1712</v>
      </c>
      <c r="B110" s="206">
        <v>2728.87</v>
      </c>
      <c r="C110" s="207"/>
      <c r="D110" s="206">
        <v>0.01</v>
      </c>
      <c r="E110" s="206">
        <v>0</v>
      </c>
      <c r="F110" s="206">
        <v>2729.91</v>
      </c>
    </row>
    <row r="111" spans="1:6" s="93" customFormat="1" ht="16.149999999999999">
      <c r="A111" s="205" t="s">
        <v>1713</v>
      </c>
      <c r="B111" s="206">
        <v>84.13</v>
      </c>
      <c r="C111" s="207"/>
      <c r="D111" s="206">
        <v>0</v>
      </c>
      <c r="E111" s="206">
        <v>0.01</v>
      </c>
      <c r="F111" s="206">
        <v>86.38</v>
      </c>
    </row>
    <row r="112" spans="1:6" s="93" customFormat="1" ht="16.149999999999999">
      <c r="A112" s="205" t="s">
        <v>1714</v>
      </c>
      <c r="B112" s="206">
        <v>76.11</v>
      </c>
      <c r="C112" s="207"/>
      <c r="D112" s="206">
        <v>0</v>
      </c>
      <c r="E112" s="206">
        <v>0.01</v>
      </c>
      <c r="F112" s="206">
        <v>77.989999999999995</v>
      </c>
    </row>
    <row r="113" spans="1:6" s="93" customFormat="1" ht="16.149999999999999">
      <c r="A113" s="205" t="s">
        <v>1715</v>
      </c>
      <c r="B113" s="206">
        <v>63.25</v>
      </c>
      <c r="C113" s="207"/>
      <c r="D113" s="206">
        <v>0.01</v>
      </c>
      <c r="E113" s="206">
        <v>0</v>
      </c>
      <c r="F113" s="206">
        <v>64.7</v>
      </c>
    </row>
    <row r="114" spans="1:6" s="93" customFormat="1" ht="16.149999999999999">
      <c r="A114" s="210" t="s">
        <v>149</v>
      </c>
      <c r="B114" s="211">
        <v>123969.17</v>
      </c>
      <c r="C114" s="212"/>
      <c r="D114" s="211">
        <v>2.37</v>
      </c>
      <c r="E114" s="211">
        <v>1.65</v>
      </c>
      <c r="F114" s="211">
        <v>124530.44</v>
      </c>
    </row>
    <row r="115" spans="1:6" s="93" customFormat="1" ht="16.149999999999999">
      <c r="A115" s="205" t="s">
        <v>1716</v>
      </c>
      <c r="B115" s="206">
        <v>5222.5</v>
      </c>
      <c r="C115" s="207"/>
      <c r="D115" s="206">
        <v>0.05</v>
      </c>
      <c r="E115" s="206">
        <v>0.08</v>
      </c>
      <c r="F115" s="206">
        <v>5248.35</v>
      </c>
    </row>
    <row r="116" spans="1:6" s="93" customFormat="1" ht="16.149999999999999">
      <c r="A116" s="205" t="s">
        <v>1717</v>
      </c>
      <c r="B116" s="206">
        <v>27625.53</v>
      </c>
      <c r="C116" s="207"/>
      <c r="D116" s="206">
        <v>1.1200000000000001</v>
      </c>
      <c r="E116" s="206">
        <v>0.22</v>
      </c>
      <c r="F116" s="206">
        <v>27717.25</v>
      </c>
    </row>
    <row r="117" spans="1:6" s="93" customFormat="1" ht="16.149999999999999">
      <c r="A117" s="205" t="s">
        <v>1718</v>
      </c>
      <c r="B117" s="206">
        <v>1861.11</v>
      </c>
      <c r="C117" s="207"/>
      <c r="D117" s="206">
        <v>0.03</v>
      </c>
      <c r="E117" s="206">
        <v>0.02</v>
      </c>
      <c r="F117" s="206">
        <v>1867.94</v>
      </c>
    </row>
    <row r="118" spans="1:6" s="93" customFormat="1" ht="16.149999999999999">
      <c r="A118" s="205" t="s">
        <v>1719</v>
      </c>
      <c r="B118" s="206">
        <v>1460.26</v>
      </c>
      <c r="C118" s="207"/>
      <c r="D118" s="206">
        <v>0.06</v>
      </c>
      <c r="E118" s="206">
        <v>0.01</v>
      </c>
      <c r="F118" s="206">
        <v>1464.62</v>
      </c>
    </row>
    <row r="119" spans="1:6" s="93" customFormat="1" ht="16.149999999999999">
      <c r="A119" s="205" t="s">
        <v>1720</v>
      </c>
      <c r="B119" s="206">
        <v>87799.77</v>
      </c>
      <c r="C119" s="207"/>
      <c r="D119" s="206">
        <v>1.1100000000000001</v>
      </c>
      <c r="E119" s="206">
        <v>1.32</v>
      </c>
      <c r="F119" s="206">
        <v>88232.28</v>
      </c>
    </row>
    <row r="120" spans="1:6" s="93" customFormat="1" ht="16.149999999999999">
      <c r="A120" s="213" t="s">
        <v>1721</v>
      </c>
      <c r="B120" s="214">
        <v>849.49</v>
      </c>
      <c r="C120" s="215"/>
      <c r="D120" s="215"/>
      <c r="E120" s="215"/>
      <c r="F120" s="216">
        <v>849.49</v>
      </c>
    </row>
    <row r="121" spans="1:6" s="93" customFormat="1" ht="16.149999999999999">
      <c r="A121" s="205" t="s">
        <v>1722</v>
      </c>
      <c r="B121" s="206">
        <v>776.75</v>
      </c>
      <c r="C121" s="207"/>
      <c r="D121" s="207"/>
      <c r="E121" s="207"/>
      <c r="F121" s="206">
        <v>776.75</v>
      </c>
    </row>
    <row r="122" spans="1:6" s="93" customFormat="1" ht="16.149999999999999">
      <c r="A122" s="205" t="s">
        <v>1723</v>
      </c>
      <c r="B122" s="206">
        <v>72.75</v>
      </c>
      <c r="C122" s="207"/>
      <c r="D122" s="207"/>
      <c r="E122" s="207"/>
      <c r="F122" s="206">
        <v>72.75</v>
      </c>
    </row>
    <row r="123" spans="1:6" s="93" customFormat="1" ht="16.149999999999999">
      <c r="A123" s="202" t="s">
        <v>1724</v>
      </c>
      <c r="B123" s="204"/>
      <c r="C123" s="204"/>
      <c r="D123" s="203">
        <v>13767.8</v>
      </c>
      <c r="E123" s="203">
        <v>146.07</v>
      </c>
      <c r="F123" s="203">
        <v>334405.5</v>
      </c>
    </row>
    <row r="124" spans="1:6" s="93" customFormat="1" ht="16.149999999999999">
      <c r="A124" s="205" t="s">
        <v>1725</v>
      </c>
      <c r="B124" s="207"/>
      <c r="C124" s="207"/>
      <c r="D124" s="206">
        <v>10099.799999999999</v>
      </c>
      <c r="E124" s="207"/>
      <c r="F124" s="206">
        <v>212095.8</v>
      </c>
    </row>
    <row r="125" spans="1:6" s="93" customFormat="1" ht="16.149999999999999">
      <c r="A125" s="205" t="s">
        <v>1726</v>
      </c>
      <c r="B125" s="207"/>
      <c r="C125" s="207"/>
      <c r="D125" s="206">
        <v>115</v>
      </c>
      <c r="E125" s="206">
        <v>7.0000000000000007E-2</v>
      </c>
      <c r="F125" s="206">
        <v>2436.6999999999998</v>
      </c>
    </row>
    <row r="126" spans="1:6" s="93" customFormat="1" ht="16.149999999999999">
      <c r="A126" s="205" t="s">
        <v>1727</v>
      </c>
      <c r="B126" s="207"/>
      <c r="C126" s="207"/>
      <c r="D126" s="206">
        <v>3327</v>
      </c>
      <c r="E126" s="207"/>
      <c r="F126" s="206">
        <v>69867</v>
      </c>
    </row>
    <row r="127" spans="1:6" s="93" customFormat="1" ht="16.149999999999999">
      <c r="A127" s="205" t="s">
        <v>1728</v>
      </c>
      <c r="B127" s="207"/>
      <c r="C127" s="207"/>
      <c r="D127" s="207"/>
      <c r="E127" s="206">
        <v>140</v>
      </c>
      <c r="F127" s="206">
        <v>43400</v>
      </c>
    </row>
    <row r="128" spans="1:6" s="93" customFormat="1" ht="16.149999999999999">
      <c r="A128" s="205" t="s">
        <v>1729</v>
      </c>
      <c r="B128" s="207"/>
      <c r="C128" s="207"/>
      <c r="D128" s="206">
        <v>226</v>
      </c>
      <c r="E128" s="206">
        <v>6</v>
      </c>
      <c r="F128" s="206">
        <v>6606</v>
      </c>
    </row>
    <row r="129" spans="1:6" s="93" customFormat="1" ht="16.149999999999999">
      <c r="A129" s="202" t="s">
        <v>1730</v>
      </c>
      <c r="B129" s="203">
        <v>98330</v>
      </c>
      <c r="C129" s="203">
        <v>275358</v>
      </c>
      <c r="D129" s="204"/>
      <c r="E129" s="204"/>
      <c r="F129" s="217">
        <v>-177028</v>
      </c>
    </row>
    <row r="130" spans="1:6" s="93" customFormat="1" ht="16.149999999999999">
      <c r="A130" s="205" t="s">
        <v>1731</v>
      </c>
      <c r="B130" s="207"/>
      <c r="C130" s="206">
        <v>67800</v>
      </c>
      <c r="D130" s="207"/>
      <c r="E130" s="207"/>
      <c r="F130" s="218">
        <v>-67800</v>
      </c>
    </row>
    <row r="131" spans="1:6" s="93" customFormat="1" ht="16.149999999999999">
      <c r="A131" s="205" t="s">
        <v>1732</v>
      </c>
      <c r="B131" s="207"/>
      <c r="C131" s="206">
        <v>207520</v>
      </c>
      <c r="D131" s="207"/>
      <c r="E131" s="207"/>
      <c r="F131" s="218">
        <v>-207520</v>
      </c>
    </row>
    <row r="132" spans="1:6" s="93" customFormat="1" ht="16.149999999999999">
      <c r="A132" s="205" t="s">
        <v>1733</v>
      </c>
      <c r="B132" s="206">
        <v>10490</v>
      </c>
      <c r="C132" s="207"/>
      <c r="D132" s="207"/>
      <c r="E132" s="207"/>
      <c r="F132" s="206">
        <v>10490</v>
      </c>
    </row>
    <row r="133" spans="1:6" s="93" customFormat="1" ht="16.149999999999999">
      <c r="A133" s="205" t="s">
        <v>1734</v>
      </c>
      <c r="B133" s="207"/>
      <c r="C133" s="206">
        <v>38</v>
      </c>
      <c r="D133" s="207"/>
      <c r="E133" s="207"/>
      <c r="F133" s="218">
        <v>-38</v>
      </c>
    </row>
    <row r="134" spans="1:6" s="93" customFormat="1" ht="16.149999999999999">
      <c r="A134" s="205" t="s">
        <v>1735</v>
      </c>
      <c r="B134" s="219" t="s">
        <v>527</v>
      </c>
      <c r="C134" s="207"/>
      <c r="D134" s="207"/>
      <c r="E134" s="207"/>
      <c r="F134" s="219" t="s">
        <v>527</v>
      </c>
    </row>
    <row r="135" spans="1:6" s="93" customFormat="1" ht="16.149999999999999">
      <c r="A135" s="205" t="s">
        <v>1736</v>
      </c>
      <c r="B135" s="205" t="s">
        <v>528</v>
      </c>
      <c r="C135" s="207"/>
      <c r="D135" s="207"/>
      <c r="E135" s="207"/>
      <c r="F135" s="205" t="s">
        <v>528</v>
      </c>
    </row>
    <row r="136" spans="1:6" s="93" customFormat="1" ht="16.149999999999999">
      <c r="A136" s="205" t="s">
        <v>1737</v>
      </c>
      <c r="B136" s="206">
        <v>87840</v>
      </c>
      <c r="C136" s="207"/>
      <c r="D136" s="207"/>
      <c r="E136" s="207"/>
      <c r="F136" s="206">
        <v>87840</v>
      </c>
    </row>
    <row r="137" spans="1:6" s="93" customFormat="1" ht="16.149999999999999">
      <c r="A137" s="202" t="s">
        <v>1738</v>
      </c>
      <c r="B137" s="204"/>
      <c r="C137" s="204"/>
      <c r="D137" s="203">
        <v>2515.58</v>
      </c>
      <c r="E137" s="203">
        <v>15.8</v>
      </c>
      <c r="F137" s="203">
        <v>57725.18</v>
      </c>
    </row>
    <row r="138" spans="1:6" s="93" customFormat="1" ht="16.149999999999999">
      <c r="A138" s="205" t="s">
        <v>1739</v>
      </c>
      <c r="B138" s="207"/>
      <c r="C138" s="207"/>
      <c r="D138" s="206">
        <v>604.51</v>
      </c>
      <c r="E138" s="207"/>
      <c r="F138" s="206">
        <v>12694.71</v>
      </c>
    </row>
    <row r="139" spans="1:6" s="93" customFormat="1" ht="16.149999999999999">
      <c r="A139" s="205" t="s">
        <v>1740</v>
      </c>
      <c r="B139" s="207"/>
      <c r="C139" s="207"/>
      <c r="D139" s="206">
        <v>861.07</v>
      </c>
      <c r="E139" s="206">
        <v>15.8</v>
      </c>
      <c r="F139" s="206">
        <v>22980.47</v>
      </c>
    </row>
    <row r="140" spans="1:6" s="93" customFormat="1" ht="16.149999999999999">
      <c r="A140" s="205" t="s">
        <v>1741</v>
      </c>
      <c r="B140" s="207"/>
      <c r="C140" s="207"/>
      <c r="D140" s="206">
        <v>1050</v>
      </c>
      <c r="E140" s="207"/>
      <c r="F140" s="206">
        <v>22050</v>
      </c>
    </row>
    <row r="141" spans="1:6" s="93" customFormat="1" ht="16.149999999999999">
      <c r="A141" s="202" t="s">
        <v>1742</v>
      </c>
      <c r="B141" s="220">
        <v>3454</v>
      </c>
      <c r="C141" s="204"/>
      <c r="D141" s="203">
        <v>0.03</v>
      </c>
      <c r="E141" s="203">
        <v>0.1</v>
      </c>
      <c r="F141" s="203">
        <v>3484.45</v>
      </c>
    </row>
    <row r="142" spans="1:6" s="93" customFormat="1" ht="16.149999999999999">
      <c r="A142" s="205" t="s">
        <v>1743</v>
      </c>
      <c r="B142" s="221">
        <v>3326</v>
      </c>
      <c r="C142" s="207"/>
      <c r="D142" s="206">
        <v>0.02</v>
      </c>
      <c r="E142" s="206">
        <v>0.09</v>
      </c>
      <c r="F142" s="206">
        <v>3355.31</v>
      </c>
    </row>
    <row r="143" spans="1:6" s="93" customFormat="1" ht="16.149999999999999">
      <c r="A143" s="205" t="s">
        <v>1744</v>
      </c>
      <c r="B143" s="221">
        <v>128</v>
      </c>
      <c r="C143" s="207"/>
      <c r="D143" s="206">
        <v>0.01</v>
      </c>
      <c r="E143" s="222">
        <v>3.0000000000000001E-3</v>
      </c>
      <c r="F143" s="206">
        <v>129.13999999999999</v>
      </c>
    </row>
    <row r="144" spans="1:6" s="93" customFormat="1">
      <c r="A144" s="223" t="s">
        <v>1745</v>
      </c>
      <c r="B144" s="81"/>
      <c r="C144" s="81"/>
      <c r="D144" s="81"/>
      <c r="E144" s="81"/>
      <c r="F144" s="81"/>
    </row>
    <row r="145" spans="1:11" s="93" customFormat="1">
      <c r="A145" s="223" t="s">
        <v>1746</v>
      </c>
      <c r="B145" s="81"/>
      <c r="C145" s="81"/>
      <c r="D145" s="81"/>
      <c r="E145" s="81"/>
      <c r="F145" s="81"/>
    </row>
    <row r="146" spans="1:11" s="93" customFormat="1">
      <c r="A146" s="224"/>
      <c r="B146" s="225" t="s">
        <v>545</v>
      </c>
      <c r="C146" s="225"/>
      <c r="D146" s="225" t="s">
        <v>553</v>
      </c>
      <c r="E146" s="225" t="s">
        <v>554</v>
      </c>
      <c r="F146" s="81"/>
    </row>
    <row r="147" spans="1:11" s="93" customFormat="1">
      <c r="A147" s="226" t="s">
        <v>1747</v>
      </c>
      <c r="B147" s="227">
        <f>B76-C76</f>
        <v>1221671.2</v>
      </c>
      <c r="C147" s="81"/>
      <c r="D147" s="228">
        <f>D76</f>
        <v>20564.2</v>
      </c>
      <c r="E147" s="228">
        <f>E76</f>
        <v>239.31</v>
      </c>
      <c r="F147" s="81"/>
    </row>
    <row r="148" spans="1:11" s="93" customFormat="1">
      <c r="A148" s="226" t="s">
        <v>1748</v>
      </c>
      <c r="B148" s="81">
        <f>B147*$C$60</f>
        <v>1221671.2</v>
      </c>
      <c r="C148" s="81"/>
      <c r="D148" s="81">
        <f>D147*$C$69</f>
        <v>575797.6</v>
      </c>
      <c r="E148" s="81">
        <f>E147*$C$70</f>
        <v>63417.15</v>
      </c>
      <c r="F148" s="81"/>
    </row>
    <row r="149" spans="1:11" s="93" customFormat="1">
      <c r="A149" s="226" t="s">
        <v>1749</v>
      </c>
      <c r="B149" s="81">
        <f>SUM(B148:E148)</f>
        <v>1860885.9499999997</v>
      </c>
      <c r="C149" s="81"/>
      <c r="D149" s="81"/>
      <c r="E149" s="81"/>
      <c r="F149" s="81"/>
    </row>
    <row r="150" spans="1:11" s="93" customFormat="1">
      <c r="A150" s="224"/>
      <c r="B150" s="81"/>
      <c r="C150" s="81"/>
      <c r="D150" s="81"/>
      <c r="E150" s="81"/>
      <c r="F150" s="81"/>
    </row>
    <row r="151" spans="1:11" s="93" customFormat="1"/>
    <row r="152" spans="1:11" s="93" customFormat="1" ht="15" customHeight="1">
      <c r="A152" s="229" t="s">
        <v>1750</v>
      </c>
      <c r="B152" s="195"/>
      <c r="C152" s="195"/>
      <c r="D152" s="195"/>
      <c r="E152" s="195"/>
      <c r="F152" s="195"/>
      <c r="G152" s="195"/>
      <c r="H152" s="195"/>
      <c r="I152" s="195"/>
      <c r="J152" s="195"/>
      <c r="K152" s="195"/>
    </row>
    <row r="153" spans="1:11" s="93" customFormat="1" ht="40.5">
      <c r="A153" s="230"/>
      <c r="B153" s="230" t="s">
        <v>1751</v>
      </c>
      <c r="C153" s="230" t="s">
        <v>1752</v>
      </c>
      <c r="D153" s="230" t="s">
        <v>553</v>
      </c>
      <c r="E153" s="230" t="s">
        <v>554</v>
      </c>
      <c r="F153" s="231" t="s">
        <v>534</v>
      </c>
      <c r="G153" s="231" t="s">
        <v>533</v>
      </c>
      <c r="H153" s="230" t="s">
        <v>541</v>
      </c>
      <c r="I153" s="230" t="s">
        <v>542</v>
      </c>
      <c r="J153" s="230" t="s">
        <v>543</v>
      </c>
      <c r="K153" s="230" t="s">
        <v>1753</v>
      </c>
    </row>
    <row r="154" spans="1:11" s="93" customFormat="1">
      <c r="A154" s="232" t="s">
        <v>1754</v>
      </c>
      <c r="B154" s="233">
        <v>1024772.84</v>
      </c>
      <c r="C154" s="233">
        <v>236257.43</v>
      </c>
      <c r="D154" s="233">
        <v>19944.68</v>
      </c>
      <c r="E154" s="234">
        <v>264.16000000000003</v>
      </c>
      <c r="F154" s="235">
        <v>0.22</v>
      </c>
      <c r="G154" s="235">
        <v>0.42</v>
      </c>
      <c r="H154" s="235">
        <v>0.87</v>
      </c>
      <c r="I154" s="235">
        <v>8.6999999999999994E-2</v>
      </c>
      <c r="J154" s="235">
        <v>1.2999999999999999E-2</v>
      </c>
      <c r="K154" s="233">
        <v>1301209.3899999999</v>
      </c>
    </row>
    <row r="155" spans="1:11" s="93" customFormat="1">
      <c r="A155" s="236" t="s">
        <v>1755</v>
      </c>
      <c r="B155" s="237">
        <v>952212.06</v>
      </c>
      <c r="C155" s="238"/>
      <c r="D155" s="237">
        <v>2991.42</v>
      </c>
      <c r="E155" s="239">
        <v>38.659999999999997</v>
      </c>
      <c r="F155" s="238"/>
      <c r="G155" s="238"/>
      <c r="H155" s="238"/>
      <c r="I155" s="238"/>
      <c r="J155" s="238"/>
      <c r="K155" s="237">
        <v>1027015.54</v>
      </c>
    </row>
    <row r="156" spans="1:11" s="93" customFormat="1">
      <c r="A156" s="240" t="s">
        <v>1756</v>
      </c>
      <c r="B156" s="241">
        <v>952212.06</v>
      </c>
      <c r="C156" s="242"/>
      <c r="D156" s="241">
        <v>1639.25</v>
      </c>
      <c r="E156" s="243">
        <v>38.659999999999997</v>
      </c>
      <c r="F156" s="242"/>
      <c r="G156" s="242"/>
      <c r="H156" s="242"/>
      <c r="I156" s="242"/>
      <c r="J156" s="242"/>
      <c r="K156" s="241">
        <v>998619.97</v>
      </c>
    </row>
    <row r="157" spans="1:11" s="93" customFormat="1">
      <c r="A157" s="244" t="s">
        <v>522</v>
      </c>
      <c r="B157" s="241">
        <v>541191.32999999996</v>
      </c>
      <c r="C157" s="242"/>
      <c r="D157" s="243">
        <v>6.96</v>
      </c>
      <c r="E157" s="243">
        <v>7.78</v>
      </c>
      <c r="F157" s="242"/>
      <c r="G157" s="242"/>
      <c r="H157" s="242"/>
      <c r="I157" s="242"/>
      <c r="J157" s="242"/>
      <c r="K157" s="241">
        <v>543749.85</v>
      </c>
    </row>
    <row r="158" spans="1:11" s="93" customFormat="1">
      <c r="A158" s="244" t="s">
        <v>1757</v>
      </c>
      <c r="B158" s="241">
        <v>522495.43</v>
      </c>
      <c r="C158" s="242"/>
      <c r="D158" s="243">
        <v>5.99</v>
      </c>
      <c r="E158" s="243">
        <v>7.75</v>
      </c>
      <c r="F158" s="242"/>
      <c r="G158" s="242"/>
      <c r="H158" s="242"/>
      <c r="I158" s="242"/>
      <c r="J158" s="242"/>
      <c r="K158" s="241">
        <v>525023.42000000004</v>
      </c>
    </row>
    <row r="159" spans="1:11" s="93" customFormat="1">
      <c r="A159" s="244" t="s">
        <v>1758</v>
      </c>
      <c r="B159" s="241">
        <v>18695.900000000001</v>
      </c>
      <c r="C159" s="242"/>
      <c r="D159" s="243">
        <v>0.97</v>
      </c>
      <c r="E159" s="243">
        <v>0.03</v>
      </c>
      <c r="F159" s="242"/>
      <c r="G159" s="242"/>
      <c r="H159" s="242"/>
      <c r="I159" s="242"/>
      <c r="J159" s="242"/>
      <c r="K159" s="241">
        <v>18726.43</v>
      </c>
    </row>
    <row r="160" spans="1:11" s="93" customFormat="1" ht="27">
      <c r="A160" s="244" t="s">
        <v>1759</v>
      </c>
      <c r="B160" s="244" t="s">
        <v>1760</v>
      </c>
      <c r="C160" s="242"/>
      <c r="D160" s="244" t="s">
        <v>527</v>
      </c>
      <c r="E160" s="244" t="s">
        <v>527</v>
      </c>
      <c r="F160" s="242"/>
      <c r="G160" s="242"/>
      <c r="H160" s="242"/>
      <c r="I160" s="242"/>
      <c r="J160" s="242"/>
      <c r="K160" s="244" t="s">
        <v>527</v>
      </c>
    </row>
    <row r="161" spans="1:11" s="93" customFormat="1">
      <c r="A161" s="244" t="s">
        <v>523</v>
      </c>
      <c r="B161" s="241">
        <v>228246.91</v>
      </c>
      <c r="C161" s="242"/>
      <c r="D161" s="243">
        <v>4.29</v>
      </c>
      <c r="E161" s="243">
        <v>2.4</v>
      </c>
      <c r="F161" s="242"/>
      <c r="G161" s="242"/>
      <c r="H161" s="242"/>
      <c r="I161" s="242"/>
      <c r="J161" s="242"/>
      <c r="K161" s="241">
        <v>229079.9</v>
      </c>
    </row>
    <row r="162" spans="1:11" s="93" customFormat="1">
      <c r="A162" s="244" t="s">
        <v>1761</v>
      </c>
      <c r="B162" s="241">
        <v>39696</v>
      </c>
      <c r="C162" s="242"/>
      <c r="D162" s="242"/>
      <c r="E162" s="242"/>
      <c r="F162" s="242"/>
      <c r="G162" s="242"/>
      <c r="H162" s="242"/>
      <c r="I162" s="242"/>
      <c r="J162" s="242"/>
      <c r="K162" s="241">
        <v>39696</v>
      </c>
    </row>
    <row r="163" spans="1:11" s="93" customFormat="1">
      <c r="A163" s="244" t="s">
        <v>1762</v>
      </c>
      <c r="B163" s="241">
        <v>52366.02</v>
      </c>
      <c r="C163" s="242"/>
      <c r="D163" s="243">
        <v>0.64</v>
      </c>
      <c r="E163" s="243">
        <v>0.85</v>
      </c>
      <c r="F163" s="242"/>
      <c r="G163" s="242"/>
      <c r="H163" s="242"/>
      <c r="I163" s="242"/>
      <c r="J163" s="242"/>
      <c r="K163" s="241">
        <v>52641.440000000002</v>
      </c>
    </row>
    <row r="164" spans="1:11" s="93" customFormat="1">
      <c r="A164" s="244" t="s">
        <v>1763</v>
      </c>
      <c r="B164" s="241">
        <v>1885.88</v>
      </c>
      <c r="C164" s="242"/>
      <c r="D164" s="243">
        <v>0.03</v>
      </c>
      <c r="E164" s="243">
        <v>0.03</v>
      </c>
      <c r="F164" s="242"/>
      <c r="G164" s="242"/>
      <c r="H164" s="242"/>
      <c r="I164" s="242"/>
      <c r="J164" s="242"/>
      <c r="K164" s="241">
        <v>1894.52</v>
      </c>
    </row>
    <row r="165" spans="1:11" s="93" customFormat="1">
      <c r="A165" s="244" t="s">
        <v>1764</v>
      </c>
      <c r="B165" s="241">
        <v>34482.44</v>
      </c>
      <c r="C165" s="242"/>
      <c r="D165" s="243">
        <v>1.1000000000000001</v>
      </c>
      <c r="E165" s="243">
        <v>0.34</v>
      </c>
      <c r="F165" s="242"/>
      <c r="G165" s="242"/>
      <c r="H165" s="242"/>
      <c r="I165" s="242"/>
      <c r="J165" s="242"/>
      <c r="K165" s="241">
        <v>34612.32</v>
      </c>
    </row>
    <row r="166" spans="1:11" s="93" customFormat="1">
      <c r="A166" s="244" t="s">
        <v>1765</v>
      </c>
      <c r="B166" s="241">
        <v>5331.75</v>
      </c>
      <c r="C166" s="242"/>
      <c r="D166" s="243">
        <v>0.06</v>
      </c>
      <c r="E166" s="243">
        <v>0.08</v>
      </c>
      <c r="F166" s="242"/>
      <c r="G166" s="242"/>
      <c r="H166" s="242"/>
      <c r="I166" s="242"/>
      <c r="J166" s="242"/>
      <c r="K166" s="241">
        <v>5358.71</v>
      </c>
    </row>
    <row r="167" spans="1:11" s="93" customFormat="1">
      <c r="A167" s="244" t="s">
        <v>1766</v>
      </c>
      <c r="B167" s="241">
        <v>24577.85</v>
      </c>
      <c r="C167" s="242"/>
      <c r="D167" s="243">
        <v>0.99</v>
      </c>
      <c r="E167" s="243">
        <v>0.2</v>
      </c>
      <c r="F167" s="242"/>
      <c r="G167" s="242"/>
      <c r="H167" s="242"/>
      <c r="I167" s="242"/>
      <c r="J167" s="242"/>
      <c r="K167" s="241">
        <v>24660.34</v>
      </c>
    </row>
    <row r="168" spans="1:11" s="93" customFormat="1">
      <c r="A168" s="244" t="s">
        <v>1767</v>
      </c>
      <c r="B168" s="241">
        <v>1010.93</v>
      </c>
      <c r="C168" s="242"/>
      <c r="D168" s="243">
        <v>0.04</v>
      </c>
      <c r="E168" s="243">
        <v>0.01</v>
      </c>
      <c r="F168" s="242"/>
      <c r="G168" s="242"/>
      <c r="H168" s="242"/>
      <c r="I168" s="242"/>
      <c r="J168" s="242"/>
      <c r="K168" s="241">
        <v>1014.23</v>
      </c>
    </row>
    <row r="169" spans="1:11" s="93" customFormat="1">
      <c r="A169" s="244" t="s">
        <v>1768</v>
      </c>
      <c r="B169" s="241">
        <v>2509.79</v>
      </c>
      <c r="C169" s="242"/>
      <c r="D169" s="243">
        <v>0.1</v>
      </c>
      <c r="E169" s="243">
        <v>0.02</v>
      </c>
      <c r="F169" s="242"/>
      <c r="G169" s="242"/>
      <c r="H169" s="242"/>
      <c r="I169" s="242"/>
      <c r="J169" s="242"/>
      <c r="K169" s="241">
        <v>2518.16</v>
      </c>
    </row>
    <row r="170" spans="1:11" s="93" customFormat="1">
      <c r="A170" s="244" t="s">
        <v>1769</v>
      </c>
      <c r="B170" s="241">
        <v>7669.09</v>
      </c>
      <c r="C170" s="242"/>
      <c r="D170" s="243">
        <v>0.21</v>
      </c>
      <c r="E170" s="243">
        <v>0.08</v>
      </c>
      <c r="F170" s="242"/>
      <c r="G170" s="242"/>
      <c r="H170" s="242"/>
      <c r="I170" s="242"/>
      <c r="J170" s="242"/>
      <c r="K170" s="241">
        <v>7699.48</v>
      </c>
    </row>
    <row r="171" spans="1:11" s="93" customFormat="1">
      <c r="A171" s="244" t="s">
        <v>1770</v>
      </c>
      <c r="B171" s="241">
        <v>58717.17</v>
      </c>
      <c r="C171" s="242"/>
      <c r="D171" s="243">
        <v>1.1100000000000001</v>
      </c>
      <c r="E171" s="243">
        <v>0.79</v>
      </c>
      <c r="F171" s="242"/>
      <c r="G171" s="242"/>
      <c r="H171" s="242"/>
      <c r="I171" s="242"/>
      <c r="J171" s="242"/>
      <c r="K171" s="241">
        <v>58984.7</v>
      </c>
    </row>
    <row r="172" spans="1:11" s="93" customFormat="1">
      <c r="A172" s="244" t="s">
        <v>524</v>
      </c>
      <c r="B172" s="241">
        <v>95976.83</v>
      </c>
      <c r="C172" s="242"/>
      <c r="D172" s="243">
        <v>9.5</v>
      </c>
      <c r="E172" s="243">
        <v>6.22</v>
      </c>
      <c r="F172" s="242"/>
      <c r="G172" s="242"/>
      <c r="H172" s="242"/>
      <c r="I172" s="242"/>
      <c r="J172" s="242"/>
      <c r="K172" s="241">
        <v>98104.12</v>
      </c>
    </row>
    <row r="173" spans="1:11" s="93" customFormat="1">
      <c r="A173" s="244" t="s">
        <v>1771</v>
      </c>
      <c r="B173" s="241">
        <v>85515.82</v>
      </c>
      <c r="C173" s="242"/>
      <c r="D173" s="243">
        <v>9.08</v>
      </c>
      <c r="E173" s="243">
        <v>4</v>
      </c>
      <c r="F173" s="242"/>
      <c r="G173" s="242"/>
      <c r="H173" s="242"/>
      <c r="I173" s="242"/>
      <c r="J173" s="242"/>
      <c r="K173" s="241">
        <v>86946.62</v>
      </c>
    </row>
    <row r="174" spans="1:11" s="93" customFormat="1">
      <c r="A174" s="244" t="s">
        <v>1772</v>
      </c>
      <c r="B174" s="241">
        <v>4021.98</v>
      </c>
      <c r="C174" s="242"/>
      <c r="D174" s="243">
        <v>0.04</v>
      </c>
      <c r="E174" s="243">
        <v>0.12</v>
      </c>
      <c r="F174" s="242"/>
      <c r="G174" s="242"/>
      <c r="H174" s="242"/>
      <c r="I174" s="242"/>
      <c r="J174" s="242"/>
      <c r="K174" s="241">
        <v>4058.69</v>
      </c>
    </row>
    <row r="175" spans="1:11" s="93" customFormat="1">
      <c r="A175" s="244" t="s">
        <v>1773</v>
      </c>
      <c r="B175" s="241">
        <v>5426.32</v>
      </c>
      <c r="C175" s="242"/>
      <c r="D175" s="243">
        <v>0.31</v>
      </c>
      <c r="E175" s="243">
        <v>2.06</v>
      </c>
      <c r="F175" s="242"/>
      <c r="G175" s="242"/>
      <c r="H175" s="242"/>
      <c r="I175" s="242"/>
      <c r="J175" s="242"/>
      <c r="K175" s="241">
        <v>6071.83</v>
      </c>
    </row>
    <row r="176" spans="1:11" s="93" customFormat="1">
      <c r="A176" s="244" t="s">
        <v>1774</v>
      </c>
      <c r="B176" s="241">
        <v>1012.71</v>
      </c>
      <c r="C176" s="242"/>
      <c r="D176" s="243">
        <v>7.0000000000000007E-2</v>
      </c>
      <c r="E176" s="243">
        <v>0.04</v>
      </c>
      <c r="F176" s="242"/>
      <c r="G176" s="242"/>
      <c r="H176" s="242"/>
      <c r="I176" s="242"/>
      <c r="J176" s="242"/>
      <c r="K176" s="241">
        <v>1026.98</v>
      </c>
    </row>
    <row r="177" spans="1:11" s="93" customFormat="1">
      <c r="A177" s="244" t="s">
        <v>525</v>
      </c>
      <c r="B177" s="241">
        <v>86797</v>
      </c>
      <c r="C177" s="242"/>
      <c r="D177" s="241">
        <v>1618.5</v>
      </c>
      <c r="E177" s="243">
        <v>22.26</v>
      </c>
      <c r="F177" s="242"/>
      <c r="G177" s="242"/>
      <c r="H177" s="242"/>
      <c r="I177" s="242"/>
      <c r="J177" s="242"/>
      <c r="K177" s="241">
        <v>127686.1</v>
      </c>
    </row>
    <row r="178" spans="1:11" s="93" customFormat="1">
      <c r="A178" s="244" t="s">
        <v>1775</v>
      </c>
      <c r="B178" s="241">
        <v>3268</v>
      </c>
      <c r="C178" s="242"/>
      <c r="D178" s="243">
        <v>0.5</v>
      </c>
      <c r="E178" s="243">
        <v>0.03</v>
      </c>
      <c r="F178" s="242"/>
      <c r="G178" s="242"/>
      <c r="H178" s="242"/>
      <c r="I178" s="242"/>
      <c r="J178" s="242"/>
      <c r="K178" s="241">
        <v>3287.8</v>
      </c>
    </row>
    <row r="179" spans="1:11" s="93" customFormat="1">
      <c r="A179" s="244" t="s">
        <v>1776</v>
      </c>
      <c r="B179" s="241">
        <v>55182</v>
      </c>
      <c r="C179" s="242"/>
      <c r="D179" s="241">
        <v>1614</v>
      </c>
      <c r="E179" s="243">
        <v>22</v>
      </c>
      <c r="F179" s="242"/>
      <c r="G179" s="242"/>
      <c r="H179" s="242"/>
      <c r="I179" s="242"/>
      <c r="J179" s="242"/>
      <c r="K179" s="241">
        <v>95896</v>
      </c>
    </row>
    <row r="180" spans="1:11" s="93" customFormat="1">
      <c r="A180" s="244" t="s">
        <v>1777</v>
      </c>
      <c r="B180" s="241">
        <v>28347</v>
      </c>
      <c r="C180" s="242"/>
      <c r="D180" s="243">
        <v>4</v>
      </c>
      <c r="E180" s="243">
        <v>0.23</v>
      </c>
      <c r="F180" s="242"/>
      <c r="G180" s="242"/>
      <c r="H180" s="242"/>
      <c r="I180" s="242"/>
      <c r="J180" s="242"/>
      <c r="K180" s="241">
        <v>28502.3</v>
      </c>
    </row>
    <row r="181" spans="1:11" s="93" customFormat="1">
      <c r="A181" s="240" t="s">
        <v>1778</v>
      </c>
      <c r="B181" s="242"/>
      <c r="C181" s="242"/>
      <c r="D181" s="241">
        <v>1352.17</v>
      </c>
      <c r="E181" s="242"/>
      <c r="F181" s="242"/>
      <c r="G181" s="242"/>
      <c r="H181" s="242"/>
      <c r="I181" s="242"/>
      <c r="J181" s="242"/>
      <c r="K181" s="241">
        <v>28395.58</v>
      </c>
    </row>
    <row r="182" spans="1:11" s="93" customFormat="1">
      <c r="A182" s="240" t="s">
        <v>526</v>
      </c>
      <c r="B182" s="242"/>
      <c r="C182" s="242"/>
      <c r="D182" s="243">
        <v>585.65</v>
      </c>
      <c r="E182" s="242"/>
      <c r="F182" s="242"/>
      <c r="G182" s="242"/>
      <c r="H182" s="242"/>
      <c r="I182" s="242"/>
      <c r="J182" s="242"/>
      <c r="K182" s="241">
        <v>12298.74</v>
      </c>
    </row>
    <row r="183" spans="1:11" s="93" customFormat="1">
      <c r="A183" s="244" t="s">
        <v>1779</v>
      </c>
      <c r="B183" s="242"/>
      <c r="C183" s="242"/>
      <c r="D183" s="243">
        <v>239.3</v>
      </c>
      <c r="E183" s="242"/>
      <c r="F183" s="242"/>
      <c r="G183" s="242"/>
      <c r="H183" s="242"/>
      <c r="I183" s="242"/>
      <c r="J183" s="242"/>
      <c r="K183" s="241">
        <v>5025.37</v>
      </c>
    </row>
    <row r="184" spans="1:11" s="93" customFormat="1">
      <c r="A184" s="244" t="s">
        <v>1780</v>
      </c>
      <c r="B184" s="242"/>
      <c r="C184" s="242"/>
      <c r="D184" s="243">
        <v>346.35</v>
      </c>
      <c r="E184" s="242"/>
      <c r="F184" s="242"/>
      <c r="G184" s="242"/>
      <c r="H184" s="242"/>
      <c r="I184" s="242"/>
      <c r="J184" s="242"/>
      <c r="K184" s="241">
        <v>7273.37</v>
      </c>
    </row>
    <row r="185" spans="1:11" s="93" customFormat="1">
      <c r="A185" s="240" t="s">
        <v>1781</v>
      </c>
      <c r="B185" s="242"/>
      <c r="C185" s="242"/>
      <c r="D185" s="243">
        <v>766.52</v>
      </c>
      <c r="E185" s="242"/>
      <c r="F185" s="242"/>
      <c r="G185" s="242"/>
      <c r="H185" s="242"/>
      <c r="I185" s="242"/>
      <c r="J185" s="242"/>
      <c r="K185" s="241">
        <v>16096.83</v>
      </c>
    </row>
    <row r="186" spans="1:11" s="93" customFormat="1">
      <c r="A186" s="244" t="s">
        <v>1782</v>
      </c>
      <c r="B186" s="242"/>
      <c r="C186" s="242"/>
      <c r="D186" s="243">
        <v>49.25</v>
      </c>
      <c r="E186" s="242"/>
      <c r="F186" s="242"/>
      <c r="G186" s="242"/>
      <c r="H186" s="242"/>
      <c r="I186" s="242"/>
      <c r="J186" s="242"/>
      <c r="K186" s="241">
        <v>1034.1600000000001</v>
      </c>
    </row>
    <row r="187" spans="1:11" s="93" customFormat="1">
      <c r="A187" s="244" t="s">
        <v>1783</v>
      </c>
      <c r="B187" s="242"/>
      <c r="C187" s="242"/>
      <c r="D187" s="243">
        <v>698.49</v>
      </c>
      <c r="E187" s="242"/>
      <c r="F187" s="242"/>
      <c r="G187" s="242"/>
      <c r="H187" s="242"/>
      <c r="I187" s="242"/>
      <c r="J187" s="242"/>
      <c r="K187" s="241">
        <v>14668.34</v>
      </c>
    </row>
    <row r="188" spans="1:11" s="93" customFormat="1">
      <c r="A188" s="244" t="s">
        <v>1784</v>
      </c>
      <c r="B188" s="242"/>
      <c r="C188" s="242"/>
      <c r="D188" s="243">
        <v>18.78</v>
      </c>
      <c r="E188" s="242"/>
      <c r="F188" s="242"/>
      <c r="G188" s="242"/>
      <c r="H188" s="242"/>
      <c r="I188" s="242"/>
      <c r="J188" s="242"/>
      <c r="K188" s="243">
        <v>394.33</v>
      </c>
    </row>
    <row r="189" spans="1:11" s="93" customFormat="1">
      <c r="A189" s="236" t="s">
        <v>1785</v>
      </c>
      <c r="B189" s="237">
        <v>72560.78</v>
      </c>
      <c r="C189" s="238"/>
      <c r="D189" s="239">
        <v>5.39</v>
      </c>
      <c r="E189" s="239">
        <v>12.8</v>
      </c>
      <c r="F189" s="245">
        <v>0.22</v>
      </c>
      <c r="G189" s="245">
        <v>0.42</v>
      </c>
      <c r="H189" s="245">
        <v>0.87</v>
      </c>
      <c r="I189" s="245">
        <v>8.6999999999999994E-2</v>
      </c>
      <c r="J189" s="245">
        <v>1.2999999999999999E-2</v>
      </c>
      <c r="K189" s="237">
        <v>88608.07</v>
      </c>
    </row>
    <row r="190" spans="1:11" s="93" customFormat="1">
      <c r="A190" s="240" t="s">
        <v>1786</v>
      </c>
      <c r="B190" s="241">
        <v>53558.17</v>
      </c>
      <c r="C190" s="242"/>
      <c r="D190" s="242"/>
      <c r="E190" s="242"/>
      <c r="F190" s="242"/>
      <c r="G190" s="242"/>
      <c r="H190" s="242"/>
      <c r="I190" s="242"/>
      <c r="J190" s="242"/>
      <c r="K190" s="241">
        <v>53558.17</v>
      </c>
    </row>
    <row r="191" spans="1:11" s="93" customFormat="1">
      <c r="A191" s="244" t="s">
        <v>1787</v>
      </c>
      <c r="B191" s="241">
        <v>44056</v>
      </c>
      <c r="C191" s="242"/>
      <c r="D191" s="242"/>
      <c r="E191" s="242"/>
      <c r="F191" s="242"/>
      <c r="G191" s="242"/>
      <c r="H191" s="242"/>
      <c r="I191" s="242"/>
      <c r="J191" s="242"/>
      <c r="K191" s="241">
        <v>44056</v>
      </c>
    </row>
    <row r="192" spans="1:11" s="93" customFormat="1">
      <c r="A192" s="244" t="s">
        <v>1788</v>
      </c>
      <c r="B192" s="241">
        <v>2921</v>
      </c>
      <c r="C192" s="242"/>
      <c r="D192" s="242"/>
      <c r="E192" s="242"/>
      <c r="F192" s="242"/>
      <c r="G192" s="242"/>
      <c r="H192" s="242"/>
      <c r="I192" s="242"/>
      <c r="J192" s="242"/>
      <c r="K192" s="241">
        <v>2921</v>
      </c>
    </row>
    <row r="193" spans="1:11" s="93" customFormat="1">
      <c r="A193" s="244" t="s">
        <v>1789</v>
      </c>
      <c r="B193" s="241">
        <v>5961.68</v>
      </c>
      <c r="C193" s="242"/>
      <c r="D193" s="242"/>
      <c r="E193" s="242"/>
      <c r="F193" s="242"/>
      <c r="G193" s="242"/>
      <c r="H193" s="242"/>
      <c r="I193" s="242"/>
      <c r="J193" s="242"/>
      <c r="K193" s="241">
        <v>5961.68</v>
      </c>
    </row>
    <row r="194" spans="1:11" s="93" customFormat="1">
      <c r="A194" s="244" t="s">
        <v>1790</v>
      </c>
      <c r="B194" s="243">
        <v>463.94</v>
      </c>
      <c r="C194" s="242"/>
      <c r="D194" s="242"/>
      <c r="E194" s="242"/>
      <c r="F194" s="242"/>
      <c r="G194" s="242"/>
      <c r="H194" s="242"/>
      <c r="I194" s="242"/>
      <c r="J194" s="242"/>
      <c r="K194" s="243">
        <v>463.94</v>
      </c>
    </row>
    <row r="195" spans="1:11" s="93" customFormat="1">
      <c r="A195" s="244" t="s">
        <v>1791</v>
      </c>
      <c r="B195" s="243">
        <v>155.54</v>
      </c>
      <c r="C195" s="242"/>
      <c r="D195" s="242"/>
      <c r="E195" s="242"/>
      <c r="F195" s="242"/>
      <c r="G195" s="242"/>
      <c r="H195" s="242"/>
      <c r="I195" s="242"/>
      <c r="J195" s="242"/>
      <c r="K195" s="243">
        <v>155.54</v>
      </c>
    </row>
    <row r="196" spans="1:11" s="93" customFormat="1">
      <c r="A196" s="240" t="s">
        <v>1792</v>
      </c>
      <c r="B196" s="241">
        <v>15785.98</v>
      </c>
      <c r="C196" s="242"/>
      <c r="D196" s="243">
        <v>5.34</v>
      </c>
      <c r="E196" s="243">
        <v>12.8</v>
      </c>
      <c r="F196" s="242"/>
      <c r="G196" s="242"/>
      <c r="H196" s="242"/>
      <c r="I196" s="242"/>
      <c r="J196" s="242"/>
      <c r="K196" s="241">
        <v>19866.66</v>
      </c>
    </row>
    <row r="197" spans="1:11" s="93" customFormat="1">
      <c r="A197" s="244" t="s">
        <v>1793</v>
      </c>
      <c r="B197" s="241">
        <v>11067.3</v>
      </c>
      <c r="C197" s="242"/>
      <c r="D197" s="242"/>
      <c r="E197" s="242"/>
      <c r="F197" s="242"/>
      <c r="G197" s="242"/>
      <c r="H197" s="242"/>
      <c r="I197" s="242"/>
      <c r="J197" s="242"/>
      <c r="K197" s="241">
        <v>11067.3</v>
      </c>
    </row>
    <row r="198" spans="1:11" s="93" customFormat="1">
      <c r="A198" s="244" t="s">
        <v>1794</v>
      </c>
      <c r="B198" s="243">
        <v>0</v>
      </c>
      <c r="C198" s="242"/>
      <c r="D198" s="242"/>
      <c r="E198" s="243">
        <v>11.75</v>
      </c>
      <c r="F198" s="242"/>
      <c r="G198" s="242"/>
      <c r="H198" s="242"/>
      <c r="I198" s="242"/>
      <c r="J198" s="242"/>
      <c r="K198" s="241">
        <v>3643.83</v>
      </c>
    </row>
    <row r="199" spans="1:11" s="93" customFormat="1">
      <c r="A199" s="244" t="s">
        <v>1795</v>
      </c>
      <c r="B199" s="243">
        <v>102.72</v>
      </c>
      <c r="C199" s="242"/>
      <c r="D199" s="242"/>
      <c r="E199" s="242"/>
      <c r="F199" s="242"/>
      <c r="G199" s="242"/>
      <c r="H199" s="242"/>
      <c r="I199" s="242"/>
      <c r="J199" s="242"/>
      <c r="K199" s="243">
        <v>102.72</v>
      </c>
    </row>
    <row r="200" spans="1:11" s="93" customFormat="1">
      <c r="A200" s="244" t="s">
        <v>1796</v>
      </c>
      <c r="B200" s="243">
        <v>43.75</v>
      </c>
      <c r="C200" s="242"/>
      <c r="D200" s="242"/>
      <c r="E200" s="242"/>
      <c r="F200" s="242"/>
      <c r="G200" s="242"/>
      <c r="H200" s="242"/>
      <c r="I200" s="242"/>
      <c r="J200" s="242"/>
      <c r="K200" s="243">
        <v>43.75</v>
      </c>
    </row>
    <row r="201" spans="1:11" s="93" customFormat="1">
      <c r="A201" s="244" t="s">
        <v>1797</v>
      </c>
      <c r="B201" s="243">
        <v>229.84</v>
      </c>
      <c r="C201" s="242"/>
      <c r="D201" s="243">
        <v>0.79</v>
      </c>
      <c r="E201" s="242"/>
      <c r="F201" s="242"/>
      <c r="G201" s="242"/>
      <c r="H201" s="242"/>
      <c r="I201" s="242"/>
      <c r="J201" s="242"/>
      <c r="K201" s="243">
        <v>246.41</v>
      </c>
    </row>
    <row r="202" spans="1:11" s="93" customFormat="1">
      <c r="A202" s="244" t="s">
        <v>1798</v>
      </c>
      <c r="B202" s="241">
        <v>3317.23</v>
      </c>
      <c r="C202" s="242"/>
      <c r="D202" s="243">
        <v>4.42</v>
      </c>
      <c r="E202" s="242"/>
      <c r="F202" s="242"/>
      <c r="G202" s="242"/>
      <c r="H202" s="242"/>
      <c r="I202" s="242"/>
      <c r="J202" s="242"/>
      <c r="K202" s="241">
        <v>3410.15</v>
      </c>
    </row>
    <row r="203" spans="1:11" s="93" customFormat="1">
      <c r="A203" s="244" t="s">
        <v>1799</v>
      </c>
      <c r="B203" s="243">
        <v>233.23</v>
      </c>
      <c r="C203" s="242"/>
      <c r="D203" s="242"/>
      <c r="E203" s="242"/>
      <c r="F203" s="242"/>
      <c r="G203" s="242"/>
      <c r="H203" s="242"/>
      <c r="I203" s="242"/>
      <c r="J203" s="242"/>
      <c r="K203" s="243">
        <v>233.23</v>
      </c>
    </row>
    <row r="204" spans="1:11" s="93" customFormat="1">
      <c r="A204" s="244" t="s">
        <v>1800</v>
      </c>
      <c r="B204" s="243">
        <v>51.29</v>
      </c>
      <c r="C204" s="242"/>
      <c r="D204" s="243">
        <v>0.11</v>
      </c>
      <c r="E204" s="242"/>
      <c r="F204" s="242"/>
      <c r="G204" s="242"/>
      <c r="H204" s="242"/>
      <c r="I204" s="242"/>
      <c r="J204" s="242"/>
      <c r="K204" s="243">
        <v>53.53</v>
      </c>
    </row>
    <row r="205" spans="1:11" s="93" customFormat="1">
      <c r="A205" s="244" t="s">
        <v>1801</v>
      </c>
      <c r="B205" s="243">
        <v>26.98</v>
      </c>
      <c r="C205" s="242"/>
      <c r="D205" s="246">
        <v>4.8999999999999998E-3</v>
      </c>
      <c r="E205" s="242"/>
      <c r="F205" s="242"/>
      <c r="G205" s="242"/>
      <c r="H205" s="242"/>
      <c r="I205" s="242"/>
      <c r="J205" s="242"/>
      <c r="K205" s="243">
        <v>27.08</v>
      </c>
    </row>
    <row r="206" spans="1:11" s="93" customFormat="1">
      <c r="A206" s="244" t="s">
        <v>1802</v>
      </c>
      <c r="B206" s="243">
        <v>713.64</v>
      </c>
      <c r="C206" s="242"/>
      <c r="D206" s="243">
        <v>0.02</v>
      </c>
      <c r="E206" s="242"/>
      <c r="F206" s="242"/>
      <c r="G206" s="242"/>
      <c r="H206" s="242"/>
      <c r="I206" s="242"/>
      <c r="J206" s="242"/>
      <c r="K206" s="243">
        <v>713.98</v>
      </c>
    </row>
    <row r="207" spans="1:11" s="93" customFormat="1">
      <c r="A207" s="244" t="s">
        <v>1803</v>
      </c>
      <c r="B207" s="242"/>
      <c r="C207" s="242"/>
      <c r="D207" s="242"/>
      <c r="E207" s="243">
        <v>1.05</v>
      </c>
      <c r="F207" s="242"/>
      <c r="G207" s="242"/>
      <c r="H207" s="242"/>
      <c r="I207" s="242"/>
      <c r="J207" s="242"/>
      <c r="K207" s="243">
        <v>324.69</v>
      </c>
    </row>
    <row r="208" spans="1:11" s="93" customFormat="1">
      <c r="A208" s="240" t="s">
        <v>1804</v>
      </c>
      <c r="B208" s="247">
        <v>2522.5</v>
      </c>
      <c r="C208" s="242"/>
      <c r="D208" s="243">
        <v>0.05</v>
      </c>
      <c r="E208" s="242"/>
      <c r="F208" s="242"/>
      <c r="G208" s="242"/>
      <c r="H208" s="248">
        <v>0.87</v>
      </c>
      <c r="I208" s="248">
        <v>8.6999999999999994E-2</v>
      </c>
      <c r="J208" s="243">
        <v>0.01</v>
      </c>
      <c r="K208" s="241">
        <v>9229.6200000000008</v>
      </c>
    </row>
    <row r="209" spans="1:11" s="93" customFormat="1">
      <c r="A209" s="244" t="s">
        <v>1805</v>
      </c>
      <c r="B209" s="242"/>
      <c r="C209" s="242"/>
      <c r="D209" s="242"/>
      <c r="E209" s="242"/>
      <c r="F209" s="242"/>
      <c r="G209" s="242"/>
      <c r="H209" s="242"/>
      <c r="I209" s="242"/>
      <c r="J209" s="242"/>
      <c r="K209" s="242"/>
    </row>
    <row r="210" spans="1:11" s="93" customFormat="1">
      <c r="A210" s="244" t="s">
        <v>1806</v>
      </c>
      <c r="B210" s="241">
        <v>1467.55</v>
      </c>
      <c r="C210" s="242"/>
      <c r="D210" s="243">
        <v>0.05</v>
      </c>
      <c r="E210" s="242"/>
      <c r="F210" s="242"/>
      <c r="G210" s="242"/>
      <c r="H210" s="242"/>
      <c r="I210" s="242"/>
      <c r="J210" s="242"/>
      <c r="K210" s="241">
        <v>1468.65</v>
      </c>
    </row>
    <row r="211" spans="1:11" s="93" customFormat="1">
      <c r="A211" s="244" t="s">
        <v>536</v>
      </c>
      <c r="B211" s="241">
        <v>1025.31</v>
      </c>
      <c r="C211" s="242"/>
      <c r="D211" s="242"/>
      <c r="E211" s="242"/>
      <c r="F211" s="242"/>
      <c r="G211" s="242"/>
      <c r="H211" s="243">
        <v>0.87</v>
      </c>
      <c r="I211" s="243">
        <v>0.09</v>
      </c>
      <c r="J211" s="242"/>
      <c r="K211" s="241">
        <v>7480.38</v>
      </c>
    </row>
    <row r="212" spans="1:11" s="93" customFormat="1">
      <c r="A212" s="244" t="s">
        <v>1807</v>
      </c>
      <c r="B212" s="243">
        <v>23.22</v>
      </c>
      <c r="C212" s="242"/>
      <c r="D212" s="242"/>
      <c r="E212" s="242"/>
      <c r="F212" s="242"/>
      <c r="G212" s="242"/>
      <c r="H212" s="242"/>
      <c r="I212" s="242"/>
      <c r="J212" s="242"/>
      <c r="K212" s="243">
        <v>23.22</v>
      </c>
    </row>
    <row r="213" spans="1:11" s="93" customFormat="1">
      <c r="A213" s="244" t="s">
        <v>1808</v>
      </c>
      <c r="B213" s="243">
        <v>6.42</v>
      </c>
      <c r="C213" s="242"/>
      <c r="D213" s="242"/>
      <c r="E213" s="242"/>
      <c r="F213" s="242"/>
      <c r="G213" s="242"/>
      <c r="H213" s="242"/>
      <c r="I213" s="242"/>
      <c r="J213" s="242"/>
      <c r="K213" s="243">
        <v>6.42</v>
      </c>
    </row>
    <row r="214" spans="1:11" s="93" customFormat="1">
      <c r="A214" s="244" t="s">
        <v>1809</v>
      </c>
      <c r="B214" s="242"/>
      <c r="C214" s="242"/>
      <c r="D214" s="242"/>
      <c r="E214" s="242"/>
      <c r="F214" s="242"/>
      <c r="G214" s="242"/>
      <c r="H214" s="242"/>
      <c r="I214" s="242"/>
      <c r="J214" s="243">
        <v>0.01</v>
      </c>
      <c r="K214" s="243">
        <v>250.95</v>
      </c>
    </row>
    <row r="215" spans="1:11" s="93" customFormat="1">
      <c r="A215" s="240" t="s">
        <v>1810</v>
      </c>
      <c r="B215" s="242"/>
      <c r="C215" s="242"/>
      <c r="D215" s="242"/>
      <c r="E215" s="242"/>
      <c r="F215" s="248">
        <v>0.22</v>
      </c>
      <c r="G215" s="248">
        <v>0.42</v>
      </c>
      <c r="H215" s="242"/>
      <c r="I215" s="242"/>
      <c r="J215" s="246">
        <v>2.5000000000000001E-3</v>
      </c>
      <c r="K215" s="241">
        <v>5259.1</v>
      </c>
    </row>
    <row r="216" spans="1:11" s="93" customFormat="1">
      <c r="A216" s="244" t="s">
        <v>1811</v>
      </c>
      <c r="B216" s="242"/>
      <c r="C216" s="242"/>
      <c r="D216" s="242"/>
      <c r="E216" s="242"/>
      <c r="F216" s="248">
        <v>0.22</v>
      </c>
      <c r="G216" s="243">
        <v>0.42</v>
      </c>
      <c r="H216" s="242"/>
      <c r="I216" s="242"/>
      <c r="J216" s="242"/>
      <c r="K216" s="241">
        <v>5199.3500000000004</v>
      </c>
    </row>
    <row r="217" spans="1:11" s="93" customFormat="1">
      <c r="A217" s="242" t="s">
        <v>1812</v>
      </c>
      <c r="B217" s="242"/>
      <c r="C217" s="242"/>
      <c r="D217" s="242"/>
      <c r="E217" s="242"/>
      <c r="F217" s="242"/>
      <c r="G217" s="242"/>
      <c r="H217" s="242"/>
      <c r="I217" s="242"/>
      <c r="J217" s="246">
        <v>2.5000000000000001E-3</v>
      </c>
      <c r="K217" s="243">
        <v>59.75</v>
      </c>
    </row>
    <row r="218" spans="1:11" s="93" customFormat="1">
      <c r="A218" s="240" t="s">
        <v>1813</v>
      </c>
      <c r="B218" s="243">
        <v>694.14</v>
      </c>
      <c r="C218" s="242"/>
      <c r="D218" s="242"/>
      <c r="E218" s="242"/>
      <c r="F218" s="242"/>
      <c r="G218" s="242"/>
      <c r="H218" s="242"/>
      <c r="I218" s="242"/>
      <c r="J218" s="242"/>
      <c r="K218" s="243">
        <v>694.14</v>
      </c>
    </row>
    <row r="219" spans="1:11" s="93" customFormat="1">
      <c r="A219" s="244" t="s">
        <v>1814</v>
      </c>
      <c r="B219" s="243">
        <v>672.91</v>
      </c>
      <c r="C219" s="242"/>
      <c r="D219" s="242"/>
      <c r="E219" s="242"/>
      <c r="F219" s="242"/>
      <c r="G219" s="242"/>
      <c r="H219" s="242"/>
      <c r="I219" s="242"/>
      <c r="J219" s="242"/>
      <c r="K219" s="243">
        <v>672.91</v>
      </c>
    </row>
    <row r="220" spans="1:11" s="93" customFormat="1">
      <c r="A220" s="244" t="s">
        <v>1815</v>
      </c>
      <c r="B220" s="243">
        <v>21.23</v>
      </c>
      <c r="C220" s="242"/>
      <c r="D220" s="242"/>
      <c r="E220" s="242"/>
      <c r="F220" s="242"/>
      <c r="G220" s="242"/>
      <c r="H220" s="242"/>
      <c r="I220" s="242"/>
      <c r="J220" s="242"/>
      <c r="K220" s="243">
        <v>21.23</v>
      </c>
    </row>
    <row r="221" spans="1:11" s="93" customFormat="1">
      <c r="A221" s="236" t="s">
        <v>1816</v>
      </c>
      <c r="B221" s="238"/>
      <c r="C221" s="238"/>
      <c r="D221" s="237">
        <v>14088.3</v>
      </c>
      <c r="E221" s="239">
        <v>192.73</v>
      </c>
      <c r="F221" s="238"/>
      <c r="G221" s="238"/>
      <c r="H221" s="238"/>
      <c r="I221" s="238"/>
      <c r="J221" s="238"/>
      <c r="K221" s="237">
        <v>355600.19</v>
      </c>
    </row>
    <row r="222" spans="1:11" s="93" customFormat="1">
      <c r="A222" s="244" t="s">
        <v>537</v>
      </c>
      <c r="B222" s="242"/>
      <c r="C222" s="242"/>
      <c r="D222" s="241">
        <v>10068.07</v>
      </c>
      <c r="E222" s="243">
        <v>0</v>
      </c>
      <c r="F222" s="242"/>
      <c r="G222" s="242"/>
      <c r="H222" s="242"/>
      <c r="I222" s="242"/>
      <c r="J222" s="242"/>
      <c r="K222" s="241">
        <v>211429.43</v>
      </c>
    </row>
    <row r="223" spans="1:11" s="93" customFormat="1">
      <c r="A223" s="244" t="s">
        <v>1817</v>
      </c>
      <c r="B223" s="242"/>
      <c r="C223" s="242"/>
      <c r="D223" s="243">
        <v>241.19</v>
      </c>
      <c r="E223" s="243">
        <v>7.0000000000000007E-2</v>
      </c>
      <c r="F223" s="242"/>
      <c r="G223" s="242"/>
      <c r="H223" s="242"/>
      <c r="I223" s="242"/>
      <c r="J223" s="242"/>
      <c r="K223" s="241">
        <v>5087.75</v>
      </c>
    </row>
    <row r="224" spans="1:11" s="93" customFormat="1">
      <c r="A224" s="244" t="s">
        <v>1818</v>
      </c>
      <c r="B224" s="242"/>
      <c r="C224" s="242"/>
      <c r="D224" s="241">
        <v>3540.98</v>
      </c>
      <c r="E224" s="243">
        <v>0</v>
      </c>
      <c r="F224" s="242"/>
      <c r="G224" s="242"/>
      <c r="H224" s="242"/>
      <c r="I224" s="242"/>
      <c r="J224" s="242"/>
      <c r="K224" s="241">
        <v>74360.58</v>
      </c>
    </row>
    <row r="225" spans="1:11" s="93" customFormat="1">
      <c r="A225" s="244" t="s">
        <v>1819</v>
      </c>
      <c r="B225" s="242"/>
      <c r="C225" s="242"/>
      <c r="D225" s="242"/>
      <c r="E225" s="243">
        <v>186.49</v>
      </c>
      <c r="F225" s="242"/>
      <c r="G225" s="242"/>
      <c r="H225" s="242"/>
      <c r="I225" s="242"/>
      <c r="J225" s="242"/>
      <c r="K225" s="241">
        <v>57810.47</v>
      </c>
    </row>
    <row r="226" spans="1:11" s="93" customFormat="1">
      <c r="A226" s="244" t="s">
        <v>1820</v>
      </c>
      <c r="B226" s="242"/>
      <c r="C226" s="242"/>
      <c r="D226" s="243">
        <v>238.06</v>
      </c>
      <c r="E226" s="243">
        <v>6.17</v>
      </c>
      <c r="F226" s="242"/>
      <c r="G226" s="242"/>
      <c r="H226" s="242"/>
      <c r="I226" s="242"/>
      <c r="J226" s="242"/>
      <c r="K226" s="241">
        <v>6911.96</v>
      </c>
    </row>
    <row r="227" spans="1:11" s="93" customFormat="1">
      <c r="A227" s="236" t="s">
        <v>1821</v>
      </c>
      <c r="B227" s="238"/>
      <c r="C227" s="237">
        <v>236257.43</v>
      </c>
      <c r="D227" s="239">
        <v>552.38</v>
      </c>
      <c r="E227" s="239">
        <v>6.74</v>
      </c>
      <c r="F227" s="238"/>
      <c r="G227" s="238"/>
      <c r="H227" s="238"/>
      <c r="I227" s="238"/>
      <c r="J227" s="238"/>
      <c r="K227" s="249">
        <v>-222567.43</v>
      </c>
    </row>
    <row r="228" spans="1:11" s="93" customFormat="1">
      <c r="A228" s="244" t="s">
        <v>538</v>
      </c>
      <c r="B228" s="242"/>
      <c r="C228" s="247">
        <v>217393.8</v>
      </c>
      <c r="D228" s="243">
        <v>552.38</v>
      </c>
      <c r="E228" s="243">
        <v>6.74</v>
      </c>
      <c r="F228" s="242"/>
      <c r="G228" s="242"/>
      <c r="H228" s="242"/>
      <c r="I228" s="242"/>
      <c r="J228" s="242"/>
      <c r="K228" s="250">
        <v>-203704.42</v>
      </c>
    </row>
    <row r="229" spans="1:11" s="93" customFormat="1">
      <c r="A229" s="244" t="s">
        <v>539</v>
      </c>
      <c r="B229" s="242"/>
      <c r="C229" s="241">
        <v>15327.31</v>
      </c>
      <c r="D229" s="242"/>
      <c r="E229" s="242"/>
      <c r="F229" s="242"/>
      <c r="G229" s="242"/>
      <c r="H229" s="242"/>
      <c r="I229" s="242"/>
      <c r="J229" s="242"/>
      <c r="K229" s="250">
        <v>-15327.31</v>
      </c>
    </row>
    <row r="230" spans="1:11" s="93" customFormat="1">
      <c r="A230" s="244" t="s">
        <v>540</v>
      </c>
      <c r="B230" s="242"/>
      <c r="C230" s="241">
        <v>3460.77</v>
      </c>
      <c r="D230" s="242"/>
      <c r="E230" s="242"/>
      <c r="F230" s="242"/>
      <c r="G230" s="242"/>
      <c r="H230" s="242"/>
      <c r="I230" s="242"/>
      <c r="J230" s="242"/>
      <c r="K230" s="250">
        <v>-3460.77</v>
      </c>
    </row>
    <row r="231" spans="1:11" s="93" customFormat="1">
      <c r="A231" s="244" t="s">
        <v>1822</v>
      </c>
      <c r="B231" s="242"/>
      <c r="C231" s="243">
        <v>75.55</v>
      </c>
      <c r="D231" s="242"/>
      <c r="E231" s="242"/>
      <c r="F231" s="242"/>
      <c r="G231" s="242"/>
      <c r="H231" s="242"/>
      <c r="I231" s="242"/>
      <c r="J231" s="242"/>
      <c r="K231" s="251">
        <v>-75.55</v>
      </c>
    </row>
    <row r="232" spans="1:11" s="93" customFormat="1">
      <c r="A232" s="244" t="s">
        <v>1823</v>
      </c>
      <c r="B232" s="242"/>
      <c r="C232" s="242"/>
      <c r="D232" s="242"/>
      <c r="E232" s="242"/>
      <c r="F232" s="242"/>
      <c r="G232" s="242"/>
      <c r="H232" s="242"/>
      <c r="I232" s="242"/>
      <c r="J232" s="242"/>
      <c r="K232" s="243">
        <v>0</v>
      </c>
    </row>
    <row r="233" spans="1:11" s="93" customFormat="1">
      <c r="A233" s="244" t="s">
        <v>1824</v>
      </c>
      <c r="B233" s="242"/>
      <c r="C233" s="242"/>
      <c r="D233" s="242"/>
      <c r="E233" s="242"/>
      <c r="F233" s="242"/>
      <c r="G233" s="242"/>
      <c r="H233" s="242"/>
      <c r="I233" s="242"/>
      <c r="J233" s="242"/>
      <c r="K233" s="243">
        <v>0</v>
      </c>
    </row>
    <row r="234" spans="1:11" s="93" customFormat="1">
      <c r="A234" s="244" t="s">
        <v>1825</v>
      </c>
      <c r="B234" s="242"/>
      <c r="C234" s="242"/>
      <c r="D234" s="242"/>
      <c r="E234" s="242"/>
      <c r="F234" s="242"/>
      <c r="G234" s="242"/>
      <c r="H234" s="242"/>
      <c r="I234" s="242"/>
      <c r="J234" s="242"/>
      <c r="K234" s="243">
        <v>0</v>
      </c>
    </row>
    <row r="235" spans="1:11" s="93" customFormat="1">
      <c r="A235" s="236" t="s">
        <v>1826</v>
      </c>
      <c r="B235" s="238"/>
      <c r="C235" s="238"/>
      <c r="D235" s="237">
        <v>2307.19</v>
      </c>
      <c r="E235" s="239">
        <v>13.23</v>
      </c>
      <c r="F235" s="238"/>
      <c r="G235" s="238"/>
      <c r="H235" s="238"/>
      <c r="I235" s="238"/>
      <c r="J235" s="238"/>
      <c r="K235" s="237">
        <v>52552.29</v>
      </c>
    </row>
    <row r="236" spans="1:11" s="93" customFormat="1">
      <c r="A236" s="244" t="s">
        <v>1827</v>
      </c>
      <c r="B236" s="242"/>
      <c r="C236" s="242"/>
      <c r="D236" s="243">
        <v>488.19</v>
      </c>
      <c r="E236" s="242"/>
      <c r="F236" s="242"/>
      <c r="G236" s="242"/>
      <c r="H236" s="242"/>
      <c r="I236" s="242"/>
      <c r="J236" s="242"/>
      <c r="K236" s="241">
        <v>10251.99</v>
      </c>
    </row>
    <row r="237" spans="1:11" s="93" customFormat="1">
      <c r="A237" s="244" t="s">
        <v>1828</v>
      </c>
      <c r="B237" s="242"/>
      <c r="C237" s="242"/>
      <c r="D237" s="243">
        <v>488.19</v>
      </c>
      <c r="E237" s="242"/>
      <c r="F237" s="242"/>
      <c r="G237" s="242"/>
      <c r="H237" s="242"/>
      <c r="I237" s="242"/>
      <c r="J237" s="242"/>
      <c r="K237" s="241">
        <v>10251.99</v>
      </c>
    </row>
    <row r="238" spans="1:11" s="93" customFormat="1">
      <c r="A238" s="244" t="s">
        <v>1829</v>
      </c>
      <c r="B238" s="242"/>
      <c r="C238" s="242"/>
      <c r="D238" s="241">
        <v>1819</v>
      </c>
      <c r="E238" s="243">
        <v>13.23</v>
      </c>
      <c r="F238" s="242"/>
      <c r="G238" s="242"/>
      <c r="H238" s="242"/>
      <c r="I238" s="242"/>
      <c r="J238" s="242"/>
      <c r="K238" s="241">
        <v>42300.3</v>
      </c>
    </row>
    <row r="239" spans="1:11" s="93" customFormat="1">
      <c r="A239" s="244" t="s">
        <v>1830</v>
      </c>
      <c r="B239" s="242"/>
      <c r="C239" s="242"/>
      <c r="D239" s="241">
        <v>1103</v>
      </c>
      <c r="E239" s="242"/>
      <c r="F239" s="242"/>
      <c r="G239" s="242"/>
      <c r="H239" s="242"/>
      <c r="I239" s="242"/>
      <c r="J239" s="242"/>
      <c r="K239" s="241">
        <v>23163</v>
      </c>
    </row>
    <row r="240" spans="1:11" s="93" customFormat="1">
      <c r="A240" s="244" t="s">
        <v>1831</v>
      </c>
      <c r="B240" s="242"/>
      <c r="C240" s="242"/>
      <c r="D240" s="243">
        <v>716</v>
      </c>
      <c r="E240" s="243">
        <v>13.23</v>
      </c>
      <c r="F240" s="242"/>
      <c r="G240" s="242"/>
      <c r="H240" s="242"/>
      <c r="I240" s="242"/>
      <c r="J240" s="242"/>
      <c r="K240" s="241">
        <v>19137.3</v>
      </c>
    </row>
    <row r="241" spans="1:11" s="93" customFormat="1">
      <c r="A241" s="236" t="s">
        <v>1832</v>
      </c>
      <c r="B241" s="238"/>
      <c r="C241" s="238"/>
      <c r="D241" s="238"/>
      <c r="E241" s="238"/>
      <c r="F241" s="238"/>
      <c r="G241" s="238"/>
      <c r="H241" s="238"/>
      <c r="I241" s="238"/>
      <c r="J241" s="238"/>
      <c r="K241" s="238"/>
    </row>
    <row r="242" spans="1:11" s="93" customFormat="1">
      <c r="A242" s="244" t="s">
        <v>529</v>
      </c>
      <c r="B242" s="241">
        <v>3467.12</v>
      </c>
      <c r="C242" s="242"/>
      <c r="D242" s="243">
        <v>0.05</v>
      </c>
      <c r="E242" s="243">
        <v>0.1</v>
      </c>
      <c r="F242" s="242"/>
      <c r="G242" s="242"/>
      <c r="H242" s="242"/>
      <c r="I242" s="242"/>
      <c r="J242" s="242"/>
      <c r="K242" s="241">
        <v>3498.86</v>
      </c>
    </row>
    <row r="243" spans="1:11" s="93" customFormat="1">
      <c r="A243" s="244" t="s">
        <v>530</v>
      </c>
      <c r="B243" s="241">
        <v>3194.12</v>
      </c>
      <c r="C243" s="242"/>
      <c r="D243" s="243">
        <v>0.02</v>
      </c>
      <c r="E243" s="248">
        <v>8.8999999999999996E-2</v>
      </c>
      <c r="F243" s="242"/>
      <c r="G243" s="242"/>
      <c r="H243" s="242"/>
      <c r="I243" s="242"/>
      <c r="J243" s="242"/>
      <c r="K243" s="241">
        <v>3222.13</v>
      </c>
    </row>
    <row r="244" spans="1:11" s="93" customFormat="1">
      <c r="A244" s="244" t="s">
        <v>1833</v>
      </c>
      <c r="B244" s="243">
        <v>273</v>
      </c>
      <c r="C244" s="242"/>
      <c r="D244" s="243">
        <v>0.03</v>
      </c>
      <c r="E244" s="248">
        <v>0.01</v>
      </c>
      <c r="F244" s="242"/>
      <c r="G244" s="242"/>
      <c r="H244" s="242"/>
      <c r="I244" s="242"/>
      <c r="J244" s="242"/>
      <c r="K244" s="243">
        <v>276.73</v>
      </c>
    </row>
    <row r="245" spans="1:11" s="93" customFormat="1">
      <c r="A245" s="242" t="s">
        <v>1834</v>
      </c>
      <c r="B245" s="241">
        <v>376005</v>
      </c>
      <c r="C245" s="242"/>
      <c r="D245" s="242"/>
      <c r="E245" s="242"/>
      <c r="F245" s="242"/>
      <c r="G245" s="242"/>
      <c r="H245" s="242"/>
      <c r="I245" s="242"/>
      <c r="J245" s="242"/>
      <c r="K245" s="241">
        <v>376005</v>
      </c>
    </row>
    <row r="246" spans="1:11" s="93" customFormat="1" ht="15" customHeight="1">
      <c r="A246" s="411" t="s">
        <v>1835</v>
      </c>
      <c r="B246" s="412"/>
      <c r="C246" s="412"/>
      <c r="D246" s="412"/>
      <c r="E246" s="412"/>
      <c r="F246" s="412"/>
      <c r="G246" s="412"/>
      <c r="H246" s="412"/>
      <c r="I246" s="412"/>
      <c r="J246" s="412"/>
      <c r="K246" s="413"/>
    </row>
    <row r="247" spans="1:11" s="93" customFormat="1"/>
    <row r="248" spans="1:11" s="93" customFormat="1" ht="28.5">
      <c r="A248" s="3" t="s">
        <v>1836</v>
      </c>
      <c r="B248" s="252" t="s">
        <v>545</v>
      </c>
      <c r="C248" s="252"/>
      <c r="D248" s="252" t="s">
        <v>553</v>
      </c>
      <c r="E248" s="252" t="s">
        <v>554</v>
      </c>
    </row>
    <row r="249" spans="1:11" s="93" customFormat="1">
      <c r="A249" s="226" t="s">
        <v>1837</v>
      </c>
      <c r="B249" s="253">
        <f>B154-C154</f>
        <v>788515.40999999992</v>
      </c>
      <c r="C249" s="253"/>
      <c r="D249" s="253">
        <f>D154</f>
        <v>19944.68</v>
      </c>
      <c r="E249" s="253">
        <f>E154</f>
        <v>264.16000000000003</v>
      </c>
    </row>
    <row r="250" spans="1:11" s="93" customFormat="1">
      <c r="A250" s="226" t="s">
        <v>1838</v>
      </c>
      <c r="B250" s="253">
        <f>B249*$C$60</f>
        <v>788515.40999999992</v>
      </c>
      <c r="C250" s="253"/>
      <c r="D250" s="253">
        <f>D249*$C$69</f>
        <v>558451.04</v>
      </c>
      <c r="E250" s="253">
        <f>E249*$C$70</f>
        <v>70002.400000000009</v>
      </c>
    </row>
    <row r="251" spans="1:11" s="93" customFormat="1">
      <c r="A251" s="226" t="s">
        <v>1839</v>
      </c>
      <c r="B251" s="253">
        <f>SUM(B250:E250)</f>
        <v>1416968.8499999999</v>
      </c>
      <c r="C251" s="253"/>
      <c r="D251" s="253"/>
      <c r="E251" s="253"/>
    </row>
    <row r="252" spans="1:11" s="93" customFormat="1"/>
    <row r="253" spans="1:11" s="93" customFormat="1"/>
    <row r="254" spans="1:11" s="93" customFormat="1">
      <c r="A254" s="254" t="s">
        <v>1840</v>
      </c>
      <c r="B254" s="82"/>
    </row>
    <row r="255" spans="1:11" s="93" customFormat="1">
      <c r="A255" s="93" t="s">
        <v>1841</v>
      </c>
    </row>
    <row r="256" spans="1:11" s="93" customFormat="1">
      <c r="A256" s="93" t="s">
        <v>1842</v>
      </c>
    </row>
    <row r="257" spans="1:4" s="93" customFormat="1"/>
    <row r="258" spans="1:4" s="93" customFormat="1">
      <c r="A258" s="93" t="s">
        <v>1843</v>
      </c>
      <c r="B258" s="93">
        <v>719</v>
      </c>
    </row>
    <row r="259" spans="1:4" s="93" customFormat="1">
      <c r="A259" s="93" t="s">
        <v>1844</v>
      </c>
      <c r="B259" s="93">
        <v>11</v>
      </c>
    </row>
    <row r="260" spans="1:4" s="93" customFormat="1">
      <c r="A260" s="93" t="s">
        <v>1845</v>
      </c>
      <c r="B260" s="255">
        <f>B259/B258*10^6</f>
        <v>15299.026425591099</v>
      </c>
    </row>
    <row r="261" spans="1:4" s="93" customFormat="1"/>
    <row r="262" spans="1:4" s="93" customFormat="1"/>
    <row r="263" spans="1:4" s="93" customFormat="1">
      <c r="A263" s="83" t="s">
        <v>1846</v>
      </c>
      <c r="B263" s="82"/>
      <c r="C263" s="82"/>
    </row>
    <row r="264" spans="1:4" s="93" customFormat="1">
      <c r="A264" s="93" t="s">
        <v>1847</v>
      </c>
      <c r="B264" s="255">
        <f>(B149-B251)/(2007-2000)*(2005-2000)+B251+B260</f>
        <v>1749351.5192827338</v>
      </c>
      <c r="C264" s="93" t="s">
        <v>1848</v>
      </c>
    </row>
    <row r="265" spans="1:4" s="93" customFormat="1">
      <c r="A265" s="93" t="s">
        <v>1849</v>
      </c>
      <c r="B265" s="93">
        <f>B264/B266</f>
        <v>0.71977393159643066</v>
      </c>
      <c r="C265" s="93" t="s">
        <v>1850</v>
      </c>
    </row>
    <row r="266" spans="1:4" s="93" customFormat="1">
      <c r="A266" s="93" t="s">
        <v>1851</v>
      </c>
      <c r="B266" s="93">
        <v>2430418</v>
      </c>
      <c r="C266" s="93" t="s">
        <v>1852</v>
      </c>
      <c r="D266" s="93" t="s">
        <v>1853</v>
      </c>
    </row>
    <row r="267" spans="1:4" s="93" customFormat="1">
      <c r="A267" s="93" t="s">
        <v>1854</v>
      </c>
      <c r="B267" s="93">
        <v>11162212</v>
      </c>
      <c r="C267" s="93" t="s">
        <v>1852</v>
      </c>
    </row>
    <row r="268" spans="1:4" s="93" customFormat="1">
      <c r="A268" s="93" t="s">
        <v>1855</v>
      </c>
      <c r="B268" s="256">
        <v>0.33</v>
      </c>
      <c r="C268" s="93" t="s">
        <v>1856</v>
      </c>
    </row>
    <row r="269" spans="1:4" s="93" customFormat="1">
      <c r="A269" s="93" t="s">
        <v>1857</v>
      </c>
      <c r="B269" s="256">
        <v>0.35</v>
      </c>
      <c r="C269" s="93" t="s">
        <v>1856</v>
      </c>
    </row>
    <row r="270" spans="1:4" s="93" customFormat="1"/>
    <row r="271" spans="1:4" s="93" customFormat="1">
      <c r="A271" s="93" t="s">
        <v>1858</v>
      </c>
      <c r="B271" s="93">
        <f>B265*(1-B268)</f>
        <v>0.4822485341696085</v>
      </c>
    </row>
    <row r="272" spans="1:4" s="93" customFormat="1">
      <c r="A272" s="93" t="s">
        <v>1859</v>
      </c>
      <c r="B272" s="93">
        <f>B265*(1-B269)</f>
        <v>0.46785305553767992</v>
      </c>
    </row>
    <row r="273" spans="1:10" s="93" customFormat="1"/>
    <row r="274" spans="1:10" s="93" customFormat="1">
      <c r="A274" s="93" t="s">
        <v>1860</v>
      </c>
      <c r="B274" s="93">
        <f>B267*B271</f>
        <v>5382960.3750904137</v>
      </c>
      <c r="C274" s="93" t="s">
        <v>1848</v>
      </c>
    </row>
    <row r="275" spans="1:10" s="93" customFormat="1">
      <c r="A275" s="93" t="s">
        <v>1861</v>
      </c>
      <c r="B275" s="93">
        <f>B267*B272</f>
        <v>5222274.9907593569</v>
      </c>
      <c r="C275" s="93" t="s">
        <v>1848</v>
      </c>
    </row>
    <row r="276" spans="1:10" s="93" customFormat="1"/>
    <row r="277" spans="1:10" s="93" customFormat="1">
      <c r="A277" s="93" t="s">
        <v>1860</v>
      </c>
      <c r="B277" s="255">
        <f>B274/1000</f>
        <v>5382.9603750904134</v>
      </c>
      <c r="C277" s="93" t="s">
        <v>1862</v>
      </c>
    </row>
    <row r="278" spans="1:10" s="93" customFormat="1">
      <c r="A278" s="93" t="s">
        <v>1861</v>
      </c>
      <c r="B278" s="255">
        <f>B275/1000</f>
        <v>5222.274990759357</v>
      </c>
      <c r="C278" s="93" t="s">
        <v>1862</v>
      </c>
    </row>
    <row r="279" spans="1:10" s="21" customFormat="1">
      <c r="A279" s="257"/>
      <c r="B279" s="258"/>
      <c r="C279" s="258"/>
      <c r="D279" s="258"/>
      <c r="E279" s="258"/>
      <c r="F279" s="258"/>
      <c r="G279" s="258"/>
      <c r="H279" s="258"/>
      <c r="I279" s="258"/>
    </row>
    <row r="280" spans="1:10" s="21" customFormat="1">
      <c r="A280" s="257"/>
      <c r="B280" s="258"/>
      <c r="C280" s="258"/>
      <c r="D280" s="258"/>
      <c r="E280" s="258"/>
      <c r="F280" s="258"/>
      <c r="G280" s="258"/>
      <c r="H280" s="258"/>
      <c r="I280" s="258"/>
    </row>
    <row r="281" spans="1:10" s="21" customFormat="1">
      <c r="A281" s="257"/>
      <c r="B281" s="258"/>
      <c r="C281" s="258"/>
      <c r="D281" s="258"/>
      <c r="E281" s="258"/>
      <c r="F281" s="258"/>
      <c r="G281" s="258"/>
      <c r="H281" s="258"/>
      <c r="I281" s="258"/>
      <c r="J281" s="258"/>
    </row>
    <row r="282" spans="1:10" s="21" customFormat="1">
      <c r="A282" s="257"/>
      <c r="B282" s="258"/>
      <c r="C282" s="258"/>
      <c r="D282" s="258"/>
      <c r="E282" s="258"/>
      <c r="F282" s="258"/>
      <c r="G282" s="258"/>
      <c r="H282" s="258"/>
      <c r="I282" s="258"/>
      <c r="J282" s="258"/>
    </row>
    <row r="283" spans="1:10" s="21" customFormat="1">
      <c r="A283" s="257"/>
      <c r="B283" s="258"/>
      <c r="C283" s="258"/>
      <c r="D283" s="258"/>
      <c r="E283" s="258"/>
      <c r="F283" s="258"/>
      <c r="G283" s="258"/>
      <c r="H283" s="258"/>
      <c r="I283" s="258"/>
      <c r="J283" s="258"/>
    </row>
    <row r="284" spans="1:10" s="21" customFormat="1">
      <c r="A284" s="259"/>
      <c r="B284" s="258"/>
      <c r="C284" s="258"/>
      <c r="D284" s="258"/>
      <c r="E284" s="258"/>
      <c r="F284" s="258"/>
      <c r="G284" s="258"/>
      <c r="H284" s="258"/>
      <c r="I284" s="258"/>
      <c r="J284" s="258"/>
    </row>
    <row r="285" spans="1:10" s="21" customFormat="1">
      <c r="A285" s="260"/>
      <c r="B285" s="258"/>
      <c r="C285" s="258"/>
      <c r="D285" s="258"/>
      <c r="E285" s="258"/>
      <c r="F285" s="258"/>
      <c r="G285" s="258"/>
      <c r="H285" s="258"/>
      <c r="I285" s="258"/>
      <c r="J285" s="258"/>
    </row>
    <row r="286" spans="1:10" s="21" customFormat="1">
      <c r="A286" s="260"/>
      <c r="B286" s="258"/>
      <c r="C286" s="258"/>
      <c r="D286" s="258"/>
      <c r="E286" s="258"/>
      <c r="F286" s="258"/>
      <c r="G286" s="258"/>
      <c r="H286" s="258"/>
      <c r="I286" s="258"/>
      <c r="J286" s="258"/>
    </row>
    <row r="287" spans="1:10" s="21" customFormat="1">
      <c r="A287" s="260"/>
      <c r="B287" s="258"/>
      <c r="C287" s="258"/>
      <c r="D287" s="258"/>
      <c r="E287" s="258"/>
      <c r="F287" s="258"/>
      <c r="G287" s="258"/>
      <c r="H287" s="258"/>
      <c r="I287" s="258"/>
      <c r="J287" s="258"/>
    </row>
    <row r="288" spans="1:10" s="21" customFormat="1">
      <c r="A288" s="260"/>
      <c r="B288" s="258"/>
      <c r="C288" s="258"/>
      <c r="D288" s="258"/>
      <c r="E288" s="258"/>
      <c r="F288" s="258"/>
      <c r="G288" s="258"/>
      <c r="H288" s="258"/>
      <c r="I288" s="258"/>
      <c r="J288" s="258"/>
    </row>
    <row r="289" spans="1:10" s="21" customFormat="1">
      <c r="A289" s="260"/>
      <c r="B289" s="258"/>
      <c r="C289" s="258"/>
      <c r="D289" s="258"/>
      <c r="E289" s="258"/>
      <c r="F289" s="258"/>
      <c r="G289" s="258"/>
      <c r="H289" s="258"/>
      <c r="I289" s="258"/>
      <c r="J289" s="258"/>
    </row>
    <row r="290" spans="1:10" s="21" customFormat="1">
      <c r="A290" s="261"/>
      <c r="B290" s="258"/>
      <c r="C290" s="258"/>
      <c r="D290" s="258"/>
      <c r="E290" s="258"/>
      <c r="F290" s="258"/>
      <c r="G290" s="258"/>
      <c r="H290" s="258"/>
      <c r="I290" s="258"/>
      <c r="J290" s="258"/>
    </row>
    <row r="291" spans="1:10" s="21" customFormat="1">
      <c r="A291" s="260"/>
      <c r="B291" s="258"/>
      <c r="C291" s="258"/>
      <c r="D291" s="258"/>
      <c r="E291" s="258"/>
      <c r="F291" s="258"/>
      <c r="G291" s="258"/>
      <c r="H291" s="258"/>
      <c r="I291" s="258"/>
      <c r="J291" s="258"/>
    </row>
    <row r="292" spans="1:10" s="21" customFormat="1">
      <c r="A292" s="260"/>
      <c r="B292" s="258"/>
      <c r="C292" s="258"/>
      <c r="D292" s="258"/>
      <c r="E292" s="258"/>
      <c r="F292" s="258"/>
      <c r="G292" s="258"/>
      <c r="H292" s="258"/>
      <c r="I292" s="258"/>
      <c r="J292" s="258"/>
    </row>
    <row r="293" spans="1:10" s="21" customFormat="1">
      <c r="A293" s="260"/>
      <c r="B293" s="258"/>
      <c r="C293" s="258"/>
      <c r="D293" s="258"/>
      <c r="E293" s="258"/>
      <c r="F293" s="258"/>
      <c r="G293" s="258"/>
      <c r="H293" s="258"/>
      <c r="I293" s="258"/>
      <c r="J293" s="258"/>
    </row>
    <row r="294" spans="1:10" s="21" customFormat="1">
      <c r="A294" s="260"/>
      <c r="B294" s="258"/>
      <c r="C294" s="258"/>
      <c r="D294" s="258"/>
      <c r="E294" s="258"/>
      <c r="F294" s="258"/>
      <c r="G294" s="258"/>
      <c r="H294" s="258"/>
      <c r="I294" s="258"/>
      <c r="J294" s="258"/>
    </row>
    <row r="295" spans="1:10" s="21" customFormat="1">
      <c r="A295" s="260"/>
      <c r="B295" s="258"/>
      <c r="C295" s="258"/>
      <c r="D295" s="258"/>
      <c r="E295" s="258"/>
      <c r="F295" s="258"/>
      <c r="G295" s="258"/>
      <c r="H295" s="258"/>
      <c r="I295" s="258"/>
      <c r="J295" s="258"/>
    </row>
    <row r="296" spans="1:10" s="21" customFormat="1">
      <c r="A296" s="261"/>
      <c r="B296" s="258"/>
      <c r="C296" s="258"/>
      <c r="D296" s="258"/>
      <c r="E296" s="258"/>
      <c r="F296" s="258"/>
      <c r="G296" s="258"/>
      <c r="H296" s="258"/>
      <c r="I296" s="258"/>
      <c r="J296" s="258"/>
    </row>
    <row r="297" spans="1:10" s="21" customFormat="1">
      <c r="A297" s="262"/>
      <c r="B297" s="258"/>
      <c r="C297" s="258"/>
      <c r="D297" s="258"/>
      <c r="E297" s="258"/>
      <c r="F297" s="258"/>
      <c r="G297" s="258"/>
      <c r="H297" s="258"/>
      <c r="I297" s="258"/>
      <c r="J297" s="258"/>
    </row>
    <row r="298" spans="1:10" s="21" customFormat="1">
      <c r="A298" s="263"/>
      <c r="B298" s="258"/>
      <c r="C298" s="258"/>
      <c r="D298" s="258"/>
      <c r="E298" s="258"/>
      <c r="F298" s="258"/>
      <c r="G298" s="258"/>
      <c r="H298" s="258"/>
      <c r="I298" s="258"/>
      <c r="J298" s="258"/>
    </row>
    <row r="299" spans="1:10" s="21" customFormat="1">
      <c r="A299" s="263"/>
      <c r="B299" s="258"/>
      <c r="C299" s="258"/>
      <c r="D299" s="258"/>
      <c r="E299" s="258"/>
      <c r="F299" s="258"/>
      <c r="G299" s="258"/>
      <c r="H299" s="258"/>
      <c r="I299" s="258"/>
      <c r="J299" s="258"/>
    </row>
    <row r="300" spans="1:10" s="21" customFormat="1">
      <c r="A300" s="263"/>
      <c r="B300" s="258"/>
      <c r="C300" s="258"/>
      <c r="D300" s="258"/>
      <c r="E300" s="258"/>
      <c r="F300" s="258"/>
      <c r="G300" s="258"/>
      <c r="H300" s="258"/>
      <c r="I300" s="258"/>
      <c r="J300" s="258"/>
    </row>
    <row r="301" spans="1:10" s="21" customFormat="1">
      <c r="A301" s="263"/>
      <c r="B301" s="258"/>
      <c r="C301" s="258"/>
      <c r="D301" s="258"/>
      <c r="E301" s="258"/>
      <c r="F301" s="258"/>
      <c r="G301" s="258"/>
      <c r="H301" s="258"/>
      <c r="I301" s="258"/>
      <c r="J301" s="258"/>
    </row>
    <row r="302" spans="1:10" s="21" customFormat="1">
      <c r="A302" s="263"/>
      <c r="B302" s="258"/>
      <c r="C302" s="258"/>
      <c r="D302" s="258"/>
      <c r="E302" s="258"/>
      <c r="F302" s="258"/>
      <c r="G302" s="258"/>
      <c r="H302" s="258"/>
      <c r="I302" s="258"/>
      <c r="J302" s="258"/>
    </row>
    <row r="303" spans="1:10" s="21" customFormat="1">
      <c r="A303" s="264"/>
      <c r="B303" s="258"/>
      <c r="C303" s="258"/>
      <c r="D303" s="258"/>
      <c r="E303" s="258"/>
      <c r="F303" s="258"/>
      <c r="G303" s="258"/>
      <c r="H303" s="258"/>
      <c r="I303" s="258"/>
      <c r="J303" s="258"/>
    </row>
    <row r="304" spans="1:10" s="21" customFormat="1">
      <c r="A304" s="257"/>
      <c r="B304" s="258"/>
      <c r="C304" s="258"/>
      <c r="D304" s="258"/>
      <c r="E304" s="258"/>
      <c r="F304" s="258"/>
      <c r="G304" s="258"/>
      <c r="H304" s="258"/>
      <c r="I304" s="258"/>
      <c r="J304" s="258"/>
    </row>
    <row r="305" spans="1:10" s="21" customFormat="1">
      <c r="A305" s="257"/>
      <c r="B305" s="258"/>
      <c r="C305" s="258"/>
      <c r="D305" s="258"/>
      <c r="E305" s="258"/>
      <c r="F305" s="258"/>
      <c r="G305" s="258"/>
      <c r="H305" s="258"/>
      <c r="I305" s="258"/>
      <c r="J305" s="258"/>
    </row>
    <row r="306" spans="1:10" s="21" customFormat="1">
      <c r="A306" s="257"/>
      <c r="B306" s="258"/>
      <c r="C306" s="258"/>
      <c r="D306" s="258"/>
      <c r="E306" s="258"/>
      <c r="F306" s="258"/>
      <c r="G306" s="258"/>
      <c r="H306" s="258"/>
      <c r="I306" s="258"/>
      <c r="J306" s="258"/>
    </row>
    <row r="307" spans="1:10" s="21" customFormat="1">
      <c r="A307" s="257"/>
      <c r="B307" s="258"/>
      <c r="C307" s="258"/>
      <c r="D307" s="258"/>
      <c r="E307" s="258"/>
      <c r="F307" s="258"/>
      <c r="G307" s="258"/>
      <c r="H307" s="258"/>
      <c r="I307" s="258"/>
      <c r="J307" s="258"/>
    </row>
    <row r="308" spans="1:10" s="21" customFormat="1">
      <c r="A308" s="257"/>
      <c r="B308" s="258"/>
      <c r="C308" s="258"/>
      <c r="D308" s="258"/>
      <c r="E308" s="258"/>
      <c r="F308" s="258"/>
      <c r="G308" s="258"/>
      <c r="H308" s="258"/>
      <c r="I308" s="258"/>
      <c r="J308" s="258"/>
    </row>
    <row r="309" spans="1:10" s="21" customFormat="1">
      <c r="A309" s="257"/>
      <c r="B309" s="258"/>
      <c r="C309" s="258"/>
      <c r="D309" s="258"/>
      <c r="E309" s="258"/>
      <c r="F309" s="258"/>
      <c r="G309" s="258"/>
      <c r="H309" s="258"/>
      <c r="I309" s="258"/>
      <c r="J309" s="258"/>
    </row>
    <row r="310" spans="1:10" s="21" customFormat="1">
      <c r="A310" s="265"/>
      <c r="B310" s="258"/>
      <c r="C310" s="258"/>
      <c r="D310" s="258"/>
      <c r="E310" s="258"/>
      <c r="F310" s="258"/>
      <c r="G310" s="258"/>
      <c r="H310" s="258"/>
      <c r="I310" s="258"/>
      <c r="J310" s="258"/>
    </row>
    <row r="311" spans="1:10" s="21" customFormat="1">
      <c r="A311" s="257"/>
      <c r="B311" s="258"/>
      <c r="C311" s="258"/>
      <c r="D311" s="258"/>
      <c r="E311" s="258"/>
      <c r="F311" s="258"/>
      <c r="G311" s="258"/>
      <c r="H311" s="258"/>
      <c r="I311" s="258"/>
      <c r="J311" s="258"/>
    </row>
    <row r="312" spans="1:10" s="21" customFormat="1">
      <c r="A312" s="257"/>
      <c r="B312" s="258"/>
      <c r="C312" s="258"/>
      <c r="D312" s="258"/>
      <c r="E312" s="258"/>
      <c r="F312" s="258"/>
      <c r="G312" s="258"/>
      <c r="H312" s="258"/>
      <c r="I312" s="258"/>
      <c r="J312" s="258"/>
    </row>
    <row r="313" spans="1:10" s="21" customFormat="1">
      <c r="A313" s="257"/>
      <c r="B313" s="258"/>
      <c r="C313" s="258"/>
      <c r="D313" s="258"/>
      <c r="E313" s="258"/>
      <c r="F313" s="258"/>
      <c r="G313" s="258"/>
      <c r="H313" s="258"/>
      <c r="I313" s="258"/>
      <c r="J313" s="258"/>
    </row>
    <row r="314" spans="1:10" s="21" customFormat="1">
      <c r="A314" s="257"/>
      <c r="B314" s="258"/>
      <c r="C314" s="258"/>
      <c r="D314" s="258"/>
      <c r="E314" s="258"/>
      <c r="F314" s="258"/>
      <c r="G314" s="258"/>
      <c r="H314" s="258"/>
      <c r="I314" s="258"/>
      <c r="J314" s="258"/>
    </row>
    <row r="315" spans="1:10" s="21" customFormat="1">
      <c r="A315" s="257"/>
      <c r="B315" s="258"/>
      <c r="C315" s="258"/>
      <c r="D315" s="258"/>
      <c r="E315" s="258"/>
      <c r="F315" s="258"/>
      <c r="G315" s="258"/>
      <c r="H315" s="258"/>
      <c r="I315" s="258"/>
      <c r="J315" s="258"/>
    </row>
    <row r="316" spans="1:10" s="21" customFormat="1">
      <c r="A316" s="257"/>
      <c r="B316" s="258"/>
      <c r="C316" s="258"/>
      <c r="D316" s="258"/>
      <c r="E316" s="258"/>
      <c r="F316" s="258"/>
      <c r="G316" s="258"/>
      <c r="H316" s="258"/>
      <c r="I316" s="258"/>
      <c r="J316" s="258"/>
    </row>
    <row r="317" spans="1:10" s="21" customFormat="1">
      <c r="A317" s="263"/>
      <c r="B317" s="258"/>
      <c r="C317" s="258"/>
      <c r="D317" s="258"/>
      <c r="E317" s="258"/>
      <c r="F317" s="258"/>
      <c r="G317" s="258"/>
      <c r="H317" s="258"/>
      <c r="I317" s="258"/>
      <c r="J317" s="258"/>
    </row>
    <row r="318" spans="1:10" s="21" customFormat="1">
      <c r="A318" s="266"/>
      <c r="B318" s="258"/>
      <c r="C318" s="258"/>
      <c r="D318" s="258"/>
      <c r="E318" s="258"/>
      <c r="F318" s="258"/>
      <c r="G318" s="258"/>
      <c r="H318" s="258"/>
      <c r="I318" s="258"/>
      <c r="J318" s="258"/>
    </row>
    <row r="319" spans="1:10" s="21" customFormat="1">
      <c r="A319" s="266"/>
      <c r="B319" s="258"/>
      <c r="C319" s="258"/>
      <c r="D319" s="258"/>
      <c r="E319" s="258"/>
      <c r="F319" s="258"/>
      <c r="G319" s="258"/>
      <c r="H319" s="258"/>
      <c r="I319" s="258"/>
      <c r="J319" s="258"/>
    </row>
    <row r="320" spans="1:10" s="21" customFormat="1">
      <c r="A320" s="266"/>
      <c r="B320" s="258"/>
      <c r="C320" s="258"/>
      <c r="D320" s="258"/>
      <c r="E320" s="258"/>
      <c r="F320" s="258"/>
      <c r="G320" s="258"/>
      <c r="H320" s="258"/>
      <c r="I320" s="258"/>
      <c r="J320" s="258"/>
    </row>
    <row r="321" spans="1:10" s="21" customFormat="1">
      <c r="A321" s="266"/>
      <c r="B321" s="258"/>
      <c r="C321" s="258"/>
      <c r="D321" s="258"/>
      <c r="E321" s="258"/>
      <c r="F321" s="258"/>
      <c r="G321" s="258"/>
      <c r="H321" s="258"/>
      <c r="I321" s="258"/>
      <c r="J321" s="258"/>
    </row>
    <row r="322" spans="1:10" s="21" customFormat="1">
      <c r="A322" s="266"/>
      <c r="B322" s="258"/>
      <c r="C322" s="258"/>
      <c r="D322" s="258"/>
      <c r="E322" s="258"/>
      <c r="F322" s="258"/>
      <c r="G322" s="258"/>
      <c r="H322" s="258"/>
      <c r="I322" s="258"/>
      <c r="J322" s="258"/>
    </row>
    <row r="323" spans="1:10" s="21" customFormat="1">
      <c r="A323" s="266"/>
      <c r="B323" s="258"/>
      <c r="C323" s="258"/>
      <c r="D323" s="258"/>
      <c r="E323" s="258"/>
      <c r="F323" s="258"/>
      <c r="G323" s="258"/>
      <c r="H323" s="258"/>
      <c r="I323" s="258"/>
      <c r="J323" s="258"/>
    </row>
    <row r="324" spans="1:10" s="21" customFormat="1">
      <c r="A324" s="265"/>
      <c r="B324" s="258"/>
      <c r="C324" s="258"/>
      <c r="D324" s="258"/>
      <c r="E324" s="258"/>
      <c r="F324" s="258"/>
      <c r="G324" s="258"/>
      <c r="H324" s="258"/>
      <c r="I324" s="258"/>
      <c r="J324" s="258"/>
    </row>
    <row r="325" spans="1:10" s="21" customFormat="1">
      <c r="A325" s="257"/>
      <c r="B325" s="258"/>
      <c r="C325" s="258"/>
      <c r="D325" s="258"/>
      <c r="E325" s="258"/>
      <c r="F325" s="258"/>
      <c r="G325" s="258"/>
      <c r="H325" s="258"/>
      <c r="I325" s="258"/>
      <c r="J325" s="258"/>
    </row>
    <row r="326" spans="1:10" s="21" customFormat="1">
      <c r="A326" s="257"/>
      <c r="B326" s="258"/>
      <c r="C326" s="258"/>
      <c r="D326" s="258"/>
      <c r="E326" s="258"/>
      <c r="F326" s="258"/>
      <c r="G326" s="258"/>
      <c r="H326" s="258"/>
      <c r="I326" s="258"/>
      <c r="J326" s="258"/>
    </row>
    <row r="327" spans="1:10" s="21" customFormat="1">
      <c r="A327" s="257"/>
      <c r="B327" s="258"/>
      <c r="C327" s="258"/>
      <c r="D327" s="258"/>
      <c r="E327" s="258"/>
      <c r="F327" s="258"/>
      <c r="G327" s="258"/>
      <c r="H327" s="258"/>
      <c r="I327" s="258"/>
      <c r="J327" s="258"/>
    </row>
    <row r="328" spans="1:10" s="21" customFormat="1">
      <c r="A328" s="257"/>
      <c r="B328" s="258"/>
      <c r="C328" s="258"/>
      <c r="D328" s="258"/>
      <c r="E328" s="258"/>
      <c r="F328" s="258"/>
      <c r="G328" s="258"/>
      <c r="H328" s="258"/>
      <c r="I328" s="258"/>
      <c r="J328" s="258"/>
    </row>
    <row r="329" spans="1:10" s="21" customFormat="1">
      <c r="A329" s="257"/>
      <c r="B329" s="258"/>
      <c r="C329" s="258"/>
      <c r="D329" s="258"/>
      <c r="E329" s="258"/>
      <c r="F329" s="258"/>
      <c r="G329" s="258"/>
      <c r="H329" s="258"/>
      <c r="I329" s="258"/>
      <c r="J329" s="258"/>
    </row>
    <row r="330" spans="1:10" s="21" customFormat="1">
      <c r="A330" s="257"/>
      <c r="B330" s="258"/>
      <c r="C330" s="258"/>
      <c r="D330" s="258"/>
      <c r="E330" s="258"/>
      <c r="F330" s="258"/>
      <c r="G330" s="258"/>
      <c r="H330" s="258"/>
      <c r="I330" s="258"/>
      <c r="J330" s="258"/>
    </row>
    <row r="331" spans="1:10" s="21" customFormat="1">
      <c r="A331" s="262"/>
      <c r="B331" s="258"/>
      <c r="C331" s="258"/>
      <c r="D331" s="258"/>
      <c r="E331" s="258"/>
      <c r="F331" s="258"/>
      <c r="G331" s="258"/>
      <c r="H331" s="258"/>
      <c r="I331" s="258"/>
      <c r="J331" s="258"/>
    </row>
    <row r="332" spans="1:10" s="21" customFormat="1">
      <c r="A332" s="263"/>
      <c r="B332" s="258"/>
      <c r="C332" s="258"/>
      <c r="D332" s="258"/>
      <c r="E332" s="258"/>
      <c r="F332" s="258"/>
      <c r="G332" s="258"/>
      <c r="H332" s="258"/>
      <c r="I332" s="258"/>
      <c r="J332" s="258"/>
    </row>
    <row r="333" spans="1:10" s="21" customFormat="1">
      <c r="A333" s="266"/>
      <c r="B333" s="258"/>
      <c r="C333" s="258"/>
      <c r="D333" s="258"/>
      <c r="E333" s="258"/>
      <c r="F333" s="258"/>
      <c r="G333" s="258"/>
      <c r="H333" s="258"/>
      <c r="I333" s="258"/>
      <c r="J333" s="258"/>
    </row>
    <row r="334" spans="1:10" s="21" customFormat="1">
      <c r="A334" s="266"/>
      <c r="B334" s="258"/>
      <c r="C334" s="258"/>
      <c r="D334" s="258"/>
      <c r="E334" s="258"/>
      <c r="F334" s="258"/>
      <c r="G334" s="258"/>
      <c r="H334" s="258"/>
      <c r="I334" s="258"/>
      <c r="J334" s="258"/>
    </row>
    <row r="335" spans="1:10" s="21" customFormat="1">
      <c r="A335" s="266"/>
      <c r="B335" s="258"/>
      <c r="C335" s="258"/>
      <c r="D335" s="258"/>
      <c r="E335" s="258"/>
      <c r="F335" s="258"/>
      <c r="G335" s="258"/>
      <c r="H335" s="258"/>
      <c r="I335" s="258"/>
      <c r="J335" s="258"/>
    </row>
    <row r="336" spans="1:10" s="21" customFormat="1">
      <c r="A336" s="266"/>
      <c r="B336" s="258"/>
      <c r="C336" s="258"/>
      <c r="D336" s="258"/>
      <c r="E336" s="258"/>
      <c r="F336" s="258"/>
      <c r="G336" s="258"/>
      <c r="H336" s="258"/>
      <c r="I336" s="258"/>
      <c r="J336" s="258"/>
    </row>
    <row r="337" spans="1:10" s="21" customFormat="1">
      <c r="A337" s="266"/>
      <c r="B337" s="258"/>
      <c r="C337" s="258"/>
      <c r="D337" s="258"/>
      <c r="E337" s="258"/>
      <c r="F337" s="258"/>
      <c r="G337" s="258"/>
      <c r="H337" s="258"/>
      <c r="I337" s="258"/>
      <c r="J337" s="258"/>
    </row>
    <row r="338" spans="1:10" s="21" customFormat="1">
      <c r="A338" s="266"/>
      <c r="B338" s="258"/>
      <c r="C338" s="258"/>
      <c r="D338" s="258"/>
      <c r="E338" s="258"/>
      <c r="F338" s="258"/>
      <c r="G338" s="258"/>
      <c r="H338" s="258"/>
      <c r="I338" s="258"/>
      <c r="J338" s="258"/>
    </row>
    <row r="339" spans="1:10" s="21" customFormat="1">
      <c r="A339" s="265"/>
      <c r="B339" s="258"/>
      <c r="C339" s="258"/>
      <c r="D339" s="258"/>
      <c r="E339" s="258"/>
      <c r="F339" s="258"/>
      <c r="G339" s="258"/>
      <c r="H339" s="258"/>
      <c r="I339" s="258"/>
      <c r="J339" s="258"/>
    </row>
    <row r="340" spans="1:10" s="21" customFormat="1">
      <c r="A340" s="257"/>
      <c r="B340" s="258"/>
      <c r="C340" s="258"/>
      <c r="D340" s="258"/>
      <c r="E340" s="258"/>
      <c r="F340" s="258"/>
      <c r="G340" s="258"/>
      <c r="H340" s="258"/>
      <c r="I340" s="258"/>
      <c r="J340" s="258"/>
    </row>
    <row r="341" spans="1:10" s="21" customFormat="1">
      <c r="A341" s="257"/>
      <c r="B341" s="258"/>
      <c r="C341" s="258"/>
      <c r="D341" s="258"/>
      <c r="E341" s="258"/>
      <c r="F341" s="258"/>
      <c r="G341" s="258"/>
      <c r="H341" s="258"/>
      <c r="I341" s="258"/>
      <c r="J341" s="258"/>
    </row>
    <row r="342" spans="1:10" s="21" customFormat="1">
      <c r="A342" s="257"/>
      <c r="B342" s="258"/>
      <c r="C342" s="258"/>
      <c r="D342" s="258"/>
      <c r="E342" s="258"/>
      <c r="F342" s="258"/>
      <c r="G342" s="258"/>
      <c r="H342" s="258"/>
      <c r="I342" s="258"/>
      <c r="J342" s="258"/>
    </row>
    <row r="343" spans="1:10" s="21" customFormat="1">
      <c r="A343" s="257"/>
      <c r="B343" s="258"/>
      <c r="C343" s="258"/>
      <c r="D343" s="258"/>
      <c r="E343" s="258"/>
      <c r="F343" s="258"/>
      <c r="G343" s="258"/>
      <c r="H343" s="258"/>
      <c r="I343" s="258"/>
      <c r="J343" s="258"/>
    </row>
    <row r="344" spans="1:10" s="21" customFormat="1">
      <c r="A344" s="257"/>
      <c r="B344" s="258"/>
      <c r="C344" s="258"/>
      <c r="D344" s="258"/>
      <c r="E344" s="258"/>
      <c r="F344" s="258"/>
      <c r="G344" s="258"/>
      <c r="H344" s="258"/>
      <c r="I344" s="258"/>
      <c r="J344" s="258"/>
    </row>
    <row r="345" spans="1:10" s="21" customFormat="1">
      <c r="A345" s="257"/>
      <c r="B345" s="258"/>
      <c r="C345" s="258"/>
      <c r="D345" s="258"/>
      <c r="E345" s="258"/>
      <c r="F345" s="258"/>
      <c r="G345" s="258"/>
      <c r="H345" s="258"/>
      <c r="I345" s="258"/>
      <c r="J345" s="258"/>
    </row>
    <row r="346" spans="1:10" s="21" customFormat="1">
      <c r="A346" s="267"/>
      <c r="B346" s="258"/>
      <c r="C346" s="258"/>
      <c r="D346" s="258"/>
      <c r="E346" s="258"/>
      <c r="F346" s="258"/>
      <c r="G346" s="258"/>
      <c r="H346" s="258"/>
      <c r="I346" s="258"/>
      <c r="J346" s="258"/>
    </row>
    <row r="347" spans="1:10" s="21" customFormat="1">
      <c r="A347" s="257"/>
      <c r="B347" s="258"/>
      <c r="C347" s="258"/>
      <c r="D347" s="258"/>
      <c r="E347" s="258"/>
      <c r="F347" s="258"/>
      <c r="G347" s="258"/>
      <c r="H347" s="258"/>
      <c r="I347" s="258"/>
      <c r="J347" s="258"/>
    </row>
    <row r="348" spans="1:10" s="21" customFormat="1">
      <c r="A348" s="257"/>
      <c r="B348" s="258"/>
      <c r="C348" s="258"/>
      <c r="D348" s="258"/>
      <c r="E348" s="258"/>
      <c r="F348" s="258"/>
      <c r="G348" s="258"/>
      <c r="H348" s="258"/>
      <c r="I348" s="258"/>
      <c r="J348" s="258"/>
    </row>
    <row r="349" spans="1:10" s="21" customFormat="1">
      <c r="A349" s="257"/>
      <c r="B349" s="258"/>
      <c r="C349" s="258"/>
      <c r="D349" s="258"/>
      <c r="E349" s="258"/>
      <c r="F349" s="258"/>
      <c r="G349" s="258"/>
      <c r="H349" s="258"/>
      <c r="I349" s="258"/>
      <c r="J349" s="258"/>
    </row>
    <row r="350" spans="1:10" s="21" customFormat="1">
      <c r="A350" s="257"/>
      <c r="B350" s="258"/>
      <c r="C350" s="258"/>
      <c r="D350" s="258"/>
      <c r="E350" s="258"/>
      <c r="F350" s="258"/>
      <c r="G350" s="258"/>
      <c r="H350" s="258"/>
      <c r="I350" s="258"/>
      <c r="J350" s="258"/>
    </row>
    <row r="351" spans="1:10" s="21" customFormat="1">
      <c r="A351" s="257"/>
      <c r="B351" s="258"/>
      <c r="C351" s="258"/>
      <c r="D351" s="258"/>
      <c r="E351" s="258"/>
      <c r="F351" s="258"/>
      <c r="G351" s="258"/>
      <c r="H351" s="258"/>
      <c r="I351" s="258"/>
      <c r="J351" s="258"/>
    </row>
    <row r="352" spans="1:10" s="21" customFormat="1">
      <c r="A352" s="257"/>
      <c r="B352" s="258"/>
      <c r="C352" s="258"/>
      <c r="D352" s="258"/>
      <c r="E352" s="258"/>
      <c r="F352" s="258"/>
      <c r="G352" s="258"/>
      <c r="H352" s="258"/>
      <c r="I352" s="258"/>
      <c r="J352" s="258"/>
    </row>
    <row r="353" spans="1:10" s="21" customFormat="1">
      <c r="A353" s="267"/>
      <c r="B353" s="258"/>
      <c r="C353" s="258"/>
      <c r="D353" s="258"/>
      <c r="E353" s="258"/>
      <c r="F353" s="258"/>
      <c r="G353" s="258"/>
      <c r="H353" s="258"/>
      <c r="I353" s="258"/>
      <c r="J353" s="258"/>
    </row>
    <row r="354" spans="1:10" s="21" customFormat="1">
      <c r="A354" s="257"/>
      <c r="B354" s="258"/>
      <c r="C354" s="258"/>
      <c r="D354" s="258"/>
      <c r="E354" s="258"/>
      <c r="F354" s="258"/>
      <c r="G354" s="258"/>
      <c r="H354" s="258"/>
      <c r="I354" s="258"/>
      <c r="J354" s="258"/>
    </row>
    <row r="355" spans="1:10" s="21" customFormat="1">
      <c r="A355" s="257"/>
      <c r="B355" s="258"/>
      <c r="C355" s="258"/>
      <c r="D355" s="258"/>
      <c r="E355" s="258"/>
      <c r="F355" s="258"/>
      <c r="G355" s="258"/>
      <c r="H355" s="258"/>
      <c r="I355" s="258"/>
      <c r="J355" s="258"/>
    </row>
    <row r="356" spans="1:10" s="21" customFormat="1">
      <c r="A356" s="257"/>
      <c r="B356" s="258"/>
      <c r="C356" s="258"/>
      <c r="D356" s="258"/>
      <c r="E356" s="258"/>
      <c r="F356" s="258"/>
      <c r="G356" s="258"/>
      <c r="H356" s="258"/>
      <c r="I356" s="258"/>
      <c r="J356" s="258"/>
    </row>
    <row r="357" spans="1:10" s="21" customFormat="1">
      <c r="A357" s="257"/>
      <c r="B357" s="258"/>
      <c r="C357" s="258"/>
      <c r="D357" s="258"/>
      <c r="E357" s="258"/>
      <c r="F357" s="258"/>
      <c r="G357" s="258"/>
      <c r="H357" s="258"/>
      <c r="I357" s="258"/>
      <c r="J357" s="258"/>
    </row>
    <row r="358" spans="1:10" s="21" customFormat="1">
      <c r="A358" s="257"/>
      <c r="B358" s="258"/>
      <c r="C358" s="258"/>
      <c r="D358" s="258"/>
      <c r="E358" s="258"/>
      <c r="F358" s="258"/>
      <c r="G358" s="258"/>
      <c r="H358" s="258"/>
      <c r="I358" s="258"/>
      <c r="J358" s="258"/>
    </row>
    <row r="359" spans="1:10" s="21" customFormat="1">
      <c r="A359" s="257"/>
      <c r="B359" s="258"/>
      <c r="C359" s="258"/>
      <c r="D359" s="258"/>
      <c r="E359" s="258"/>
      <c r="F359" s="258"/>
      <c r="G359" s="258"/>
      <c r="H359" s="258"/>
      <c r="I359" s="258"/>
      <c r="J359" s="258"/>
    </row>
    <row r="360" spans="1:10" s="21" customFormat="1">
      <c r="A360" s="257"/>
      <c r="B360" s="258"/>
      <c r="C360" s="258"/>
      <c r="D360" s="258"/>
      <c r="E360" s="258"/>
      <c r="F360" s="258"/>
      <c r="G360" s="258"/>
      <c r="H360" s="258"/>
      <c r="I360" s="258"/>
      <c r="J360" s="258"/>
    </row>
    <row r="361" spans="1:10" s="21" customFormat="1">
      <c r="A361" s="267"/>
      <c r="B361" s="258"/>
      <c r="C361" s="258"/>
      <c r="D361" s="258"/>
      <c r="E361" s="258"/>
      <c r="F361" s="258"/>
      <c r="G361" s="258"/>
      <c r="H361" s="258"/>
      <c r="I361" s="258"/>
      <c r="J361" s="258"/>
    </row>
    <row r="362" spans="1:10" s="21" customFormat="1">
      <c r="A362" s="257"/>
      <c r="B362" s="258"/>
      <c r="C362" s="258"/>
      <c r="D362" s="258"/>
      <c r="E362" s="258"/>
      <c r="F362" s="258"/>
      <c r="G362" s="258"/>
      <c r="H362" s="258"/>
      <c r="I362" s="258"/>
      <c r="J362" s="258"/>
    </row>
    <row r="363" spans="1:10" s="21" customFormat="1">
      <c r="A363" s="257"/>
      <c r="B363" s="258"/>
      <c r="C363" s="258"/>
      <c r="D363" s="258"/>
      <c r="E363" s="258"/>
      <c r="F363" s="258"/>
      <c r="G363" s="258"/>
      <c r="H363" s="258"/>
      <c r="I363" s="258"/>
      <c r="J363" s="258"/>
    </row>
    <row r="364" spans="1:10" s="21" customFormat="1">
      <c r="A364" s="257"/>
      <c r="B364" s="258"/>
      <c r="C364" s="258"/>
      <c r="D364" s="258"/>
      <c r="E364" s="258"/>
      <c r="F364" s="258"/>
      <c r="G364" s="258"/>
      <c r="H364" s="258"/>
      <c r="I364" s="258"/>
      <c r="J364" s="258"/>
    </row>
    <row r="365" spans="1:10" s="21" customFormat="1">
      <c r="A365" s="257"/>
      <c r="B365" s="258"/>
      <c r="C365" s="258"/>
      <c r="D365" s="258"/>
      <c r="E365" s="258"/>
      <c r="F365" s="258"/>
      <c r="G365" s="258"/>
      <c r="H365" s="258"/>
      <c r="I365" s="258"/>
      <c r="J365" s="258"/>
    </row>
    <row r="366" spans="1:10" s="21" customFormat="1">
      <c r="A366" s="257"/>
      <c r="B366" s="258"/>
      <c r="C366" s="258"/>
      <c r="D366" s="258"/>
      <c r="E366" s="258"/>
      <c r="F366" s="258"/>
      <c r="G366" s="258"/>
      <c r="H366" s="258"/>
      <c r="I366" s="258"/>
      <c r="J366" s="258"/>
    </row>
    <row r="367" spans="1:10" s="21" customFormat="1">
      <c r="A367" s="257"/>
      <c r="B367" s="258"/>
      <c r="C367" s="258"/>
      <c r="D367" s="258"/>
      <c r="E367" s="258"/>
      <c r="F367" s="258"/>
      <c r="G367" s="258"/>
      <c r="H367" s="258"/>
      <c r="I367" s="258"/>
      <c r="J367" s="258"/>
    </row>
    <row r="368" spans="1:10" s="21" customFormat="1">
      <c r="A368" s="257"/>
      <c r="B368" s="258"/>
      <c r="C368" s="258"/>
      <c r="D368" s="258"/>
      <c r="E368" s="258"/>
      <c r="F368" s="258"/>
      <c r="G368" s="258"/>
      <c r="H368" s="258"/>
      <c r="I368" s="258"/>
      <c r="J368" s="258"/>
    </row>
    <row r="369" spans="1:10" s="21" customFormat="1">
      <c r="A369" s="268"/>
      <c r="B369" s="258"/>
      <c r="C369" s="258"/>
      <c r="D369" s="258"/>
      <c r="E369" s="258"/>
      <c r="F369" s="258"/>
      <c r="G369" s="258"/>
      <c r="H369" s="258"/>
      <c r="I369" s="258"/>
      <c r="J369" s="258"/>
    </row>
    <row r="370" spans="1:10" s="21" customFormat="1">
      <c r="A370" s="269"/>
      <c r="B370" s="258"/>
      <c r="C370" s="258"/>
      <c r="D370" s="258"/>
      <c r="E370" s="258"/>
      <c r="F370" s="258"/>
      <c r="G370" s="258"/>
      <c r="H370" s="258"/>
      <c r="I370" s="258"/>
      <c r="J370" s="258"/>
    </row>
    <row r="371" spans="1:10" s="21" customFormat="1">
      <c r="A371" s="262"/>
      <c r="B371" s="258"/>
      <c r="C371" s="258"/>
      <c r="D371" s="258"/>
      <c r="E371" s="258"/>
      <c r="F371" s="258"/>
      <c r="G371" s="258"/>
      <c r="H371" s="258"/>
      <c r="I371" s="258"/>
      <c r="J371" s="258"/>
    </row>
    <row r="372" spans="1:10" s="21" customFormat="1">
      <c r="A372" s="263"/>
      <c r="B372" s="258"/>
      <c r="C372" s="258"/>
      <c r="D372" s="258"/>
      <c r="E372" s="258"/>
      <c r="F372" s="258"/>
      <c r="G372" s="258"/>
      <c r="H372" s="258"/>
      <c r="I372" s="258"/>
      <c r="J372" s="258"/>
    </row>
    <row r="373" spans="1:10" s="21" customFormat="1">
      <c r="A373" s="263"/>
      <c r="B373" s="258"/>
      <c r="C373" s="258"/>
      <c r="D373" s="258"/>
      <c r="E373" s="258"/>
      <c r="F373" s="258"/>
      <c r="G373" s="258"/>
      <c r="H373" s="258"/>
      <c r="I373" s="258"/>
      <c r="J373" s="258"/>
    </row>
    <row r="374" spans="1:10" s="21" customFormat="1">
      <c r="A374" s="263"/>
      <c r="B374" s="258"/>
      <c r="C374" s="258"/>
      <c r="D374" s="258"/>
      <c r="E374" s="258"/>
      <c r="F374" s="258"/>
      <c r="G374" s="258"/>
      <c r="H374" s="258"/>
      <c r="I374" s="258"/>
      <c r="J374" s="258"/>
    </row>
    <row r="375" spans="1:10" s="21" customFormat="1">
      <c r="A375" s="263"/>
      <c r="B375" s="258"/>
      <c r="C375" s="258"/>
      <c r="D375" s="258"/>
      <c r="E375" s="258"/>
      <c r="F375" s="258"/>
      <c r="G375" s="258"/>
      <c r="H375" s="258"/>
      <c r="I375" s="258"/>
      <c r="J375" s="258"/>
    </row>
    <row r="376" spans="1:10" s="21" customFormat="1">
      <c r="A376" s="263"/>
      <c r="B376" s="258"/>
      <c r="C376" s="258"/>
      <c r="D376" s="258"/>
      <c r="E376" s="258"/>
      <c r="F376" s="258"/>
      <c r="G376" s="258"/>
      <c r="H376" s="258"/>
      <c r="I376" s="258"/>
      <c r="J376" s="258"/>
    </row>
    <row r="377" spans="1:10" s="21" customFormat="1">
      <c r="A377" s="263"/>
      <c r="B377" s="258"/>
      <c r="C377" s="258"/>
      <c r="D377" s="258"/>
      <c r="E377" s="258"/>
      <c r="F377" s="258"/>
      <c r="G377" s="258"/>
      <c r="H377" s="258"/>
      <c r="I377" s="258"/>
      <c r="J377" s="258"/>
    </row>
    <row r="378" spans="1:10" s="21" customFormat="1">
      <c r="A378" s="262"/>
      <c r="B378" s="258"/>
      <c r="C378" s="258"/>
      <c r="D378" s="258"/>
      <c r="E378" s="258"/>
      <c r="F378" s="258"/>
      <c r="G378" s="258"/>
      <c r="H378" s="258"/>
      <c r="I378" s="258"/>
      <c r="J378" s="258"/>
    </row>
    <row r="379" spans="1:10" s="21" customFormat="1">
      <c r="A379" s="263"/>
      <c r="B379" s="258"/>
      <c r="C379" s="258"/>
      <c r="D379" s="258"/>
      <c r="E379" s="258"/>
      <c r="F379" s="258"/>
      <c r="G379" s="258"/>
      <c r="H379" s="258"/>
      <c r="I379" s="258"/>
      <c r="J379" s="258"/>
    </row>
    <row r="380" spans="1:10" s="21" customFormat="1">
      <c r="A380" s="263"/>
      <c r="B380" s="258"/>
      <c r="C380" s="258"/>
      <c r="D380" s="258"/>
      <c r="E380" s="258"/>
      <c r="F380" s="258"/>
      <c r="G380" s="258"/>
      <c r="H380" s="258"/>
      <c r="I380" s="258"/>
      <c r="J380" s="258"/>
    </row>
    <row r="381" spans="1:10" s="21" customFormat="1">
      <c r="A381" s="263"/>
      <c r="B381" s="258"/>
      <c r="C381" s="258"/>
      <c r="D381" s="258"/>
      <c r="E381" s="258"/>
      <c r="F381" s="258"/>
      <c r="G381" s="258"/>
      <c r="H381" s="258"/>
      <c r="I381" s="258"/>
      <c r="J381" s="258"/>
    </row>
    <row r="382" spans="1:10" s="21" customFormat="1">
      <c r="A382" s="263"/>
      <c r="B382" s="258"/>
      <c r="C382" s="258"/>
      <c r="D382" s="258"/>
      <c r="E382" s="258"/>
      <c r="F382" s="258"/>
      <c r="G382" s="258"/>
      <c r="H382" s="258"/>
      <c r="I382" s="258"/>
      <c r="J382" s="258"/>
    </row>
    <row r="383" spans="1:10" s="21" customFormat="1">
      <c r="A383" s="263"/>
      <c r="B383" s="258"/>
      <c r="C383" s="258"/>
      <c r="D383" s="258"/>
      <c r="E383" s="258"/>
      <c r="F383" s="258"/>
      <c r="G383" s="258"/>
      <c r="H383" s="258"/>
      <c r="I383" s="258"/>
      <c r="J383" s="258"/>
    </row>
    <row r="384" spans="1:10" s="21" customFormat="1">
      <c r="A384" s="263"/>
      <c r="B384" s="258"/>
      <c r="C384" s="258"/>
      <c r="D384" s="258"/>
      <c r="E384" s="258"/>
      <c r="F384" s="258"/>
      <c r="G384" s="258"/>
      <c r="H384" s="258"/>
      <c r="I384" s="258"/>
      <c r="J384" s="258"/>
    </row>
    <row r="385" spans="1:10" s="21" customFormat="1">
      <c r="A385" s="262"/>
      <c r="B385" s="258"/>
      <c r="C385" s="258"/>
      <c r="D385" s="258"/>
      <c r="E385" s="258"/>
      <c r="F385" s="258"/>
      <c r="G385" s="258"/>
      <c r="H385" s="258"/>
      <c r="I385" s="258"/>
      <c r="J385" s="258"/>
    </row>
    <row r="386" spans="1:10" s="21" customFormat="1">
      <c r="A386" s="263"/>
      <c r="B386" s="258"/>
      <c r="C386" s="258"/>
      <c r="D386" s="258"/>
      <c r="E386" s="258"/>
      <c r="F386" s="258"/>
      <c r="G386" s="258"/>
      <c r="H386" s="258"/>
      <c r="I386" s="258"/>
      <c r="J386" s="258"/>
    </row>
    <row r="387" spans="1:10" s="21" customFormat="1">
      <c r="A387" s="263"/>
      <c r="B387" s="258"/>
      <c r="C387" s="258"/>
      <c r="D387" s="258"/>
      <c r="E387" s="258"/>
      <c r="F387" s="258"/>
      <c r="G387" s="258"/>
      <c r="H387" s="258"/>
      <c r="I387" s="258"/>
      <c r="J387" s="258"/>
    </row>
    <row r="388" spans="1:10" s="21" customFormat="1">
      <c r="A388" s="263"/>
      <c r="B388" s="258"/>
      <c r="C388" s="258"/>
      <c r="D388" s="258"/>
      <c r="E388" s="258"/>
      <c r="F388" s="258"/>
      <c r="G388" s="258"/>
      <c r="H388" s="258"/>
      <c r="I388" s="258"/>
      <c r="J388" s="258"/>
    </row>
    <row r="389" spans="1:10" s="21" customFormat="1">
      <c r="A389" s="263"/>
      <c r="B389" s="258"/>
      <c r="C389" s="258"/>
      <c r="D389" s="258"/>
      <c r="E389" s="258"/>
      <c r="F389" s="258"/>
      <c r="G389" s="258"/>
      <c r="H389" s="258"/>
      <c r="I389" s="258"/>
      <c r="J389" s="258"/>
    </row>
    <row r="390" spans="1:10" s="21" customFormat="1">
      <c r="A390" s="263"/>
      <c r="B390" s="258"/>
      <c r="C390" s="258"/>
      <c r="D390" s="258"/>
      <c r="E390" s="258"/>
      <c r="F390" s="258"/>
      <c r="G390" s="258"/>
      <c r="H390" s="258"/>
      <c r="I390" s="258"/>
      <c r="J390" s="258"/>
    </row>
    <row r="391" spans="1:10" s="21" customFormat="1">
      <c r="A391" s="263"/>
      <c r="B391" s="258"/>
      <c r="C391" s="258"/>
      <c r="D391" s="258"/>
      <c r="E391" s="258"/>
      <c r="F391" s="258"/>
      <c r="G391" s="258"/>
      <c r="H391" s="258"/>
      <c r="I391" s="258"/>
      <c r="J391" s="258"/>
    </row>
    <row r="392" spans="1:10" s="21" customFormat="1">
      <c r="A392" s="269"/>
      <c r="B392" s="258"/>
      <c r="C392" s="258"/>
      <c r="D392" s="258"/>
      <c r="E392" s="258"/>
      <c r="F392" s="258"/>
      <c r="G392" s="258"/>
      <c r="H392" s="258"/>
      <c r="I392" s="258"/>
      <c r="J392" s="258"/>
    </row>
    <row r="393" spans="1:10" s="21" customFormat="1">
      <c r="A393" s="262"/>
      <c r="B393" s="258"/>
      <c r="C393" s="258"/>
      <c r="D393" s="258"/>
      <c r="E393" s="258"/>
      <c r="F393" s="258"/>
      <c r="G393" s="258"/>
      <c r="H393" s="258"/>
      <c r="I393" s="258"/>
      <c r="J393" s="258"/>
    </row>
    <row r="394" spans="1:10" s="21" customFormat="1">
      <c r="A394" s="263"/>
      <c r="B394" s="258"/>
      <c r="C394" s="258"/>
      <c r="D394" s="258"/>
      <c r="E394" s="258"/>
      <c r="F394" s="258"/>
      <c r="G394" s="258"/>
      <c r="H394" s="258"/>
      <c r="I394" s="258"/>
      <c r="J394" s="258"/>
    </row>
    <row r="395" spans="1:10" s="21" customFormat="1">
      <c r="A395" s="263"/>
      <c r="B395" s="258"/>
      <c r="C395" s="258"/>
      <c r="D395" s="258"/>
      <c r="E395" s="258"/>
      <c r="F395" s="258"/>
      <c r="G395" s="258"/>
      <c r="H395" s="258"/>
      <c r="I395" s="258"/>
      <c r="J395" s="258"/>
    </row>
    <row r="396" spans="1:10" s="21" customFormat="1">
      <c r="A396" s="263"/>
      <c r="B396" s="258"/>
      <c r="C396" s="258"/>
      <c r="D396" s="258"/>
      <c r="E396" s="258"/>
      <c r="F396" s="258"/>
      <c r="G396" s="258"/>
      <c r="H396" s="258"/>
      <c r="I396" s="258"/>
      <c r="J396" s="258"/>
    </row>
    <row r="397" spans="1:10" s="21" customFormat="1">
      <c r="A397" s="263"/>
      <c r="B397" s="258"/>
      <c r="C397" s="258"/>
      <c r="D397" s="258"/>
      <c r="E397" s="258"/>
      <c r="F397" s="258"/>
      <c r="G397" s="258"/>
      <c r="H397" s="258"/>
      <c r="I397" s="258"/>
      <c r="J397" s="258"/>
    </row>
    <row r="398" spans="1:10" s="21" customFormat="1">
      <c r="A398" s="263"/>
      <c r="B398" s="258"/>
      <c r="C398" s="258"/>
      <c r="D398" s="258"/>
      <c r="E398" s="258"/>
      <c r="F398" s="258"/>
      <c r="G398" s="258"/>
      <c r="H398" s="258"/>
      <c r="I398" s="258"/>
      <c r="J398" s="258"/>
    </row>
    <row r="399" spans="1:10" s="21" customFormat="1">
      <c r="A399" s="270"/>
      <c r="B399" s="271"/>
      <c r="C399" s="271"/>
      <c r="D399" s="271"/>
      <c r="E399" s="271"/>
      <c r="F399" s="271"/>
      <c r="G399" s="271"/>
      <c r="H399" s="271"/>
      <c r="I399" s="271"/>
      <c r="J399" s="271"/>
    </row>
    <row r="400" spans="1:10" s="21" customFormat="1">
      <c r="A400" s="270"/>
      <c r="B400" s="258"/>
      <c r="C400" s="258"/>
      <c r="D400" s="258"/>
      <c r="E400" s="258"/>
      <c r="F400" s="258"/>
      <c r="G400" s="258"/>
      <c r="H400" s="258"/>
      <c r="I400" s="258"/>
      <c r="J400" s="258"/>
    </row>
    <row r="401" spans="1:13" s="21" customFormat="1">
      <c r="A401" s="267"/>
      <c r="B401" s="258"/>
      <c r="C401" s="258"/>
      <c r="D401" s="258"/>
      <c r="E401" s="258"/>
      <c r="F401" s="258"/>
      <c r="G401" s="258"/>
      <c r="H401" s="258"/>
      <c r="I401" s="258"/>
      <c r="J401" s="258"/>
    </row>
    <row r="402" spans="1:13" s="21" customFormat="1">
      <c r="A402" s="267"/>
      <c r="B402" s="258"/>
      <c r="C402" s="258"/>
      <c r="D402" s="258"/>
      <c r="E402" s="258"/>
      <c r="F402" s="258"/>
      <c r="G402" s="258"/>
      <c r="H402" s="258"/>
      <c r="I402" s="258"/>
      <c r="J402" s="258"/>
    </row>
    <row r="403" spans="1:13" s="21" customFormat="1">
      <c r="A403" s="272"/>
      <c r="B403" s="272"/>
      <c r="C403" s="272"/>
      <c r="D403" s="272"/>
      <c r="E403" s="272"/>
    </row>
    <row r="404" spans="1:13" s="21" customFormat="1">
      <c r="A404" s="273"/>
      <c r="B404" s="274"/>
      <c r="C404" s="274"/>
      <c r="D404" s="274"/>
      <c r="E404" s="274"/>
      <c r="F404" s="274"/>
      <c r="G404" s="274"/>
      <c r="H404" s="274"/>
      <c r="I404" s="274"/>
      <c r="J404" s="274"/>
    </row>
    <row r="405" spans="1:13" s="21" customFormat="1">
      <c r="A405" s="272"/>
      <c r="B405" s="272"/>
      <c r="C405" s="272"/>
      <c r="D405" s="272"/>
      <c r="E405" s="272"/>
    </row>
    <row r="406" spans="1:13" s="21" customFormat="1" ht="15.4">
      <c r="A406" s="275"/>
      <c r="B406" s="275"/>
      <c r="C406" s="275"/>
      <c r="D406" s="275"/>
      <c r="E406" s="275"/>
      <c r="F406" s="275"/>
      <c r="G406" s="275"/>
      <c r="H406" s="276"/>
      <c r="I406" s="276"/>
      <c r="J406" s="276"/>
      <c r="K406" s="276"/>
      <c r="L406" s="276"/>
      <c r="M406" s="277"/>
    </row>
    <row r="407" spans="1:13" s="21" customFormat="1" ht="15.4">
      <c r="A407" s="278"/>
      <c r="B407" s="279"/>
      <c r="C407" s="279"/>
      <c r="D407" s="279"/>
      <c r="E407" s="279"/>
      <c r="F407" s="279"/>
      <c r="G407" s="279"/>
      <c r="H407" s="276"/>
      <c r="I407" s="276"/>
      <c r="J407" s="276"/>
      <c r="K407" s="276"/>
      <c r="L407" s="276"/>
      <c r="M407" s="277"/>
    </row>
    <row r="408" spans="1:13" s="21" customFormat="1">
      <c r="A408" s="280"/>
      <c r="B408" s="276"/>
      <c r="C408" s="276"/>
      <c r="D408" s="276"/>
      <c r="E408" s="276"/>
      <c r="F408" s="276"/>
      <c r="G408" s="276"/>
      <c r="H408" s="276"/>
      <c r="I408" s="276"/>
      <c r="J408" s="276"/>
      <c r="K408" s="276"/>
      <c r="L408" s="277"/>
      <c r="M408" s="277"/>
    </row>
    <row r="409" spans="1:13" s="21" customFormat="1">
      <c r="A409" s="276"/>
      <c r="B409" s="276"/>
      <c r="C409" s="276"/>
      <c r="D409" s="276"/>
      <c r="E409" s="276"/>
      <c r="F409" s="276"/>
      <c r="G409" s="276"/>
      <c r="H409" s="276"/>
      <c r="I409" s="276"/>
      <c r="J409" s="276"/>
      <c r="K409" s="276"/>
      <c r="L409" s="276"/>
      <c r="M409" s="281"/>
    </row>
    <row r="410" spans="1:13" s="21" customFormat="1">
      <c r="A410" s="282"/>
      <c r="B410" s="283"/>
      <c r="C410" s="283"/>
      <c r="D410" s="283"/>
      <c r="E410" s="284"/>
      <c r="F410" s="284"/>
      <c r="G410" s="285"/>
      <c r="H410" s="283"/>
      <c r="I410" s="286"/>
      <c r="J410" s="283"/>
      <c r="K410" s="284"/>
      <c r="L410" s="284"/>
      <c r="M410" s="283"/>
    </row>
    <row r="411" spans="1:13" s="21" customFormat="1">
      <c r="A411" s="282"/>
      <c r="B411" s="284"/>
      <c r="C411" s="284"/>
      <c r="D411" s="284"/>
      <c r="E411" s="284"/>
      <c r="F411" s="284"/>
      <c r="G411" s="284"/>
      <c r="H411" s="284"/>
      <c r="I411" s="287"/>
      <c r="J411" s="287"/>
      <c r="K411" s="287"/>
      <c r="L411" s="287"/>
      <c r="M411" s="287"/>
    </row>
    <row r="412" spans="1:13" s="21" customFormat="1">
      <c r="A412" s="288"/>
      <c r="B412" s="258"/>
      <c r="C412" s="258"/>
      <c r="D412" s="258"/>
      <c r="E412" s="258"/>
      <c r="F412" s="258"/>
      <c r="G412" s="258"/>
      <c r="H412" s="258"/>
      <c r="I412" s="258"/>
      <c r="J412" s="258"/>
      <c r="K412" s="258"/>
      <c r="L412" s="258"/>
      <c r="M412" s="258"/>
    </row>
    <row r="413" spans="1:13" s="21" customFormat="1">
      <c r="A413" s="288"/>
      <c r="B413" s="258"/>
      <c r="C413" s="258"/>
      <c r="D413" s="258"/>
      <c r="E413" s="258"/>
      <c r="F413" s="258"/>
      <c r="G413" s="258"/>
      <c r="H413" s="258"/>
      <c r="I413" s="258"/>
      <c r="J413" s="258"/>
      <c r="K413" s="258"/>
      <c r="L413" s="258"/>
      <c r="M413" s="258"/>
    </row>
    <row r="414" spans="1:13" s="21" customFormat="1">
      <c r="A414" s="289"/>
      <c r="B414" s="258"/>
      <c r="C414" s="258"/>
      <c r="D414" s="258"/>
      <c r="E414" s="258"/>
      <c r="F414" s="258"/>
      <c r="G414" s="258"/>
      <c r="H414" s="258"/>
      <c r="I414" s="258"/>
      <c r="J414" s="258"/>
      <c r="K414" s="258"/>
      <c r="L414" s="258"/>
      <c r="M414" s="258"/>
    </row>
    <row r="415" spans="1:13" s="21" customFormat="1">
      <c r="A415" s="289"/>
      <c r="B415" s="258"/>
      <c r="C415" s="258"/>
      <c r="D415" s="258"/>
      <c r="E415" s="258"/>
      <c r="F415" s="258"/>
      <c r="G415" s="258"/>
      <c r="H415" s="258"/>
      <c r="I415" s="258"/>
      <c r="J415" s="258"/>
      <c r="K415" s="258"/>
      <c r="L415" s="258"/>
      <c r="M415" s="258"/>
    </row>
    <row r="416" spans="1:13" s="21" customFormat="1">
      <c r="A416" s="289"/>
      <c r="B416" s="258"/>
      <c r="C416" s="258"/>
      <c r="D416" s="258"/>
      <c r="E416" s="258"/>
      <c r="F416" s="258"/>
      <c r="G416" s="258"/>
      <c r="H416" s="258"/>
      <c r="I416" s="258"/>
      <c r="J416" s="258"/>
      <c r="K416" s="258"/>
      <c r="L416" s="258"/>
      <c r="M416" s="258"/>
    </row>
    <row r="417" spans="1:13" s="21" customFormat="1">
      <c r="A417" s="289"/>
      <c r="B417" s="258"/>
      <c r="C417" s="258"/>
      <c r="D417" s="258"/>
      <c r="E417" s="258"/>
      <c r="F417" s="258"/>
      <c r="G417" s="258"/>
      <c r="H417" s="258"/>
      <c r="I417" s="258"/>
      <c r="J417" s="258"/>
      <c r="K417" s="258"/>
      <c r="L417" s="258"/>
      <c r="M417" s="258"/>
    </row>
    <row r="418" spans="1:13" s="21" customFormat="1">
      <c r="A418" s="288"/>
      <c r="B418" s="258"/>
      <c r="C418" s="258"/>
      <c r="D418" s="258"/>
      <c r="E418" s="258"/>
      <c r="F418" s="258"/>
      <c r="G418" s="258"/>
      <c r="H418" s="258"/>
      <c r="I418" s="258"/>
      <c r="J418" s="258"/>
      <c r="K418" s="258"/>
      <c r="L418" s="258"/>
      <c r="M418" s="258"/>
    </row>
    <row r="419" spans="1:13" s="21" customFormat="1">
      <c r="A419" s="289"/>
      <c r="B419" s="258"/>
      <c r="C419" s="258"/>
      <c r="D419" s="258"/>
      <c r="E419" s="258"/>
      <c r="F419" s="258"/>
      <c r="G419" s="258"/>
      <c r="H419" s="258"/>
      <c r="I419" s="258"/>
      <c r="J419" s="258"/>
      <c r="K419" s="258"/>
      <c r="L419" s="258"/>
      <c r="M419" s="258"/>
    </row>
    <row r="420" spans="1:13" s="21" customFormat="1">
      <c r="A420" s="289"/>
      <c r="B420" s="258"/>
      <c r="C420" s="258"/>
      <c r="D420" s="258"/>
      <c r="E420" s="258"/>
      <c r="F420" s="258"/>
      <c r="G420" s="258"/>
      <c r="H420" s="258"/>
      <c r="I420" s="258"/>
      <c r="J420" s="258"/>
      <c r="K420" s="258"/>
      <c r="L420" s="258"/>
      <c r="M420" s="258"/>
    </row>
    <row r="421" spans="1:13" s="21" customFormat="1">
      <c r="A421" s="289"/>
      <c r="B421" s="258"/>
      <c r="C421" s="258"/>
      <c r="D421" s="258"/>
      <c r="E421" s="258"/>
      <c r="F421" s="258"/>
      <c r="G421" s="258"/>
      <c r="H421" s="258"/>
      <c r="I421" s="258"/>
      <c r="J421" s="258"/>
      <c r="K421" s="258"/>
      <c r="L421" s="258"/>
      <c r="M421" s="258"/>
    </row>
    <row r="422" spans="1:13" s="21" customFormat="1">
      <c r="A422" s="289"/>
      <c r="B422" s="258"/>
      <c r="C422" s="258"/>
      <c r="D422" s="258"/>
      <c r="E422" s="258"/>
      <c r="F422" s="258"/>
      <c r="G422" s="258"/>
      <c r="H422" s="258"/>
      <c r="I422" s="258"/>
      <c r="J422" s="258"/>
      <c r="K422" s="258"/>
      <c r="L422" s="258"/>
      <c r="M422" s="258"/>
    </row>
    <row r="423" spans="1:13" s="21" customFormat="1">
      <c r="A423" s="289"/>
      <c r="B423" s="258"/>
      <c r="C423" s="258"/>
      <c r="D423" s="258"/>
      <c r="E423" s="258"/>
      <c r="F423" s="258"/>
      <c r="G423" s="258"/>
      <c r="H423" s="258"/>
      <c r="I423" s="258"/>
      <c r="J423" s="258"/>
      <c r="K423" s="258"/>
      <c r="L423" s="258"/>
      <c r="M423" s="258"/>
    </row>
    <row r="424" spans="1:13" s="21" customFormat="1">
      <c r="A424" s="289"/>
      <c r="B424" s="258"/>
      <c r="C424" s="258"/>
      <c r="D424" s="258"/>
      <c r="E424" s="258"/>
      <c r="F424" s="258"/>
      <c r="G424" s="258"/>
      <c r="H424" s="258"/>
      <c r="I424" s="258"/>
      <c r="J424" s="258"/>
      <c r="K424" s="258"/>
      <c r="L424" s="258"/>
      <c r="M424" s="258"/>
    </row>
    <row r="425" spans="1:13" s="21" customFormat="1">
      <c r="A425" s="289"/>
      <c r="B425" s="258"/>
      <c r="C425" s="258"/>
      <c r="D425" s="258"/>
      <c r="E425" s="258"/>
      <c r="F425" s="258"/>
      <c r="G425" s="258"/>
      <c r="H425" s="258"/>
      <c r="I425" s="258"/>
      <c r="J425" s="258"/>
      <c r="K425" s="258"/>
      <c r="L425" s="258"/>
      <c r="M425" s="258"/>
    </row>
    <row r="426" spans="1:13" s="21" customFormat="1">
      <c r="A426" s="289"/>
      <c r="B426" s="258"/>
      <c r="C426" s="258"/>
      <c r="D426" s="258"/>
      <c r="E426" s="258"/>
      <c r="F426" s="258"/>
      <c r="G426" s="258"/>
      <c r="H426" s="258"/>
      <c r="I426" s="258"/>
      <c r="J426" s="258"/>
      <c r="K426" s="258"/>
      <c r="L426" s="258"/>
      <c r="M426" s="258"/>
    </row>
    <row r="427" spans="1:13" s="21" customFormat="1">
      <c r="A427" s="289"/>
      <c r="B427" s="258"/>
      <c r="C427" s="258"/>
      <c r="D427" s="258"/>
      <c r="E427" s="258"/>
      <c r="F427" s="258"/>
      <c r="G427" s="258"/>
      <c r="H427" s="258"/>
      <c r="I427" s="258"/>
      <c r="J427" s="258"/>
      <c r="K427" s="258"/>
      <c r="L427" s="258"/>
      <c r="M427" s="258"/>
    </row>
    <row r="428" spans="1:13" s="21" customFormat="1">
      <c r="A428" s="289"/>
      <c r="B428" s="258"/>
      <c r="C428" s="258"/>
      <c r="D428" s="258"/>
      <c r="E428" s="258"/>
      <c r="F428" s="258"/>
      <c r="G428" s="258"/>
      <c r="H428" s="258"/>
      <c r="I428" s="258"/>
      <c r="J428" s="258"/>
      <c r="K428" s="258"/>
      <c r="L428" s="258"/>
      <c r="M428" s="258"/>
    </row>
    <row r="429" spans="1:13" s="21" customFormat="1">
      <c r="A429" s="288"/>
      <c r="B429" s="258"/>
      <c r="C429" s="258"/>
      <c r="D429" s="258"/>
      <c r="E429" s="258"/>
      <c r="F429" s="258"/>
      <c r="G429" s="258"/>
      <c r="H429" s="258"/>
      <c r="I429" s="258"/>
      <c r="J429" s="258"/>
      <c r="K429" s="258"/>
      <c r="L429" s="258"/>
      <c r="M429" s="258"/>
    </row>
    <row r="430" spans="1:13" s="21" customFormat="1">
      <c r="A430" s="289"/>
      <c r="B430" s="258"/>
      <c r="C430" s="258"/>
      <c r="D430" s="258"/>
      <c r="E430" s="258"/>
      <c r="F430" s="258"/>
      <c r="G430" s="258"/>
      <c r="H430" s="258"/>
      <c r="I430" s="258"/>
      <c r="J430" s="258"/>
      <c r="K430" s="258"/>
      <c r="L430" s="258"/>
      <c r="M430" s="258"/>
    </row>
    <row r="431" spans="1:13" s="21" customFormat="1">
      <c r="A431" s="289"/>
      <c r="B431" s="258"/>
      <c r="C431" s="258"/>
      <c r="D431" s="258"/>
      <c r="E431" s="258"/>
      <c r="F431" s="258"/>
      <c r="G431" s="258"/>
      <c r="H431" s="258"/>
      <c r="I431" s="258"/>
      <c r="J431" s="258"/>
      <c r="K431" s="258"/>
      <c r="L431" s="258"/>
      <c r="M431" s="258"/>
    </row>
    <row r="432" spans="1:13" s="21" customFormat="1">
      <c r="A432" s="289"/>
      <c r="B432" s="258"/>
      <c r="C432" s="258"/>
      <c r="D432" s="258"/>
      <c r="E432" s="258"/>
      <c r="F432" s="258"/>
      <c r="G432" s="258"/>
      <c r="H432" s="258"/>
      <c r="I432" s="258"/>
      <c r="J432" s="258"/>
      <c r="K432" s="258"/>
      <c r="L432" s="258"/>
      <c r="M432" s="258"/>
    </row>
    <row r="433" spans="1:13" s="21" customFormat="1">
      <c r="A433" s="289"/>
      <c r="B433" s="258"/>
      <c r="C433" s="258"/>
      <c r="D433" s="258"/>
      <c r="E433" s="258"/>
      <c r="F433" s="258"/>
      <c r="G433" s="258"/>
      <c r="H433" s="258"/>
      <c r="I433" s="258"/>
      <c r="J433" s="258"/>
      <c r="K433" s="258"/>
      <c r="L433" s="258"/>
      <c r="M433" s="258"/>
    </row>
    <row r="434" spans="1:13" s="21" customFormat="1">
      <c r="A434" s="290"/>
      <c r="B434" s="258"/>
      <c r="C434" s="258"/>
      <c r="D434" s="258"/>
      <c r="E434" s="258"/>
      <c r="F434" s="258"/>
      <c r="G434" s="258"/>
      <c r="H434" s="258"/>
      <c r="I434" s="258"/>
      <c r="J434" s="258"/>
      <c r="K434" s="258"/>
      <c r="L434" s="258"/>
      <c r="M434" s="258"/>
    </row>
    <row r="435" spans="1:13" s="21" customFormat="1">
      <c r="A435" s="290"/>
      <c r="B435" s="258"/>
      <c r="C435" s="258"/>
      <c r="D435" s="258"/>
      <c r="E435" s="258"/>
      <c r="F435" s="258"/>
      <c r="G435" s="258"/>
      <c r="H435" s="258"/>
      <c r="I435" s="258"/>
      <c r="J435" s="258"/>
      <c r="K435" s="258"/>
      <c r="L435" s="258"/>
      <c r="M435" s="258"/>
    </row>
    <row r="436" spans="1:13" s="21" customFormat="1">
      <c r="A436" s="289"/>
      <c r="B436" s="258"/>
      <c r="C436" s="258"/>
      <c r="D436" s="258"/>
      <c r="E436" s="258"/>
      <c r="F436" s="258"/>
      <c r="G436" s="258"/>
      <c r="H436" s="258"/>
      <c r="I436" s="258"/>
      <c r="J436" s="258"/>
      <c r="K436" s="258"/>
      <c r="L436" s="258"/>
      <c r="M436" s="258"/>
    </row>
    <row r="437" spans="1:13" s="21" customFormat="1">
      <c r="A437" s="291"/>
      <c r="B437" s="258"/>
      <c r="C437" s="258"/>
      <c r="D437" s="258"/>
      <c r="E437" s="258"/>
      <c r="F437" s="258"/>
      <c r="G437" s="258"/>
      <c r="H437" s="258"/>
      <c r="I437" s="258"/>
      <c r="J437" s="258"/>
      <c r="K437" s="258"/>
      <c r="L437" s="258"/>
      <c r="M437" s="258"/>
    </row>
    <row r="438" spans="1:13" s="21" customFormat="1">
      <c r="A438" s="292"/>
      <c r="B438" s="258"/>
      <c r="C438" s="258"/>
      <c r="D438" s="258"/>
      <c r="E438" s="258"/>
      <c r="F438" s="258"/>
      <c r="G438" s="258"/>
      <c r="H438" s="258"/>
      <c r="I438" s="258"/>
      <c r="J438" s="258"/>
      <c r="K438" s="258"/>
      <c r="L438" s="258"/>
      <c r="M438" s="258"/>
    </row>
    <row r="439" spans="1:13" s="21" customFormat="1">
      <c r="A439" s="292"/>
      <c r="B439" s="258"/>
      <c r="C439" s="258"/>
      <c r="D439" s="258"/>
      <c r="E439" s="258"/>
      <c r="F439" s="258"/>
      <c r="G439" s="258"/>
      <c r="H439" s="258"/>
      <c r="I439" s="258"/>
      <c r="J439" s="258"/>
      <c r="K439" s="258"/>
      <c r="L439" s="258"/>
      <c r="M439" s="258"/>
    </row>
    <row r="440" spans="1:13" s="21" customFormat="1">
      <c r="A440" s="292"/>
      <c r="B440" s="258"/>
      <c r="C440" s="258"/>
      <c r="D440" s="258"/>
      <c r="E440" s="258"/>
      <c r="F440" s="258"/>
      <c r="G440" s="258"/>
      <c r="H440" s="258"/>
      <c r="I440" s="258"/>
      <c r="J440" s="258"/>
      <c r="K440" s="258"/>
      <c r="L440" s="258"/>
      <c r="M440" s="258"/>
    </row>
    <row r="441" spans="1:13" s="21" customFormat="1">
      <c r="A441" s="291"/>
      <c r="B441" s="258"/>
      <c r="C441" s="258"/>
      <c r="D441" s="258"/>
      <c r="E441" s="258"/>
      <c r="F441" s="258"/>
      <c r="G441" s="258"/>
      <c r="H441" s="258"/>
      <c r="I441" s="258"/>
      <c r="J441" s="258"/>
      <c r="K441" s="258"/>
      <c r="L441" s="258"/>
      <c r="M441" s="258"/>
    </row>
    <row r="442" spans="1:13" s="21" customFormat="1">
      <c r="A442" s="292"/>
      <c r="B442" s="258"/>
      <c r="C442" s="258"/>
      <c r="D442" s="258"/>
      <c r="E442" s="258"/>
      <c r="F442" s="258"/>
      <c r="G442" s="258"/>
      <c r="H442" s="258"/>
      <c r="I442" s="258"/>
      <c r="J442" s="258"/>
      <c r="K442" s="258"/>
      <c r="L442" s="258"/>
      <c r="M442" s="258"/>
    </row>
    <row r="443" spans="1:13" s="21" customFormat="1">
      <c r="A443" s="292"/>
      <c r="B443" s="258"/>
      <c r="C443" s="258"/>
      <c r="D443" s="258"/>
      <c r="E443" s="258"/>
      <c r="F443" s="258"/>
      <c r="G443" s="258"/>
      <c r="H443" s="258"/>
      <c r="I443" s="258"/>
      <c r="J443" s="258"/>
      <c r="K443" s="258"/>
      <c r="L443" s="258"/>
      <c r="M443" s="258"/>
    </row>
    <row r="444" spans="1:13" s="21" customFormat="1">
      <c r="A444" s="292"/>
      <c r="B444" s="258"/>
      <c r="C444" s="258"/>
      <c r="D444" s="258"/>
      <c r="E444" s="258"/>
      <c r="F444" s="258"/>
      <c r="G444" s="258"/>
      <c r="H444" s="258"/>
      <c r="I444" s="258"/>
      <c r="J444" s="258"/>
      <c r="K444" s="258"/>
      <c r="L444" s="258"/>
      <c r="M444" s="258"/>
    </row>
    <row r="445" spans="1:13" s="21" customFormat="1">
      <c r="A445" s="292"/>
      <c r="B445" s="258"/>
      <c r="C445" s="258"/>
      <c r="D445" s="258"/>
      <c r="E445" s="258"/>
      <c r="F445" s="258"/>
      <c r="G445" s="258"/>
      <c r="H445" s="258"/>
      <c r="I445" s="258"/>
      <c r="J445" s="258"/>
      <c r="K445" s="258"/>
      <c r="L445" s="258"/>
      <c r="M445" s="258"/>
    </row>
    <row r="446" spans="1:13" s="21" customFormat="1">
      <c r="A446" s="292"/>
      <c r="B446" s="258"/>
      <c r="C446" s="258"/>
      <c r="D446" s="258"/>
      <c r="E446" s="258"/>
      <c r="F446" s="258"/>
      <c r="G446" s="258"/>
      <c r="H446" s="258"/>
      <c r="I446" s="258"/>
      <c r="J446" s="258"/>
      <c r="K446" s="258"/>
      <c r="L446" s="258"/>
      <c r="M446" s="258"/>
    </row>
    <row r="447" spans="1:13" s="21" customFormat="1">
      <c r="A447" s="293"/>
      <c r="B447" s="258"/>
      <c r="C447" s="258"/>
      <c r="D447" s="258"/>
      <c r="E447" s="258"/>
      <c r="F447" s="258"/>
      <c r="G447" s="258"/>
      <c r="H447" s="258"/>
      <c r="I447" s="258"/>
      <c r="J447" s="258"/>
      <c r="K447" s="258"/>
      <c r="L447" s="258"/>
      <c r="M447" s="258"/>
    </row>
    <row r="448" spans="1:13" s="21" customFormat="1">
      <c r="A448" s="292"/>
      <c r="B448" s="258"/>
      <c r="C448" s="258"/>
      <c r="D448" s="258"/>
      <c r="E448" s="258"/>
      <c r="F448" s="258"/>
      <c r="G448" s="258"/>
      <c r="H448" s="258"/>
      <c r="I448" s="258"/>
      <c r="J448" s="258"/>
      <c r="K448" s="258"/>
      <c r="L448" s="258"/>
      <c r="M448" s="258"/>
    </row>
    <row r="449" spans="1:36" s="21" customFormat="1">
      <c r="A449" s="292"/>
      <c r="B449" s="258"/>
      <c r="C449" s="258"/>
      <c r="D449" s="258"/>
      <c r="E449" s="258"/>
      <c r="F449" s="258"/>
      <c r="G449" s="258"/>
      <c r="H449" s="258"/>
      <c r="I449" s="258"/>
      <c r="J449" s="258"/>
      <c r="K449" s="258"/>
      <c r="L449" s="258"/>
      <c r="M449" s="258"/>
    </row>
    <row r="450" spans="1:36" s="21" customFormat="1">
      <c r="A450" s="292"/>
      <c r="B450" s="258"/>
      <c r="C450" s="258"/>
      <c r="D450" s="258"/>
      <c r="E450" s="258"/>
      <c r="F450" s="258"/>
      <c r="G450" s="258"/>
      <c r="H450" s="258"/>
      <c r="I450" s="258"/>
      <c r="J450" s="258"/>
      <c r="K450" s="258"/>
      <c r="L450" s="258"/>
      <c r="M450" s="258"/>
    </row>
    <row r="451" spans="1:36" s="21" customFormat="1">
      <c r="A451" s="292"/>
      <c r="B451" s="258"/>
      <c r="C451" s="258"/>
      <c r="D451" s="258"/>
      <c r="E451" s="258"/>
      <c r="F451" s="258"/>
      <c r="G451" s="258"/>
      <c r="H451" s="258"/>
      <c r="I451" s="258"/>
      <c r="J451" s="258"/>
      <c r="K451" s="258"/>
      <c r="L451" s="258"/>
      <c r="M451" s="258"/>
    </row>
    <row r="452" spans="1:36" s="21" customFormat="1">
      <c r="A452" s="292"/>
      <c r="B452" s="258"/>
      <c r="C452" s="258"/>
      <c r="D452" s="258"/>
      <c r="E452" s="258"/>
      <c r="F452" s="258"/>
      <c r="G452" s="258"/>
      <c r="H452" s="258"/>
      <c r="I452" s="258"/>
      <c r="J452" s="258"/>
      <c r="K452" s="258"/>
      <c r="L452" s="258"/>
      <c r="M452" s="258"/>
    </row>
    <row r="453" spans="1:36" s="21" customFormat="1">
      <c r="A453" s="292"/>
      <c r="B453" s="258"/>
      <c r="C453" s="258"/>
      <c r="D453" s="258"/>
      <c r="E453" s="258"/>
      <c r="F453" s="258"/>
      <c r="G453" s="258"/>
      <c r="H453" s="258"/>
      <c r="I453" s="258"/>
      <c r="J453" s="258"/>
      <c r="K453" s="258"/>
      <c r="L453" s="258"/>
      <c r="M453" s="258"/>
    </row>
    <row r="454" spans="1:36" s="21" customFormat="1">
      <c r="A454" s="291"/>
      <c r="B454" s="258"/>
      <c r="C454" s="258"/>
      <c r="D454" s="258"/>
      <c r="E454" s="258"/>
      <c r="F454" s="258"/>
      <c r="G454" s="258"/>
      <c r="H454" s="258"/>
      <c r="I454" s="258"/>
      <c r="J454" s="258"/>
      <c r="K454" s="258"/>
      <c r="L454" s="258"/>
      <c r="M454" s="258"/>
    </row>
    <row r="455" spans="1:36" s="21" customFormat="1">
      <c r="A455" s="292"/>
      <c r="B455" s="258"/>
      <c r="C455" s="258"/>
      <c r="D455" s="258"/>
      <c r="E455" s="258"/>
      <c r="F455" s="258"/>
      <c r="G455" s="258"/>
      <c r="H455" s="258"/>
      <c r="I455" s="258"/>
      <c r="J455" s="258"/>
      <c r="K455" s="258"/>
      <c r="L455" s="258"/>
      <c r="M455" s="258"/>
    </row>
    <row r="456" spans="1:36" s="21" customFormat="1">
      <c r="A456" s="292"/>
      <c r="B456" s="258"/>
      <c r="C456" s="258"/>
      <c r="D456" s="258"/>
      <c r="E456" s="258"/>
      <c r="F456" s="258"/>
      <c r="G456" s="258"/>
      <c r="H456" s="258"/>
      <c r="I456" s="258"/>
      <c r="J456" s="258"/>
      <c r="K456" s="258"/>
      <c r="L456" s="258"/>
      <c r="M456" s="258"/>
    </row>
    <row r="457" spans="1:36" s="21" customFormat="1">
      <c r="A457" s="292"/>
      <c r="B457" s="258"/>
      <c r="C457" s="258"/>
      <c r="D457" s="258"/>
      <c r="E457" s="258"/>
      <c r="F457" s="258"/>
      <c r="G457" s="258"/>
      <c r="H457" s="258"/>
      <c r="I457" s="258"/>
      <c r="J457" s="258"/>
      <c r="K457" s="258"/>
      <c r="L457" s="258"/>
      <c r="M457" s="258"/>
    </row>
    <row r="458" spans="1:36" s="21" customFormat="1">
      <c r="A458" s="292"/>
      <c r="B458" s="258"/>
      <c r="C458" s="258"/>
      <c r="D458" s="258"/>
      <c r="E458" s="258"/>
      <c r="F458" s="258"/>
      <c r="G458" s="258"/>
      <c r="H458" s="258"/>
      <c r="I458" s="258"/>
      <c r="J458" s="258"/>
      <c r="K458" s="258"/>
      <c r="L458" s="258"/>
      <c r="M458" s="258"/>
    </row>
    <row r="459" spans="1:36" s="21" customFormat="1">
      <c r="A459" s="291"/>
      <c r="B459" s="258"/>
      <c r="C459" s="258"/>
      <c r="D459" s="258"/>
      <c r="E459" s="258"/>
      <c r="F459" s="258"/>
      <c r="G459" s="258"/>
      <c r="H459" s="258"/>
      <c r="I459" s="258"/>
      <c r="J459" s="258"/>
      <c r="K459" s="258"/>
      <c r="L459" s="258"/>
      <c r="M459" s="258"/>
    </row>
    <row r="460" spans="1:36" s="21" customFormat="1">
      <c r="A460" s="272"/>
      <c r="B460" s="272"/>
      <c r="C460" s="272"/>
      <c r="D460" s="272"/>
      <c r="E460" s="272"/>
    </row>
    <row r="461" spans="1:36" s="21" customFormat="1">
      <c r="A461" s="273"/>
      <c r="B461" s="274"/>
      <c r="C461" s="274"/>
      <c r="D461" s="274"/>
      <c r="E461" s="274"/>
      <c r="F461" s="274"/>
      <c r="G461" s="274"/>
      <c r="H461" s="274"/>
      <c r="I461" s="274"/>
      <c r="J461" s="274"/>
      <c r="K461" s="274"/>
      <c r="L461" s="274"/>
      <c r="M461" s="274"/>
    </row>
    <row r="462" spans="1:36" s="21" customFormat="1">
      <c r="A462" s="272"/>
      <c r="B462" s="272"/>
      <c r="C462" s="272"/>
      <c r="D462" s="272"/>
      <c r="E462" s="272"/>
    </row>
    <row r="463" spans="1:36" s="21" customFormat="1" ht="15">
      <c r="A463" s="294"/>
      <c r="B463" s="294"/>
      <c r="C463" s="294"/>
      <c r="D463" s="294"/>
      <c r="E463" s="294"/>
      <c r="F463" s="294"/>
      <c r="G463" s="294"/>
      <c r="H463" s="294"/>
      <c r="I463" s="294"/>
      <c r="J463" s="294"/>
      <c r="K463" s="294"/>
      <c r="L463" s="294"/>
      <c r="M463" s="294"/>
      <c r="N463" s="294"/>
      <c r="O463" s="294"/>
      <c r="P463" s="294"/>
      <c r="Q463" s="294"/>
      <c r="R463" s="281"/>
      <c r="S463" s="281"/>
      <c r="T463" s="281"/>
      <c r="U463" s="281"/>
      <c r="V463" s="281"/>
      <c r="W463" s="281"/>
      <c r="X463" s="281"/>
      <c r="Y463" s="281"/>
      <c r="Z463" s="281"/>
      <c r="AA463" s="281"/>
      <c r="AB463" s="281"/>
      <c r="AC463" s="281"/>
      <c r="AD463" s="281"/>
      <c r="AE463" s="281"/>
      <c r="AF463" s="271"/>
      <c r="AG463" s="281"/>
      <c r="AH463" s="281"/>
      <c r="AI463" s="277"/>
      <c r="AJ463" s="277"/>
    </row>
    <row r="464" spans="1:36" s="21" customFormat="1" ht="15.4">
      <c r="A464" s="295"/>
      <c r="B464" s="296"/>
      <c r="C464" s="296"/>
      <c r="D464" s="296"/>
      <c r="E464" s="296"/>
      <c r="F464" s="296"/>
      <c r="G464" s="296"/>
      <c r="H464" s="296"/>
      <c r="I464" s="296"/>
      <c r="J464" s="296"/>
      <c r="K464" s="296"/>
      <c r="L464" s="296"/>
      <c r="M464" s="296"/>
      <c r="N464" s="296"/>
      <c r="O464" s="296"/>
      <c r="P464" s="296"/>
      <c r="Q464" s="296"/>
      <c r="R464" s="281"/>
      <c r="S464" s="281"/>
      <c r="T464" s="281"/>
      <c r="U464" s="281"/>
      <c r="V464" s="281"/>
      <c r="W464" s="281"/>
      <c r="X464" s="281"/>
      <c r="Y464" s="281"/>
      <c r="Z464" s="281"/>
      <c r="AA464" s="281"/>
      <c r="AB464" s="281"/>
      <c r="AC464" s="281"/>
      <c r="AD464" s="281"/>
      <c r="AE464" s="281"/>
      <c r="AF464" s="271"/>
      <c r="AG464" s="277"/>
      <c r="AH464" s="277"/>
      <c r="AI464" s="277"/>
      <c r="AJ464" s="277"/>
    </row>
    <row r="465" spans="1:36" s="21" customFormat="1">
      <c r="A465" s="297"/>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c r="AA465" s="281"/>
      <c r="AB465" s="281"/>
      <c r="AC465" s="281"/>
      <c r="AD465" s="281"/>
      <c r="AE465" s="281"/>
      <c r="AF465" s="271"/>
      <c r="AG465" s="277"/>
      <c r="AH465" s="277"/>
      <c r="AI465" s="277"/>
      <c r="AJ465" s="277"/>
    </row>
    <row r="466" spans="1:36" s="21" customFormat="1">
      <c r="A466" s="288"/>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row>
    <row r="467" spans="1:36" s="21" customFormat="1">
      <c r="A467" s="298"/>
      <c r="B467" s="299"/>
      <c r="C467" s="299"/>
      <c r="D467" s="299"/>
      <c r="E467" s="299"/>
      <c r="F467" s="299"/>
      <c r="G467" s="299"/>
      <c r="H467" s="299"/>
      <c r="I467" s="299"/>
      <c r="J467" s="299"/>
      <c r="K467" s="299"/>
      <c r="L467" s="299"/>
      <c r="M467" s="299"/>
      <c r="N467" s="299"/>
      <c r="O467" s="299"/>
      <c r="P467" s="299"/>
      <c r="Q467" s="299"/>
      <c r="R467" s="299"/>
      <c r="S467" s="299"/>
      <c r="T467" s="299"/>
      <c r="U467" s="300"/>
      <c r="V467" s="299"/>
      <c r="W467" s="301"/>
      <c r="X467" s="301"/>
      <c r="Y467" s="301"/>
      <c r="Z467" s="301"/>
      <c r="AA467" s="301"/>
      <c r="AB467" s="301"/>
      <c r="AC467" s="301"/>
      <c r="AD467" s="301"/>
      <c r="AE467" s="301"/>
      <c r="AF467" s="300"/>
      <c r="AG467" s="299"/>
      <c r="AH467" s="300"/>
      <c r="AI467" s="299"/>
      <c r="AJ467" s="302"/>
    </row>
    <row r="468" spans="1:36" s="21" customFormat="1">
      <c r="A468" s="298"/>
      <c r="B468" s="284"/>
      <c r="C468" s="284"/>
      <c r="D468" s="284"/>
      <c r="E468" s="284"/>
      <c r="F468" s="284"/>
      <c r="G468" s="284"/>
      <c r="H468" s="284"/>
      <c r="I468" s="284"/>
      <c r="J468" s="284"/>
      <c r="K468" s="284"/>
      <c r="L468" s="284"/>
      <c r="M468" s="284"/>
      <c r="N468" s="284"/>
      <c r="O468" s="284"/>
      <c r="P468" s="284"/>
      <c r="Q468" s="284"/>
      <c r="R468" s="284"/>
      <c r="S468" s="284"/>
      <c r="T468" s="284"/>
      <c r="U468" s="285"/>
      <c r="V468" s="285"/>
      <c r="W468" s="284"/>
      <c r="X468" s="284"/>
      <c r="Y468" s="284"/>
      <c r="Z468" s="284"/>
      <c r="AA468" s="284"/>
      <c r="AB468" s="284"/>
      <c r="AC468" s="284"/>
      <c r="AD468" s="284"/>
      <c r="AE468" s="284"/>
      <c r="AF468" s="285"/>
      <c r="AG468" s="285"/>
      <c r="AH468" s="285"/>
      <c r="AI468" s="284"/>
      <c r="AJ468" s="284"/>
    </row>
    <row r="469" spans="1:36" s="21" customFormat="1">
      <c r="A469" s="29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c r="AE469" s="258"/>
      <c r="AF469" s="258"/>
      <c r="AG469" s="258"/>
      <c r="AH469" s="258"/>
      <c r="AI469" s="258"/>
      <c r="AJ469" s="258"/>
    </row>
    <row r="470" spans="1:36" s="21" customFormat="1">
      <c r="A470" s="29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c r="AA470" s="258"/>
      <c r="AB470" s="258"/>
      <c r="AC470" s="258"/>
      <c r="AD470" s="258"/>
      <c r="AE470" s="258"/>
      <c r="AF470" s="258"/>
      <c r="AG470" s="258"/>
      <c r="AH470" s="258"/>
      <c r="AI470" s="258"/>
      <c r="AJ470" s="258"/>
    </row>
    <row r="471" spans="1:36" s="21" customFormat="1">
      <c r="A471" s="292"/>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c r="AA471" s="258"/>
      <c r="AB471" s="258"/>
      <c r="AC471" s="258"/>
      <c r="AD471" s="258"/>
      <c r="AE471" s="258"/>
      <c r="AF471" s="258"/>
      <c r="AG471" s="258"/>
      <c r="AH471" s="258"/>
      <c r="AI471" s="258"/>
      <c r="AJ471" s="258"/>
    </row>
    <row r="472" spans="1:36" s="21" customFormat="1">
      <c r="A472" s="303"/>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c r="AA472" s="258"/>
      <c r="AB472" s="258"/>
      <c r="AC472" s="258"/>
      <c r="AD472" s="258"/>
      <c r="AE472" s="258"/>
      <c r="AF472" s="258"/>
      <c r="AG472" s="258"/>
      <c r="AH472" s="258"/>
      <c r="AI472" s="258"/>
      <c r="AJ472" s="258"/>
    </row>
    <row r="473" spans="1:36" s="21" customFormat="1">
      <c r="A473" s="303"/>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c r="AA473" s="258"/>
      <c r="AB473" s="258"/>
      <c r="AC473" s="258"/>
      <c r="AD473" s="258"/>
      <c r="AE473" s="258"/>
      <c r="AF473" s="258"/>
      <c r="AG473" s="258"/>
      <c r="AH473" s="258"/>
      <c r="AI473" s="258"/>
      <c r="AJ473" s="258"/>
    </row>
    <row r="474" spans="1:36" s="21" customFormat="1">
      <c r="A474" s="292"/>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c r="AA474" s="258"/>
      <c r="AB474" s="258"/>
      <c r="AC474" s="258"/>
      <c r="AD474" s="258"/>
      <c r="AE474" s="258"/>
      <c r="AF474" s="258"/>
      <c r="AG474" s="258"/>
      <c r="AH474" s="258"/>
      <c r="AI474" s="258"/>
      <c r="AJ474" s="258"/>
    </row>
    <row r="475" spans="1:36" s="21" customFormat="1">
      <c r="A475" s="29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c r="AA475" s="258"/>
      <c r="AB475" s="258"/>
      <c r="AC475" s="258"/>
      <c r="AD475" s="258"/>
      <c r="AE475" s="258"/>
      <c r="AF475" s="258"/>
      <c r="AG475" s="258"/>
      <c r="AH475" s="258"/>
      <c r="AI475" s="258"/>
      <c r="AJ475" s="258"/>
    </row>
    <row r="476" spans="1:36" s="21" customFormat="1">
      <c r="A476" s="292"/>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c r="AA476" s="258"/>
      <c r="AB476" s="258"/>
      <c r="AC476" s="258"/>
      <c r="AD476" s="258"/>
      <c r="AE476" s="258"/>
      <c r="AF476" s="258"/>
      <c r="AG476" s="258"/>
      <c r="AH476" s="258"/>
      <c r="AI476" s="258"/>
      <c r="AJ476" s="258"/>
    </row>
    <row r="477" spans="1:36" s="21" customFormat="1">
      <c r="A477" s="292"/>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c r="AA477" s="258"/>
      <c r="AB477" s="258"/>
      <c r="AC477" s="258"/>
      <c r="AD477" s="258"/>
      <c r="AE477" s="258"/>
      <c r="AF477" s="258"/>
      <c r="AG477" s="258"/>
      <c r="AH477" s="258"/>
      <c r="AI477" s="258"/>
      <c r="AJ477" s="258"/>
    </row>
    <row r="478" spans="1:36" s="21" customFormat="1">
      <c r="A478" s="292"/>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c r="AA478" s="258"/>
      <c r="AB478" s="258"/>
      <c r="AC478" s="258"/>
      <c r="AD478" s="258"/>
      <c r="AE478" s="258"/>
      <c r="AF478" s="258"/>
      <c r="AG478" s="258"/>
      <c r="AH478" s="258"/>
      <c r="AI478" s="258"/>
      <c r="AJ478" s="258"/>
    </row>
    <row r="479" spans="1:36" s="21" customFormat="1">
      <c r="A479" s="29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c r="AE479" s="258"/>
      <c r="AF479" s="258"/>
      <c r="AG479" s="258"/>
      <c r="AH479" s="258"/>
      <c r="AI479" s="258"/>
      <c r="AJ479" s="258"/>
    </row>
    <row r="480" spans="1:36" s="21" customFormat="1">
      <c r="A480" s="292"/>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c r="AA480" s="258"/>
      <c r="AB480" s="258"/>
      <c r="AC480" s="258"/>
      <c r="AD480" s="258"/>
      <c r="AE480" s="258"/>
      <c r="AF480" s="258"/>
      <c r="AG480" s="258"/>
      <c r="AH480" s="258"/>
      <c r="AI480" s="258"/>
      <c r="AJ480" s="258"/>
    </row>
    <row r="481" spans="1:36" s="21" customFormat="1">
      <c r="A481" s="292"/>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c r="AA481" s="258"/>
      <c r="AB481" s="258"/>
      <c r="AC481" s="258"/>
      <c r="AD481" s="258"/>
      <c r="AE481" s="258"/>
      <c r="AF481" s="258"/>
      <c r="AG481" s="258"/>
      <c r="AH481" s="258"/>
      <c r="AI481" s="258"/>
      <c r="AJ481" s="258"/>
    </row>
    <row r="482" spans="1:36" s="21" customFormat="1">
      <c r="A482" s="292"/>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c r="AA482" s="258"/>
      <c r="AB482" s="258"/>
      <c r="AC482" s="258"/>
      <c r="AD482" s="258"/>
      <c r="AE482" s="258"/>
      <c r="AF482" s="258"/>
      <c r="AG482" s="258"/>
      <c r="AH482" s="258"/>
      <c r="AI482" s="258"/>
      <c r="AJ482" s="258"/>
    </row>
    <row r="483" spans="1:36" s="21" customFormat="1">
      <c r="A483" s="292"/>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c r="AA483" s="258"/>
      <c r="AB483" s="258"/>
      <c r="AC483" s="258"/>
      <c r="AD483" s="258"/>
      <c r="AE483" s="258"/>
      <c r="AF483" s="258"/>
      <c r="AG483" s="258"/>
      <c r="AH483" s="258"/>
      <c r="AI483" s="258"/>
      <c r="AJ483" s="258"/>
    </row>
    <row r="484" spans="1:36" s="21" customFormat="1">
      <c r="A484" s="292"/>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c r="AE484" s="258"/>
      <c r="AF484" s="258"/>
      <c r="AG484" s="258"/>
      <c r="AH484" s="258"/>
      <c r="AI484" s="258"/>
      <c r="AJ484" s="258"/>
    </row>
    <row r="485" spans="1:36" s="21" customFormat="1">
      <c r="A485" s="293"/>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c r="AA485" s="258"/>
      <c r="AB485" s="258"/>
      <c r="AC485" s="258"/>
      <c r="AD485" s="258"/>
      <c r="AE485" s="258"/>
      <c r="AF485" s="258"/>
      <c r="AG485" s="258"/>
      <c r="AH485" s="258"/>
      <c r="AI485" s="258"/>
      <c r="AJ485" s="258"/>
    </row>
    <row r="486" spans="1:36" s="21" customFormat="1">
      <c r="A486" s="292"/>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c r="AA486" s="258"/>
      <c r="AB486" s="258"/>
      <c r="AC486" s="258"/>
      <c r="AD486" s="258"/>
      <c r="AE486" s="258"/>
      <c r="AF486" s="258"/>
      <c r="AG486" s="258"/>
      <c r="AH486" s="258"/>
      <c r="AI486" s="258"/>
      <c r="AJ486" s="258"/>
    </row>
    <row r="487" spans="1:36" s="21" customFormat="1">
      <c r="A487" s="292"/>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c r="AA487" s="258"/>
      <c r="AB487" s="258"/>
      <c r="AC487" s="258"/>
      <c r="AD487" s="258"/>
      <c r="AE487" s="258"/>
      <c r="AF487" s="258"/>
      <c r="AG487" s="258"/>
      <c r="AH487" s="258"/>
      <c r="AI487" s="258"/>
      <c r="AJ487" s="258"/>
    </row>
    <row r="488" spans="1:36" s="21" customFormat="1">
      <c r="A488" s="292"/>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c r="AA488" s="258"/>
      <c r="AB488" s="258"/>
      <c r="AC488" s="258"/>
      <c r="AD488" s="258"/>
      <c r="AE488" s="258"/>
      <c r="AF488" s="258"/>
      <c r="AG488" s="258"/>
      <c r="AH488" s="258"/>
      <c r="AI488" s="258"/>
      <c r="AJ488" s="258"/>
    </row>
    <row r="489" spans="1:36" s="21" customFormat="1">
      <c r="A489" s="292"/>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c r="AA489" s="258"/>
      <c r="AB489" s="258"/>
      <c r="AC489" s="258"/>
      <c r="AD489" s="258"/>
      <c r="AE489" s="258"/>
      <c r="AF489" s="258"/>
      <c r="AG489" s="258"/>
      <c r="AH489" s="258"/>
      <c r="AI489" s="258"/>
      <c r="AJ489" s="258"/>
    </row>
    <row r="490" spans="1:36" s="21" customFormat="1">
      <c r="A490" s="292"/>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c r="AA490" s="258"/>
      <c r="AB490" s="258"/>
      <c r="AC490" s="258"/>
      <c r="AD490" s="258"/>
      <c r="AE490" s="258"/>
      <c r="AF490" s="258"/>
      <c r="AG490" s="258"/>
      <c r="AH490" s="258"/>
      <c r="AI490" s="258"/>
      <c r="AJ490" s="258"/>
    </row>
    <row r="491" spans="1:36" s="21" customFormat="1">
      <c r="A491" s="292"/>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c r="AA491" s="258"/>
      <c r="AB491" s="258"/>
      <c r="AC491" s="258"/>
      <c r="AD491" s="258"/>
      <c r="AE491" s="258"/>
      <c r="AF491" s="258"/>
      <c r="AG491" s="258"/>
      <c r="AH491" s="258"/>
      <c r="AI491" s="258"/>
      <c r="AJ491" s="258"/>
    </row>
    <row r="492" spans="1:36" s="21" customFormat="1">
      <c r="A492" s="291"/>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c r="AA492" s="258"/>
      <c r="AB492" s="258"/>
      <c r="AC492" s="258"/>
      <c r="AD492" s="258"/>
      <c r="AE492" s="258"/>
      <c r="AF492" s="258"/>
      <c r="AG492" s="258"/>
      <c r="AH492" s="258"/>
      <c r="AI492" s="258"/>
      <c r="AJ492" s="258"/>
    </row>
    <row r="493" spans="1:36" s="21" customFormat="1">
      <c r="A493" s="292"/>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c r="AA493" s="258"/>
      <c r="AB493" s="258"/>
      <c r="AC493" s="258"/>
      <c r="AD493" s="258"/>
      <c r="AE493" s="258"/>
      <c r="AF493" s="258"/>
      <c r="AG493" s="258"/>
      <c r="AH493" s="258"/>
      <c r="AI493" s="258"/>
      <c r="AJ493" s="258"/>
    </row>
    <row r="494" spans="1:36" s="21" customFormat="1">
      <c r="A494" s="292"/>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c r="AA494" s="258"/>
      <c r="AB494" s="258"/>
      <c r="AC494" s="258"/>
      <c r="AD494" s="258"/>
      <c r="AE494" s="258"/>
      <c r="AF494" s="258"/>
      <c r="AG494" s="258"/>
      <c r="AH494" s="258"/>
      <c r="AI494" s="258"/>
      <c r="AJ494" s="258"/>
    </row>
    <row r="495" spans="1:36" s="21" customFormat="1">
      <c r="A495" s="292"/>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c r="AA495" s="258"/>
      <c r="AB495" s="258"/>
      <c r="AC495" s="258"/>
      <c r="AD495" s="258"/>
      <c r="AE495" s="258"/>
      <c r="AF495" s="258"/>
      <c r="AG495" s="258"/>
      <c r="AH495" s="258"/>
      <c r="AI495" s="258"/>
      <c r="AJ495" s="258"/>
    </row>
    <row r="496" spans="1:36" s="21" customFormat="1">
      <c r="A496" s="282"/>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c r="AA496" s="258"/>
      <c r="AB496" s="258"/>
      <c r="AC496" s="258"/>
      <c r="AD496" s="258"/>
      <c r="AE496" s="258"/>
      <c r="AF496" s="258"/>
      <c r="AG496" s="258"/>
      <c r="AH496" s="258"/>
      <c r="AI496" s="258"/>
      <c r="AJ496" s="258"/>
    </row>
    <row r="497" spans="1:36" s="21" customFormat="1">
      <c r="A497" s="304"/>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c r="AA497" s="258"/>
      <c r="AB497" s="258"/>
      <c r="AC497" s="258"/>
      <c r="AD497" s="258"/>
      <c r="AE497" s="258"/>
      <c r="AF497" s="258"/>
      <c r="AG497" s="258"/>
      <c r="AH497" s="258"/>
      <c r="AI497" s="258"/>
      <c r="AJ497" s="258"/>
    </row>
    <row r="498" spans="1:36" s="21" customFormat="1" ht="15.75" customHeight="1">
      <c r="A498" s="282"/>
      <c r="B498" s="28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c r="AF498" s="305"/>
      <c r="AG498" s="305"/>
      <c r="AH498" s="305"/>
      <c r="AI498" s="305"/>
      <c r="AJ498" s="305"/>
    </row>
    <row r="499" spans="1:36" s="21" customFormat="1">
      <c r="A499" s="29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c r="AA499" s="258"/>
      <c r="AB499" s="258"/>
      <c r="AC499" s="258"/>
      <c r="AD499" s="258"/>
      <c r="AE499" s="258"/>
      <c r="AF499" s="258"/>
      <c r="AG499" s="258"/>
      <c r="AH499" s="258"/>
      <c r="AI499" s="258"/>
      <c r="AJ499" s="258"/>
    </row>
    <row r="500" spans="1:36" s="21" customFormat="1">
      <c r="A500" s="306"/>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c r="AA500" s="258"/>
      <c r="AB500" s="258"/>
      <c r="AC500" s="258"/>
      <c r="AD500" s="258"/>
      <c r="AE500" s="258"/>
      <c r="AF500" s="258"/>
      <c r="AG500" s="258"/>
      <c r="AH500" s="258"/>
      <c r="AI500" s="258"/>
      <c r="AJ500" s="258"/>
    </row>
    <row r="501" spans="1:36" s="21" customFormat="1">
      <c r="A501" s="307"/>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c r="AA501" s="258"/>
      <c r="AB501" s="258"/>
      <c r="AC501" s="258"/>
      <c r="AD501" s="258"/>
      <c r="AE501" s="258"/>
      <c r="AF501" s="258"/>
      <c r="AG501" s="258"/>
      <c r="AH501" s="258"/>
      <c r="AI501" s="258"/>
      <c r="AJ501" s="258"/>
    </row>
    <row r="502" spans="1:36" s="21" customFormat="1">
      <c r="A502" s="30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c r="AA502" s="258"/>
      <c r="AB502" s="258"/>
      <c r="AC502" s="258"/>
      <c r="AD502" s="258"/>
      <c r="AE502" s="258"/>
      <c r="AF502" s="258"/>
      <c r="AG502" s="258"/>
      <c r="AH502" s="258"/>
      <c r="AI502" s="258"/>
      <c r="AJ502" s="258"/>
    </row>
    <row r="503" spans="1:36" s="21" customFormat="1">
      <c r="A503" s="309"/>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c r="AA503" s="258"/>
      <c r="AB503" s="258"/>
      <c r="AC503" s="258"/>
      <c r="AD503" s="258"/>
      <c r="AE503" s="258"/>
      <c r="AF503" s="258"/>
      <c r="AG503" s="258"/>
      <c r="AH503" s="258"/>
      <c r="AI503" s="258"/>
      <c r="AJ503" s="258"/>
    </row>
    <row r="504" spans="1:36" s="21" customFormat="1">
      <c r="A504" s="30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c r="AA504" s="258"/>
      <c r="AB504" s="258"/>
      <c r="AC504" s="258"/>
      <c r="AD504" s="258"/>
      <c r="AE504" s="258"/>
      <c r="AF504" s="258"/>
      <c r="AG504" s="258"/>
      <c r="AH504" s="258"/>
      <c r="AI504" s="258"/>
      <c r="AJ504" s="258"/>
    </row>
    <row r="505" spans="1:36" s="21" customFormat="1">
      <c r="A505" s="310"/>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c r="AA505" s="258"/>
      <c r="AB505" s="258"/>
      <c r="AC505" s="258"/>
      <c r="AD505" s="258"/>
      <c r="AE505" s="258"/>
      <c r="AF505" s="258"/>
      <c r="AG505" s="258"/>
      <c r="AH505" s="258"/>
      <c r="AI505" s="258"/>
      <c r="AJ505" s="258"/>
    </row>
    <row r="506" spans="1:36" s="21" customFormat="1">
      <c r="A506" s="272"/>
      <c r="B506" s="272"/>
      <c r="C506" s="272"/>
      <c r="D506" s="272"/>
      <c r="E506" s="272"/>
    </row>
    <row r="507" spans="1:36" s="21" customFormat="1">
      <c r="A507" s="273"/>
      <c r="B507" s="274"/>
      <c r="C507" s="274"/>
      <c r="D507" s="274"/>
      <c r="E507" s="274"/>
      <c r="F507" s="274"/>
      <c r="G507" s="274"/>
      <c r="H507" s="274"/>
      <c r="I507" s="274"/>
      <c r="J507" s="274"/>
      <c r="K507" s="274"/>
      <c r="L507" s="274"/>
      <c r="M507" s="274"/>
      <c r="N507" s="274"/>
      <c r="O507" s="274"/>
      <c r="P507" s="274"/>
      <c r="Q507" s="274"/>
      <c r="R507" s="274"/>
      <c r="S507" s="274"/>
      <c r="T507" s="274"/>
      <c r="U507" s="274"/>
      <c r="V507" s="274"/>
      <c r="W507" s="274"/>
      <c r="X507" s="274"/>
      <c r="Y507" s="274"/>
      <c r="Z507" s="274"/>
      <c r="AA507" s="274"/>
      <c r="AB507" s="274"/>
      <c r="AC507" s="274"/>
      <c r="AD507" s="274"/>
      <c r="AE507" s="274"/>
      <c r="AF507" s="274"/>
      <c r="AG507" s="274"/>
      <c r="AH507" s="274"/>
      <c r="AI507" s="274"/>
      <c r="AJ507" s="274"/>
    </row>
    <row r="508" spans="1:36" s="21" customFormat="1">
      <c r="A508" s="272"/>
      <c r="B508" s="272"/>
      <c r="C508" s="272"/>
      <c r="D508" s="272"/>
      <c r="E508" s="272"/>
    </row>
    <row r="509" spans="1:36" s="21" customFormat="1">
      <c r="A509" s="272"/>
      <c r="B509" s="272"/>
      <c r="C509" s="272"/>
      <c r="D509" s="272"/>
      <c r="E509" s="272"/>
    </row>
    <row r="510" spans="1:36" s="21" customFormat="1" ht="15">
      <c r="A510" s="295"/>
      <c r="B510" s="276"/>
      <c r="C510" s="276"/>
      <c r="D510" s="276"/>
      <c r="E510" s="276"/>
      <c r="F510" s="277"/>
      <c r="G510" s="277"/>
    </row>
    <row r="511" spans="1:36" s="21" customFormat="1" ht="15">
      <c r="A511" s="295"/>
      <c r="B511" s="276"/>
      <c r="C511" s="276"/>
      <c r="D511" s="276"/>
      <c r="E511" s="276"/>
      <c r="F511" s="277"/>
      <c r="G511" s="277"/>
    </row>
    <row r="512" spans="1:36" s="21" customFormat="1">
      <c r="A512" s="276"/>
      <c r="B512" s="276"/>
      <c r="C512" s="276"/>
      <c r="D512" s="276"/>
      <c r="E512" s="276"/>
      <c r="F512" s="277"/>
      <c r="G512" s="277"/>
    </row>
    <row r="513" spans="1:7" s="21" customFormat="1">
      <c r="A513" s="276"/>
      <c r="B513" s="276"/>
      <c r="C513" s="276"/>
      <c r="D513" s="276"/>
      <c r="E513" s="276"/>
      <c r="F513" s="271"/>
      <c r="G513" s="276"/>
    </row>
    <row r="514" spans="1:7" s="21" customFormat="1">
      <c r="A514" s="291"/>
      <c r="B514" s="311"/>
      <c r="C514" s="283"/>
      <c r="D514" s="283"/>
      <c r="E514" s="283"/>
      <c r="F514" s="284"/>
      <c r="G514" s="284"/>
    </row>
    <row r="515" spans="1:7" s="21" customFormat="1">
      <c r="A515" s="291"/>
      <c r="B515" s="284"/>
      <c r="C515" s="284"/>
      <c r="D515" s="284"/>
      <c r="E515" s="284"/>
      <c r="F515" s="284"/>
      <c r="G515" s="284"/>
    </row>
    <row r="516" spans="1:7" s="21" customFormat="1">
      <c r="A516" s="291"/>
      <c r="B516" s="258"/>
      <c r="C516" s="258"/>
      <c r="D516" s="258"/>
      <c r="E516" s="258"/>
      <c r="F516" s="258"/>
      <c r="G516" s="258"/>
    </row>
    <row r="517" spans="1:7" s="21" customFormat="1">
      <c r="A517" s="291"/>
      <c r="B517" s="258"/>
      <c r="C517" s="258"/>
      <c r="D517" s="258"/>
      <c r="E517" s="258"/>
      <c r="F517" s="258"/>
      <c r="G517" s="258"/>
    </row>
    <row r="518" spans="1:7" s="21" customFormat="1">
      <c r="A518" s="291"/>
      <c r="B518" s="258"/>
      <c r="C518" s="258"/>
      <c r="D518" s="258"/>
      <c r="E518" s="258"/>
      <c r="F518" s="258"/>
      <c r="G518" s="258"/>
    </row>
    <row r="519" spans="1:7" s="21" customFormat="1">
      <c r="A519" s="289"/>
      <c r="B519" s="258"/>
      <c r="C519" s="258"/>
      <c r="D519" s="258"/>
      <c r="E519" s="258"/>
      <c r="F519" s="258"/>
      <c r="G519" s="258"/>
    </row>
    <row r="520" spans="1:7" s="21" customFormat="1">
      <c r="A520" s="312"/>
      <c r="B520" s="258"/>
      <c r="C520" s="258"/>
      <c r="D520" s="258"/>
      <c r="E520" s="258"/>
      <c r="F520" s="258"/>
      <c r="G520" s="258"/>
    </row>
    <row r="521" spans="1:7" s="21" customFormat="1">
      <c r="A521" s="257"/>
      <c r="B521" s="258"/>
      <c r="C521" s="258"/>
      <c r="D521" s="258"/>
      <c r="E521" s="258"/>
      <c r="F521" s="258"/>
      <c r="G521" s="258"/>
    </row>
    <row r="522" spans="1:7" s="21" customFormat="1">
      <c r="A522" s="257"/>
      <c r="B522" s="258"/>
      <c r="C522" s="258"/>
      <c r="D522" s="258"/>
      <c r="E522" s="258"/>
      <c r="F522" s="258"/>
      <c r="G522" s="258"/>
    </row>
    <row r="523" spans="1:7" s="21" customFormat="1">
      <c r="A523" s="312"/>
      <c r="B523" s="258"/>
      <c r="C523" s="258"/>
      <c r="D523" s="258"/>
      <c r="E523" s="258"/>
      <c r="F523" s="258"/>
      <c r="G523" s="258"/>
    </row>
    <row r="524" spans="1:7" s="21" customFormat="1">
      <c r="A524" s="257"/>
      <c r="B524" s="258"/>
      <c r="C524" s="258"/>
      <c r="D524" s="258"/>
      <c r="E524" s="258"/>
      <c r="F524" s="258"/>
      <c r="G524" s="258"/>
    </row>
    <row r="525" spans="1:7" s="21" customFormat="1">
      <c r="A525" s="257"/>
      <c r="B525" s="258"/>
      <c r="C525" s="258"/>
      <c r="D525" s="258"/>
      <c r="E525" s="258"/>
      <c r="F525" s="258"/>
      <c r="G525" s="258"/>
    </row>
    <row r="526" spans="1:7" s="21" customFormat="1">
      <c r="A526" s="257"/>
      <c r="B526" s="258"/>
      <c r="C526" s="258"/>
      <c r="D526" s="258"/>
      <c r="E526" s="258"/>
      <c r="F526" s="258"/>
      <c r="G526" s="258"/>
    </row>
    <row r="527" spans="1:7" s="21" customFormat="1">
      <c r="A527" s="312"/>
      <c r="B527" s="258"/>
      <c r="C527" s="258"/>
      <c r="D527" s="258"/>
      <c r="E527" s="258"/>
      <c r="F527" s="258"/>
      <c r="G527" s="258"/>
    </row>
    <row r="528" spans="1:7" s="21" customFormat="1">
      <c r="A528" s="257"/>
      <c r="B528" s="258"/>
      <c r="C528" s="258"/>
      <c r="D528" s="258"/>
      <c r="E528" s="258"/>
      <c r="F528" s="258"/>
      <c r="G528" s="258"/>
    </row>
    <row r="529" spans="1:7" s="21" customFormat="1">
      <c r="A529" s="266"/>
      <c r="B529" s="258"/>
      <c r="C529" s="258"/>
      <c r="D529" s="258"/>
      <c r="E529" s="258"/>
      <c r="F529" s="258"/>
      <c r="G529" s="258"/>
    </row>
    <row r="530" spans="1:7" s="21" customFormat="1">
      <c r="A530" s="266"/>
      <c r="B530" s="258"/>
      <c r="C530" s="258"/>
      <c r="D530" s="258"/>
      <c r="E530" s="258"/>
      <c r="F530" s="258"/>
      <c r="G530" s="258"/>
    </row>
    <row r="531" spans="1:7" s="21" customFormat="1">
      <c r="A531" s="266"/>
      <c r="B531" s="258"/>
      <c r="C531" s="258"/>
      <c r="D531" s="258"/>
      <c r="E531" s="258"/>
      <c r="F531" s="258"/>
      <c r="G531" s="258"/>
    </row>
    <row r="532" spans="1:7" s="21" customFormat="1">
      <c r="A532" s="266"/>
      <c r="B532" s="258"/>
      <c r="C532" s="258"/>
      <c r="D532" s="258"/>
      <c r="E532" s="258"/>
      <c r="F532" s="258"/>
      <c r="G532" s="258"/>
    </row>
    <row r="533" spans="1:7" s="21" customFormat="1">
      <c r="A533" s="266"/>
      <c r="B533" s="258"/>
      <c r="C533" s="258"/>
      <c r="D533" s="258"/>
      <c r="E533" s="258"/>
      <c r="F533" s="258"/>
      <c r="G533" s="258"/>
    </row>
    <row r="534" spans="1:7" s="21" customFormat="1">
      <c r="A534" s="266"/>
      <c r="B534" s="258"/>
      <c r="C534" s="258"/>
      <c r="D534" s="258"/>
      <c r="E534" s="258"/>
      <c r="F534" s="258"/>
      <c r="G534" s="258"/>
    </row>
    <row r="535" spans="1:7" s="21" customFormat="1">
      <c r="A535" s="266"/>
      <c r="B535" s="258"/>
      <c r="C535" s="258"/>
      <c r="D535" s="258"/>
      <c r="E535" s="258"/>
      <c r="F535" s="258"/>
      <c r="G535" s="258"/>
    </row>
    <row r="536" spans="1:7" s="21" customFormat="1">
      <c r="A536" s="266"/>
      <c r="B536" s="258"/>
      <c r="C536" s="258"/>
      <c r="D536" s="258"/>
      <c r="E536" s="258"/>
      <c r="F536" s="258"/>
      <c r="G536" s="258"/>
    </row>
    <row r="537" spans="1:7" s="21" customFormat="1">
      <c r="A537" s="266"/>
      <c r="B537" s="258"/>
      <c r="C537" s="258"/>
      <c r="D537" s="258"/>
      <c r="E537" s="258"/>
      <c r="F537" s="258"/>
      <c r="G537" s="258"/>
    </row>
    <row r="538" spans="1:7" s="21" customFormat="1">
      <c r="A538" s="266"/>
      <c r="B538" s="258"/>
      <c r="C538" s="258"/>
      <c r="D538" s="258"/>
      <c r="E538" s="258"/>
      <c r="F538" s="258"/>
      <c r="G538" s="258"/>
    </row>
    <row r="539" spans="1:7" s="21" customFormat="1">
      <c r="A539" s="266"/>
      <c r="B539" s="258"/>
      <c r="C539" s="258"/>
      <c r="D539" s="258"/>
      <c r="E539" s="258"/>
      <c r="F539" s="258"/>
      <c r="G539" s="258"/>
    </row>
    <row r="540" spans="1:7" s="21" customFormat="1">
      <c r="A540" s="289"/>
      <c r="B540" s="258"/>
      <c r="C540" s="258"/>
      <c r="D540" s="258"/>
      <c r="E540" s="258"/>
      <c r="F540" s="258"/>
      <c r="G540" s="258"/>
    </row>
    <row r="541" spans="1:7" s="21" customFormat="1">
      <c r="A541" s="289"/>
      <c r="B541" s="258"/>
      <c r="C541" s="258"/>
      <c r="D541" s="258"/>
      <c r="E541" s="258"/>
      <c r="F541" s="258"/>
      <c r="G541" s="258"/>
    </row>
    <row r="542" spans="1:7" s="21" customFormat="1">
      <c r="A542" s="289"/>
      <c r="B542" s="258"/>
      <c r="C542" s="258"/>
      <c r="D542" s="258"/>
      <c r="E542" s="258"/>
      <c r="F542" s="258"/>
      <c r="G542" s="258"/>
    </row>
    <row r="543" spans="1:7" s="21" customFormat="1">
      <c r="A543" s="262"/>
      <c r="B543" s="258"/>
      <c r="C543" s="258"/>
      <c r="D543" s="258"/>
      <c r="E543" s="258"/>
      <c r="F543" s="258"/>
      <c r="G543" s="258"/>
    </row>
    <row r="544" spans="1:7" s="21" customFormat="1">
      <c r="A544" s="262"/>
      <c r="B544" s="258"/>
      <c r="C544" s="258"/>
      <c r="D544" s="258"/>
      <c r="E544" s="258"/>
      <c r="F544" s="258"/>
      <c r="G544" s="258"/>
    </row>
    <row r="545" spans="1:7" s="21" customFormat="1">
      <c r="A545" s="262"/>
      <c r="B545" s="258"/>
      <c r="C545" s="258"/>
      <c r="D545" s="258"/>
      <c r="E545" s="258"/>
      <c r="F545" s="258"/>
      <c r="G545" s="258"/>
    </row>
    <row r="546" spans="1:7" s="21" customFormat="1">
      <c r="A546" s="262"/>
      <c r="B546" s="258"/>
      <c r="C546" s="258"/>
      <c r="D546" s="258"/>
      <c r="E546" s="258"/>
      <c r="F546" s="258"/>
      <c r="G546" s="258"/>
    </row>
    <row r="547" spans="1:7" s="21" customFormat="1">
      <c r="A547" s="262"/>
      <c r="B547" s="258"/>
      <c r="C547" s="258"/>
      <c r="D547" s="258"/>
      <c r="E547" s="258"/>
      <c r="F547" s="258"/>
      <c r="G547" s="258"/>
    </row>
    <row r="548" spans="1:7" s="21" customFormat="1">
      <c r="A548" s="313"/>
      <c r="B548" s="258"/>
      <c r="C548" s="258"/>
      <c r="D548" s="258"/>
      <c r="E548" s="258"/>
      <c r="F548" s="258"/>
      <c r="G548" s="258"/>
    </row>
    <row r="549" spans="1:7" s="21" customFormat="1">
      <c r="A549" s="263"/>
      <c r="B549" s="258"/>
      <c r="C549" s="258"/>
      <c r="D549" s="258"/>
      <c r="E549" s="258"/>
      <c r="F549" s="258"/>
      <c r="G549" s="258"/>
    </row>
    <row r="550" spans="1:7" s="21" customFormat="1">
      <c r="A550" s="291"/>
      <c r="B550" s="258"/>
      <c r="C550" s="258"/>
      <c r="D550" s="258"/>
      <c r="E550" s="258"/>
      <c r="F550" s="258"/>
      <c r="G550" s="258"/>
    </row>
    <row r="551" spans="1:7" s="21" customFormat="1">
      <c r="A551" s="289"/>
      <c r="B551" s="258"/>
      <c r="C551" s="258"/>
      <c r="D551" s="258"/>
      <c r="E551" s="258"/>
      <c r="F551" s="258"/>
      <c r="G551" s="258"/>
    </row>
    <row r="552" spans="1:7" s="21" customFormat="1">
      <c r="A552" s="312"/>
      <c r="B552" s="258"/>
      <c r="C552" s="258"/>
      <c r="D552" s="258"/>
      <c r="E552" s="258"/>
      <c r="F552" s="258"/>
      <c r="G552" s="258"/>
    </row>
    <row r="553" spans="1:7" s="21" customFormat="1">
      <c r="A553" s="257"/>
      <c r="B553" s="258"/>
      <c r="C553" s="258"/>
      <c r="D553" s="258"/>
      <c r="E553" s="258"/>
      <c r="F553" s="258"/>
      <c r="G553" s="258"/>
    </row>
    <row r="554" spans="1:7" s="21" customFormat="1">
      <c r="A554" s="257"/>
      <c r="B554" s="258"/>
      <c r="C554" s="258"/>
      <c r="D554" s="258"/>
      <c r="E554" s="258"/>
      <c r="F554" s="258"/>
      <c r="G554" s="258"/>
    </row>
    <row r="555" spans="1:7" s="21" customFormat="1">
      <c r="A555" s="312"/>
      <c r="B555" s="258"/>
      <c r="C555" s="258"/>
      <c r="D555" s="258"/>
      <c r="E555" s="258"/>
      <c r="F555" s="258"/>
      <c r="G555" s="258"/>
    </row>
    <row r="556" spans="1:7" s="21" customFormat="1">
      <c r="A556" s="257"/>
      <c r="B556" s="258"/>
      <c r="C556" s="258"/>
      <c r="D556" s="258"/>
      <c r="E556" s="258"/>
      <c r="F556" s="258"/>
      <c r="G556" s="258"/>
    </row>
    <row r="557" spans="1:7" s="21" customFormat="1">
      <c r="A557" s="257"/>
      <c r="B557" s="258"/>
      <c r="C557" s="258"/>
      <c r="D557" s="258"/>
      <c r="E557" s="258"/>
      <c r="F557" s="258"/>
      <c r="G557" s="258"/>
    </row>
    <row r="558" spans="1:7" s="21" customFormat="1">
      <c r="A558" s="257"/>
      <c r="B558" s="258"/>
      <c r="C558" s="258"/>
      <c r="D558" s="258"/>
      <c r="E558" s="258"/>
      <c r="F558" s="258"/>
      <c r="G558" s="258"/>
    </row>
    <row r="559" spans="1:7" s="21" customFormat="1">
      <c r="A559" s="312"/>
      <c r="B559" s="258"/>
      <c r="C559" s="258"/>
      <c r="D559" s="258"/>
      <c r="E559" s="258"/>
      <c r="F559" s="258"/>
      <c r="G559" s="258"/>
    </row>
    <row r="560" spans="1:7" s="21" customFormat="1">
      <c r="A560" s="257"/>
      <c r="B560" s="258"/>
      <c r="C560" s="258"/>
      <c r="D560" s="258"/>
      <c r="E560" s="258"/>
      <c r="F560" s="258"/>
      <c r="G560" s="258"/>
    </row>
    <row r="561" spans="1:7" s="21" customFormat="1">
      <c r="A561" s="266"/>
      <c r="B561" s="258"/>
      <c r="C561" s="258"/>
      <c r="D561" s="258"/>
      <c r="E561" s="258"/>
      <c r="F561" s="258"/>
      <c r="G561" s="258"/>
    </row>
    <row r="562" spans="1:7" s="21" customFormat="1">
      <c r="A562" s="266"/>
      <c r="B562" s="258"/>
      <c r="C562" s="258"/>
      <c r="D562" s="258"/>
      <c r="E562" s="258"/>
      <c r="F562" s="258"/>
      <c r="G562" s="258"/>
    </row>
    <row r="563" spans="1:7" s="21" customFormat="1">
      <c r="A563" s="266"/>
      <c r="B563" s="258"/>
      <c r="C563" s="258"/>
      <c r="D563" s="258"/>
      <c r="E563" s="258"/>
      <c r="F563" s="258"/>
      <c r="G563" s="258"/>
    </row>
    <row r="564" spans="1:7" s="21" customFormat="1">
      <c r="A564" s="266"/>
      <c r="B564" s="258"/>
      <c r="C564" s="258"/>
      <c r="D564" s="258"/>
      <c r="E564" s="258"/>
      <c r="F564" s="258"/>
      <c r="G564" s="258"/>
    </row>
    <row r="565" spans="1:7" s="21" customFormat="1">
      <c r="A565" s="266"/>
      <c r="B565" s="258"/>
      <c r="C565" s="258"/>
      <c r="D565" s="258"/>
      <c r="E565" s="258"/>
      <c r="F565" s="258"/>
      <c r="G565" s="258"/>
    </row>
    <row r="566" spans="1:7" s="21" customFormat="1">
      <c r="A566" s="266"/>
      <c r="B566" s="258"/>
      <c r="C566" s="258"/>
      <c r="D566" s="258"/>
      <c r="E566" s="258"/>
      <c r="F566" s="258"/>
      <c r="G566" s="258"/>
    </row>
    <row r="567" spans="1:7" s="21" customFormat="1">
      <c r="A567" s="266"/>
      <c r="B567" s="258"/>
      <c r="C567" s="258"/>
      <c r="D567" s="258"/>
      <c r="E567" s="258"/>
      <c r="F567" s="258"/>
      <c r="G567" s="258"/>
    </row>
    <row r="568" spans="1:7" s="21" customFormat="1">
      <c r="A568" s="266"/>
      <c r="B568" s="258"/>
      <c r="C568" s="258"/>
      <c r="D568" s="258"/>
      <c r="E568" s="258"/>
      <c r="F568" s="258"/>
      <c r="G568" s="258"/>
    </row>
    <row r="569" spans="1:7" s="21" customFormat="1">
      <c r="A569" s="266"/>
      <c r="B569" s="258"/>
      <c r="C569" s="258"/>
      <c r="D569" s="258"/>
      <c r="E569" s="258"/>
      <c r="F569" s="258"/>
      <c r="G569" s="258"/>
    </row>
    <row r="570" spans="1:7" s="21" customFormat="1">
      <c r="A570" s="266"/>
      <c r="B570" s="258"/>
      <c r="C570" s="258"/>
      <c r="D570" s="258"/>
      <c r="E570" s="258"/>
      <c r="F570" s="258"/>
      <c r="G570" s="258"/>
    </row>
    <row r="571" spans="1:7" s="21" customFormat="1">
      <c r="A571" s="266"/>
      <c r="B571" s="258"/>
      <c r="C571" s="258"/>
      <c r="D571" s="258"/>
      <c r="E571" s="258"/>
      <c r="F571" s="258"/>
      <c r="G571" s="258"/>
    </row>
    <row r="572" spans="1:7" s="21" customFormat="1">
      <c r="A572" s="289"/>
      <c r="B572" s="258"/>
      <c r="C572" s="258"/>
      <c r="D572" s="258"/>
      <c r="E572" s="258"/>
      <c r="F572" s="258"/>
      <c r="G572" s="258"/>
    </row>
    <row r="573" spans="1:7" s="21" customFormat="1">
      <c r="A573" s="289"/>
      <c r="B573" s="258"/>
      <c r="C573" s="258"/>
      <c r="D573" s="258"/>
      <c r="E573" s="258"/>
      <c r="F573" s="258"/>
      <c r="G573" s="258"/>
    </row>
    <row r="574" spans="1:7" s="21" customFormat="1">
      <c r="A574" s="289"/>
      <c r="B574" s="258"/>
      <c r="C574" s="258"/>
      <c r="D574" s="258"/>
      <c r="E574" s="258"/>
      <c r="F574" s="258"/>
      <c r="G574" s="258"/>
    </row>
    <row r="575" spans="1:7" s="21" customFormat="1">
      <c r="A575" s="262"/>
      <c r="B575" s="258"/>
      <c r="C575" s="258"/>
      <c r="D575" s="258"/>
      <c r="E575" s="258"/>
      <c r="F575" s="258"/>
      <c r="G575" s="258"/>
    </row>
    <row r="576" spans="1:7" s="21" customFormat="1">
      <c r="A576" s="262"/>
      <c r="B576" s="258"/>
      <c r="C576" s="258"/>
      <c r="D576" s="258"/>
      <c r="E576" s="258"/>
      <c r="F576" s="258"/>
      <c r="G576" s="258"/>
    </row>
    <row r="577" spans="1:7" s="21" customFormat="1">
      <c r="A577" s="262"/>
      <c r="B577" s="258"/>
      <c r="C577" s="258"/>
      <c r="D577" s="258"/>
      <c r="E577" s="258"/>
      <c r="F577" s="258"/>
      <c r="G577" s="258"/>
    </row>
    <row r="578" spans="1:7" s="21" customFormat="1">
      <c r="A578" s="262"/>
      <c r="B578" s="258"/>
      <c r="C578" s="258"/>
      <c r="D578" s="258"/>
      <c r="E578" s="258"/>
      <c r="F578" s="258"/>
      <c r="G578" s="258"/>
    </row>
    <row r="579" spans="1:7" s="21" customFormat="1">
      <c r="A579" s="262"/>
      <c r="B579" s="258"/>
      <c r="C579" s="258"/>
      <c r="D579" s="258"/>
      <c r="E579" s="258"/>
      <c r="F579" s="258"/>
      <c r="G579" s="258"/>
    </row>
    <row r="580" spans="1:7" s="21" customFormat="1">
      <c r="A580" s="313"/>
      <c r="B580" s="258"/>
      <c r="C580" s="258"/>
      <c r="D580" s="258"/>
      <c r="E580" s="258"/>
      <c r="F580" s="258"/>
      <c r="G580" s="258"/>
    </row>
    <row r="581" spans="1:7" s="21" customFormat="1">
      <c r="A581" s="263"/>
      <c r="B581" s="258"/>
      <c r="C581" s="258"/>
      <c r="D581" s="258"/>
      <c r="E581" s="258"/>
      <c r="F581" s="258"/>
      <c r="G581" s="258"/>
    </row>
    <row r="582" spans="1:7" s="21" customFormat="1">
      <c r="A582" s="289"/>
      <c r="B582" s="258"/>
      <c r="C582" s="258"/>
      <c r="D582" s="258"/>
      <c r="E582" s="258"/>
      <c r="F582" s="258"/>
      <c r="G582" s="258"/>
    </row>
    <row r="583" spans="1:7" s="21" customFormat="1">
      <c r="A583" s="314"/>
      <c r="B583" s="258"/>
      <c r="C583" s="258"/>
      <c r="D583" s="258"/>
      <c r="E583" s="258"/>
      <c r="F583" s="258"/>
      <c r="G583" s="258"/>
    </row>
    <row r="584" spans="1:7" s="21" customFormat="1">
      <c r="A584" s="314"/>
      <c r="B584" s="258"/>
      <c r="C584" s="258"/>
      <c r="D584" s="258"/>
      <c r="E584" s="258"/>
      <c r="F584" s="258"/>
      <c r="G584" s="258"/>
    </row>
    <row r="585" spans="1:7" s="21" customFormat="1">
      <c r="A585" s="314"/>
      <c r="B585" s="258"/>
      <c r="C585" s="258"/>
      <c r="D585" s="258"/>
      <c r="E585" s="258"/>
      <c r="F585" s="258"/>
      <c r="G585" s="258"/>
    </row>
    <row r="586" spans="1:7" s="21" customFormat="1">
      <c r="A586" s="314"/>
      <c r="B586" s="258"/>
      <c r="C586" s="258"/>
      <c r="D586" s="258"/>
      <c r="E586" s="258"/>
      <c r="F586" s="258"/>
      <c r="G586" s="258"/>
    </row>
    <row r="587" spans="1:7" s="21" customFormat="1">
      <c r="A587" s="291"/>
      <c r="B587" s="258"/>
      <c r="C587" s="258"/>
      <c r="D587" s="258"/>
      <c r="E587" s="258"/>
      <c r="F587" s="258"/>
      <c r="G587" s="258"/>
    </row>
    <row r="588" spans="1:7" s="21" customFormat="1">
      <c r="A588" s="291"/>
      <c r="B588" s="258"/>
      <c r="C588" s="258"/>
      <c r="D588" s="258"/>
      <c r="E588" s="258"/>
      <c r="F588" s="258"/>
      <c r="G588" s="258"/>
    </row>
    <row r="589" spans="1:7" s="21" customFormat="1">
      <c r="A589" s="291"/>
      <c r="B589" s="258"/>
      <c r="C589" s="258"/>
      <c r="D589" s="258"/>
      <c r="E589" s="258"/>
      <c r="F589" s="258"/>
      <c r="G589" s="258"/>
    </row>
    <row r="590" spans="1:7" s="21" customFormat="1">
      <c r="A590" s="314"/>
      <c r="B590" s="258"/>
      <c r="C590" s="258"/>
      <c r="D590" s="258"/>
      <c r="E590" s="258"/>
      <c r="F590" s="258"/>
      <c r="G590" s="258"/>
    </row>
    <row r="591" spans="1:7" s="315" customFormat="1"/>
    <row r="592" spans="1:7" s="315" customFormat="1">
      <c r="A592" s="291"/>
      <c r="B592" s="316"/>
      <c r="C592" s="316"/>
      <c r="D592" s="316"/>
      <c r="E592" s="316"/>
      <c r="F592" s="316"/>
      <c r="G592" s="316"/>
    </row>
    <row r="593" spans="1:7" s="315" customFormat="1"/>
    <row r="594" spans="1:7" s="21" customFormat="1">
      <c r="A594" s="272"/>
      <c r="B594" s="272"/>
      <c r="C594" s="272"/>
      <c r="D594" s="272"/>
      <c r="E594" s="272"/>
    </row>
    <row r="595" spans="1:7" s="21" customFormat="1" ht="15.4">
      <c r="A595" s="278"/>
      <c r="B595" s="276"/>
      <c r="C595" s="276"/>
      <c r="D595" s="276"/>
      <c r="E595" s="276"/>
      <c r="F595" s="276"/>
      <c r="G595" s="277"/>
    </row>
    <row r="596" spans="1:7" s="21" customFormat="1" ht="15.4">
      <c r="A596" s="278"/>
      <c r="B596" s="276"/>
      <c r="C596" s="276"/>
      <c r="D596" s="276"/>
      <c r="E596" s="276"/>
      <c r="F596" s="276"/>
      <c r="G596" s="277"/>
    </row>
    <row r="597" spans="1:7" s="21" customFormat="1">
      <c r="A597" s="276"/>
      <c r="B597" s="276"/>
      <c r="C597" s="276"/>
      <c r="D597" s="276"/>
      <c r="E597" s="276"/>
      <c r="F597" s="276"/>
      <c r="G597" s="277"/>
    </row>
    <row r="598" spans="1:7" s="21" customFormat="1">
      <c r="A598" s="276"/>
      <c r="B598" s="276"/>
      <c r="C598" s="276"/>
      <c r="D598" s="276"/>
      <c r="E598" s="276"/>
      <c r="F598" s="276"/>
      <c r="G598" s="317"/>
    </row>
    <row r="599" spans="1:7" s="21" customFormat="1" ht="54" customHeight="1">
      <c r="A599" s="318"/>
      <c r="B599" s="319"/>
      <c r="C599" s="319"/>
      <c r="D599" s="319"/>
      <c r="E599" s="319"/>
      <c r="F599" s="319"/>
      <c r="G599" s="319"/>
    </row>
    <row r="600" spans="1:7" s="21" customFormat="1">
      <c r="A600" s="318"/>
      <c r="B600" s="320"/>
      <c r="C600" s="320"/>
      <c r="D600" s="320"/>
      <c r="E600" s="320"/>
      <c r="F600" s="320"/>
      <c r="G600" s="320"/>
    </row>
    <row r="601" spans="1:7" s="21" customFormat="1">
      <c r="A601" s="321"/>
      <c r="B601" s="258"/>
      <c r="C601" s="258"/>
      <c r="D601" s="258"/>
      <c r="E601" s="258"/>
      <c r="F601" s="258"/>
      <c r="G601" s="258"/>
    </row>
    <row r="602" spans="1:7" s="21" customFormat="1">
      <c r="A602" s="322"/>
      <c r="B602" s="258"/>
      <c r="C602" s="258"/>
      <c r="D602" s="258"/>
      <c r="E602" s="258"/>
      <c r="F602" s="258"/>
      <c r="G602" s="258"/>
    </row>
    <row r="603" spans="1:7" s="21" customFormat="1">
      <c r="A603" s="323"/>
      <c r="B603" s="258"/>
      <c r="C603" s="258"/>
      <c r="D603" s="258"/>
      <c r="E603" s="258"/>
      <c r="F603" s="258"/>
      <c r="G603" s="258"/>
    </row>
    <row r="604" spans="1:7" s="21" customFormat="1">
      <c r="A604" s="323"/>
      <c r="B604" s="258"/>
      <c r="C604" s="258"/>
      <c r="D604" s="258"/>
      <c r="E604" s="258"/>
      <c r="F604" s="258"/>
      <c r="G604" s="258"/>
    </row>
    <row r="605" spans="1:7" s="21" customFormat="1">
      <c r="A605" s="322"/>
      <c r="B605" s="258"/>
      <c r="C605" s="258"/>
      <c r="D605" s="258"/>
      <c r="E605" s="258"/>
      <c r="F605" s="258"/>
      <c r="G605" s="258"/>
    </row>
    <row r="606" spans="1:7" s="21" customFormat="1">
      <c r="A606" s="323"/>
      <c r="B606" s="258"/>
      <c r="C606" s="258"/>
      <c r="D606" s="258"/>
      <c r="E606" s="258"/>
      <c r="F606" s="258"/>
      <c r="G606" s="258"/>
    </row>
    <row r="607" spans="1:7" s="21" customFormat="1">
      <c r="A607" s="323"/>
      <c r="B607" s="258"/>
      <c r="C607" s="258"/>
      <c r="D607" s="258"/>
      <c r="E607" s="258"/>
      <c r="F607" s="258"/>
      <c r="G607" s="258"/>
    </row>
    <row r="608" spans="1:7" s="21" customFormat="1">
      <c r="A608" s="322"/>
      <c r="B608" s="258"/>
      <c r="C608" s="258"/>
      <c r="D608" s="258"/>
      <c r="E608" s="258"/>
      <c r="F608" s="258"/>
      <c r="G608" s="258"/>
    </row>
    <row r="609" spans="1:7" s="21" customFormat="1">
      <c r="A609" s="323"/>
      <c r="B609" s="258"/>
      <c r="C609" s="258"/>
      <c r="D609" s="258"/>
      <c r="E609" s="258"/>
      <c r="F609" s="258"/>
      <c r="G609" s="258"/>
    </row>
    <row r="610" spans="1:7" s="21" customFormat="1">
      <c r="A610" s="323"/>
      <c r="B610" s="258"/>
      <c r="C610" s="258"/>
      <c r="D610" s="258"/>
      <c r="E610" s="258"/>
      <c r="F610" s="258"/>
      <c r="G610" s="258"/>
    </row>
    <row r="611" spans="1:7" s="21" customFormat="1">
      <c r="A611" s="322"/>
      <c r="B611" s="258"/>
      <c r="C611" s="258"/>
      <c r="D611" s="258"/>
      <c r="E611" s="258"/>
      <c r="F611" s="258"/>
      <c r="G611" s="258"/>
    </row>
    <row r="612" spans="1:7" s="21" customFormat="1">
      <c r="A612" s="323"/>
      <c r="B612" s="258"/>
      <c r="C612" s="258"/>
      <c r="D612" s="258"/>
      <c r="E612" s="258"/>
      <c r="F612" s="258"/>
      <c r="G612" s="258"/>
    </row>
    <row r="613" spans="1:7" s="21" customFormat="1">
      <c r="A613" s="323"/>
      <c r="B613" s="258"/>
      <c r="C613" s="258"/>
      <c r="D613" s="258"/>
      <c r="E613" s="258"/>
      <c r="F613" s="258"/>
      <c r="G613" s="258"/>
    </row>
    <row r="614" spans="1:7" s="21" customFormat="1">
      <c r="A614" s="322"/>
      <c r="B614" s="258"/>
      <c r="C614" s="258"/>
      <c r="D614" s="258"/>
      <c r="E614" s="258"/>
      <c r="F614" s="258"/>
      <c r="G614" s="258"/>
    </row>
    <row r="615" spans="1:7" s="21" customFormat="1">
      <c r="A615" s="323"/>
      <c r="B615" s="258"/>
      <c r="C615" s="258"/>
      <c r="D615" s="258"/>
      <c r="E615" s="258"/>
      <c r="F615" s="258"/>
      <c r="G615" s="258"/>
    </row>
    <row r="616" spans="1:7" s="21" customFormat="1">
      <c r="A616" s="323"/>
      <c r="B616" s="258"/>
      <c r="C616" s="258"/>
      <c r="D616" s="258"/>
      <c r="E616" s="258"/>
      <c r="F616" s="258"/>
      <c r="G616" s="258"/>
    </row>
    <row r="617" spans="1:7" s="21" customFormat="1">
      <c r="A617" s="322"/>
      <c r="B617" s="258"/>
      <c r="C617" s="258"/>
      <c r="D617" s="258"/>
      <c r="E617" s="258"/>
      <c r="F617" s="258"/>
      <c r="G617" s="258"/>
    </row>
    <row r="618" spans="1:7" s="21" customFormat="1">
      <c r="A618" s="323"/>
      <c r="B618" s="258"/>
      <c r="C618" s="258"/>
      <c r="D618" s="258"/>
      <c r="E618" s="258"/>
      <c r="F618" s="258"/>
      <c r="G618" s="258"/>
    </row>
    <row r="619" spans="1:7" s="21" customFormat="1">
      <c r="A619" s="323"/>
      <c r="B619" s="258"/>
      <c r="C619" s="258"/>
      <c r="D619" s="258"/>
      <c r="E619" s="258"/>
      <c r="F619" s="258"/>
      <c r="G619" s="258"/>
    </row>
    <row r="620" spans="1:7" s="21" customFormat="1">
      <c r="A620" s="322"/>
      <c r="B620" s="258"/>
      <c r="C620" s="258"/>
      <c r="D620" s="258"/>
      <c r="E620" s="258"/>
      <c r="F620" s="258"/>
      <c r="G620" s="258"/>
    </row>
    <row r="621" spans="1:7" s="21" customFormat="1">
      <c r="A621" s="324"/>
      <c r="B621" s="258"/>
      <c r="C621" s="258"/>
      <c r="D621" s="258"/>
      <c r="E621" s="258"/>
      <c r="F621" s="258"/>
      <c r="G621" s="258"/>
    </row>
    <row r="622" spans="1:7" s="21" customFormat="1">
      <c r="A622" s="304"/>
      <c r="B622" s="258"/>
      <c r="C622" s="258"/>
      <c r="D622" s="258"/>
      <c r="E622" s="258"/>
      <c r="F622" s="258"/>
      <c r="G622" s="258"/>
    </row>
    <row r="623" spans="1:7" s="21" customFormat="1">
      <c r="A623" s="304"/>
      <c r="B623" s="258"/>
      <c r="C623" s="258"/>
      <c r="D623" s="258"/>
      <c r="E623" s="258"/>
      <c r="F623" s="258"/>
      <c r="G623" s="258"/>
    </row>
    <row r="624" spans="1:7" s="21" customFormat="1">
      <c r="A624" s="304"/>
      <c r="B624" s="258"/>
      <c r="C624" s="258"/>
      <c r="D624" s="258"/>
      <c r="E624" s="258"/>
      <c r="F624" s="258"/>
      <c r="G624" s="258"/>
    </row>
    <row r="625" spans="1:8" s="21" customFormat="1">
      <c r="A625" s="304"/>
      <c r="B625" s="258"/>
      <c r="C625" s="258"/>
      <c r="D625" s="258"/>
      <c r="E625" s="258"/>
      <c r="F625" s="258"/>
      <c r="G625" s="258"/>
    </row>
    <row r="626" spans="1:8" s="21" customFormat="1">
      <c r="A626" s="272"/>
      <c r="B626" s="272"/>
      <c r="C626" s="272"/>
      <c r="D626" s="272"/>
      <c r="E626" s="272"/>
    </row>
    <row r="627" spans="1:8" s="21" customFormat="1">
      <c r="A627" s="273"/>
      <c r="B627" s="325"/>
      <c r="C627" s="274"/>
      <c r="D627" s="274"/>
      <c r="E627" s="274"/>
      <c r="F627" s="274"/>
      <c r="G627" s="274"/>
    </row>
    <row r="628" spans="1:8" s="21" customFormat="1">
      <c r="A628" s="272"/>
      <c r="B628" s="272"/>
      <c r="C628" s="272"/>
      <c r="D628" s="272"/>
      <c r="E628" s="272"/>
    </row>
    <row r="629" spans="1:8" s="21" customFormat="1">
      <c r="A629" s="272"/>
      <c r="B629" s="272"/>
      <c r="C629" s="272"/>
      <c r="D629" s="272"/>
      <c r="E629" s="272"/>
    </row>
    <row r="630" spans="1:8" s="21" customFormat="1" ht="15">
      <c r="A630" s="294"/>
      <c r="B630" s="294"/>
      <c r="C630" s="276"/>
      <c r="D630" s="276"/>
      <c r="E630" s="276"/>
      <c r="F630" s="276"/>
      <c r="G630" s="276"/>
      <c r="H630" s="277"/>
    </row>
    <row r="631" spans="1:8" s="21" customFormat="1" ht="15.4">
      <c r="A631" s="295"/>
      <c r="B631" s="279"/>
      <c r="C631" s="276"/>
      <c r="D631" s="276"/>
      <c r="E631" s="276"/>
      <c r="F631" s="276"/>
      <c r="G631" s="276"/>
      <c r="H631" s="277"/>
    </row>
    <row r="632" spans="1:8" s="21" customFormat="1">
      <c r="A632" s="276"/>
      <c r="B632" s="276"/>
      <c r="C632" s="276"/>
      <c r="D632" s="276"/>
      <c r="E632" s="276"/>
      <c r="F632" s="276"/>
      <c r="G632" s="276"/>
      <c r="H632" s="277"/>
    </row>
    <row r="633" spans="1:8" s="21" customFormat="1">
      <c r="A633" s="276"/>
      <c r="B633" s="276"/>
      <c r="C633" s="276"/>
      <c r="D633" s="276"/>
      <c r="E633" s="276"/>
      <c r="F633" s="276"/>
      <c r="G633" s="276"/>
      <c r="H633" s="326"/>
    </row>
    <row r="634" spans="1:8" s="21" customFormat="1">
      <c r="A634" s="327"/>
      <c r="B634" s="328"/>
      <c r="C634" s="328"/>
      <c r="D634" s="328"/>
      <c r="E634" s="328"/>
      <c r="F634" s="329"/>
      <c r="G634" s="329"/>
      <c r="H634" s="329"/>
    </row>
    <row r="635" spans="1:8" s="21" customFormat="1">
      <c r="A635" s="327"/>
      <c r="B635" s="329"/>
      <c r="C635" s="329"/>
      <c r="D635" s="329"/>
      <c r="E635" s="329"/>
      <c r="F635" s="329"/>
      <c r="G635" s="329"/>
      <c r="H635" s="329"/>
    </row>
    <row r="636" spans="1:8" s="21" customFormat="1">
      <c r="A636" s="330"/>
      <c r="B636" s="258"/>
      <c r="C636" s="258"/>
      <c r="D636" s="258"/>
      <c r="E636" s="258"/>
      <c r="F636" s="258"/>
      <c r="G636" s="258"/>
      <c r="H636" s="258"/>
    </row>
    <row r="637" spans="1:8" s="21" customFormat="1">
      <c r="A637" s="330"/>
      <c r="B637" s="258"/>
      <c r="C637" s="258"/>
      <c r="D637" s="258"/>
      <c r="E637" s="258"/>
      <c r="F637" s="258"/>
      <c r="G637" s="258"/>
      <c r="H637" s="258"/>
    </row>
    <row r="638" spans="1:8" s="21" customFormat="1">
      <c r="A638" s="292"/>
      <c r="B638" s="258"/>
      <c r="C638" s="258"/>
      <c r="D638" s="258"/>
      <c r="E638" s="258"/>
      <c r="F638" s="258"/>
      <c r="G638" s="258"/>
      <c r="H638" s="258"/>
    </row>
    <row r="639" spans="1:8" s="21" customFormat="1">
      <c r="A639" s="292"/>
      <c r="B639" s="258"/>
      <c r="C639" s="258"/>
      <c r="D639" s="258"/>
      <c r="E639" s="258"/>
      <c r="F639" s="258"/>
      <c r="G639" s="258"/>
      <c r="H639" s="258"/>
    </row>
    <row r="640" spans="1:8" s="21" customFormat="1">
      <c r="A640" s="331"/>
      <c r="B640" s="258"/>
      <c r="C640" s="258"/>
      <c r="D640" s="258"/>
      <c r="E640" s="258"/>
      <c r="F640" s="258"/>
      <c r="G640" s="258"/>
      <c r="H640" s="258"/>
    </row>
    <row r="641" spans="1:8" s="21" customFormat="1">
      <c r="A641" s="330"/>
      <c r="B641" s="258"/>
      <c r="C641" s="258"/>
      <c r="D641" s="258"/>
      <c r="E641" s="258"/>
      <c r="F641" s="258"/>
      <c r="G641" s="258"/>
      <c r="H641" s="258"/>
    </row>
    <row r="642" spans="1:8" s="21" customFormat="1">
      <c r="A642" s="332"/>
      <c r="B642" s="258"/>
      <c r="C642" s="258"/>
      <c r="D642" s="258"/>
      <c r="E642" s="258"/>
      <c r="F642" s="258"/>
      <c r="G642" s="258"/>
      <c r="H642" s="258"/>
    </row>
    <row r="643" spans="1:8" s="21" customFormat="1">
      <c r="A643" s="332"/>
      <c r="B643" s="258"/>
      <c r="C643" s="258"/>
      <c r="D643" s="258"/>
      <c r="E643" s="258"/>
      <c r="F643" s="258"/>
      <c r="G643" s="258"/>
      <c r="H643" s="258"/>
    </row>
    <row r="644" spans="1:8" s="21" customFormat="1">
      <c r="A644" s="330"/>
      <c r="B644" s="258"/>
      <c r="C644" s="258"/>
      <c r="D644" s="258"/>
      <c r="E644" s="258"/>
      <c r="F644" s="258"/>
      <c r="G644" s="258"/>
      <c r="H644" s="258"/>
    </row>
    <row r="645" spans="1:8" s="21" customFormat="1">
      <c r="A645" s="292"/>
      <c r="B645" s="258"/>
      <c r="C645" s="258"/>
      <c r="D645" s="258"/>
      <c r="E645" s="258"/>
      <c r="F645" s="258"/>
      <c r="G645" s="258"/>
      <c r="H645" s="258"/>
    </row>
    <row r="646" spans="1:8" s="21" customFormat="1">
      <c r="A646" s="292"/>
      <c r="B646" s="258"/>
      <c r="C646" s="258"/>
      <c r="D646" s="258"/>
      <c r="E646" s="258"/>
      <c r="F646" s="258"/>
      <c r="G646" s="258"/>
      <c r="H646" s="258"/>
    </row>
    <row r="647" spans="1:8" s="21" customFormat="1">
      <c r="A647" s="330"/>
      <c r="B647" s="258"/>
      <c r="C647" s="258"/>
      <c r="D647" s="258"/>
      <c r="E647" s="258"/>
      <c r="F647" s="258"/>
      <c r="G647" s="258"/>
      <c r="H647" s="258"/>
    </row>
    <row r="648" spans="1:8" s="21" customFormat="1">
      <c r="A648" s="292"/>
      <c r="B648" s="258"/>
      <c r="C648" s="258"/>
      <c r="D648" s="258"/>
      <c r="E648" s="258"/>
      <c r="F648" s="258"/>
      <c r="G648" s="258"/>
      <c r="H648" s="258"/>
    </row>
    <row r="649" spans="1:8" s="21" customFormat="1">
      <c r="A649" s="292"/>
      <c r="B649" s="258"/>
      <c r="C649" s="258"/>
      <c r="D649" s="258"/>
      <c r="E649" s="258"/>
      <c r="F649" s="258"/>
      <c r="G649" s="258"/>
      <c r="H649" s="258"/>
    </row>
    <row r="650" spans="1:8" s="21" customFormat="1">
      <c r="A650" s="292"/>
      <c r="B650" s="258"/>
      <c r="C650" s="258"/>
      <c r="D650" s="258"/>
      <c r="E650" s="258"/>
      <c r="F650" s="258"/>
      <c r="G650" s="258"/>
      <c r="H650" s="258"/>
    </row>
    <row r="651" spans="1:8" s="21" customFormat="1">
      <c r="A651" s="330"/>
      <c r="B651" s="258"/>
      <c r="C651" s="258"/>
      <c r="D651" s="258"/>
      <c r="E651" s="258"/>
      <c r="F651" s="258"/>
      <c r="G651" s="258"/>
      <c r="H651" s="258"/>
    </row>
    <row r="652" spans="1:8" s="21" customFormat="1">
      <c r="A652" s="304"/>
      <c r="B652" s="258"/>
      <c r="C652" s="258"/>
      <c r="D652" s="258"/>
      <c r="E652" s="258"/>
      <c r="F652" s="258"/>
      <c r="G652" s="258"/>
      <c r="H652" s="258"/>
    </row>
    <row r="653" spans="1:8" s="21" customFormat="1">
      <c r="A653" s="330"/>
      <c r="B653" s="258"/>
      <c r="C653" s="258"/>
      <c r="D653" s="258"/>
      <c r="E653" s="258"/>
      <c r="F653" s="258"/>
      <c r="G653" s="258"/>
      <c r="H653" s="258"/>
    </row>
    <row r="654" spans="1:8" s="21" customFormat="1">
      <c r="A654" s="332"/>
      <c r="B654" s="258"/>
      <c r="C654" s="258"/>
      <c r="D654" s="258"/>
      <c r="E654" s="258"/>
      <c r="F654" s="258"/>
      <c r="G654" s="258"/>
      <c r="H654" s="258"/>
    </row>
    <row r="655" spans="1:8" s="21" customFormat="1">
      <c r="A655" s="332"/>
      <c r="B655" s="258"/>
      <c r="C655" s="258"/>
      <c r="D655" s="258"/>
      <c r="E655" s="258"/>
      <c r="F655" s="258"/>
      <c r="G655" s="258"/>
      <c r="H655" s="258"/>
    </row>
    <row r="656" spans="1:8" s="21" customFormat="1">
      <c r="A656" s="333"/>
      <c r="B656" s="258"/>
      <c r="C656" s="258"/>
      <c r="D656" s="258"/>
      <c r="E656" s="258"/>
      <c r="F656" s="258"/>
      <c r="G656" s="258"/>
      <c r="H656" s="258"/>
    </row>
    <row r="657" spans="1:36" s="21" customFormat="1">
      <c r="A657" s="272"/>
      <c r="B657" s="272"/>
      <c r="C657" s="272"/>
      <c r="D657" s="272"/>
      <c r="E657" s="272"/>
    </row>
    <row r="658" spans="1:36" s="21" customFormat="1">
      <c r="A658" s="273"/>
      <c r="B658" s="274"/>
      <c r="C658" s="274"/>
      <c r="D658" s="274"/>
      <c r="E658" s="274"/>
      <c r="F658" s="274"/>
      <c r="G658" s="274"/>
      <c r="H658" s="274"/>
    </row>
    <row r="659" spans="1:36" s="21" customFormat="1">
      <c r="A659" s="272"/>
      <c r="B659" s="272"/>
      <c r="C659" s="272"/>
      <c r="D659" s="272"/>
      <c r="E659" s="272"/>
    </row>
    <row r="660" spans="1:36" s="21" customFormat="1">
      <c r="A660" s="272"/>
      <c r="B660" s="272"/>
      <c r="C660" s="272"/>
      <c r="D660" s="272"/>
      <c r="E660" s="272"/>
    </row>
    <row r="661" spans="1:36" s="21" customFormat="1">
      <c r="A661" s="273"/>
      <c r="B661" s="334"/>
      <c r="C661" s="334"/>
      <c r="D661" s="334"/>
      <c r="E661" s="334"/>
      <c r="F661" s="334"/>
      <c r="G661" s="334"/>
      <c r="H661" s="334"/>
    </row>
    <row r="662" spans="1:36" s="21" customFormat="1">
      <c r="A662" s="335"/>
      <c r="B662" s="336"/>
      <c r="C662" s="336"/>
      <c r="D662" s="336"/>
      <c r="E662" s="336"/>
      <c r="F662" s="336"/>
      <c r="G662" s="336"/>
      <c r="H662" s="336"/>
    </row>
    <row r="663" spans="1:36" s="21" customFormat="1">
      <c r="A663" s="335"/>
      <c r="B663" s="336"/>
      <c r="C663" s="336"/>
      <c r="D663" s="336"/>
      <c r="E663" s="336"/>
      <c r="F663" s="337"/>
      <c r="G663" s="337"/>
      <c r="H663" s="337"/>
    </row>
    <row r="664" spans="1:36" s="21" customFormat="1">
      <c r="A664" s="335"/>
      <c r="B664" s="336"/>
      <c r="C664" s="336"/>
      <c r="D664" s="336"/>
      <c r="E664" s="336"/>
      <c r="F664" s="336"/>
      <c r="G664" s="336"/>
      <c r="H664" s="336"/>
    </row>
    <row r="665" spans="1:36" s="21" customFormat="1">
      <c r="A665" s="335"/>
      <c r="B665" s="336"/>
      <c r="C665" s="336"/>
      <c r="D665" s="336"/>
      <c r="E665" s="336"/>
      <c r="F665" s="336"/>
      <c r="G665" s="336"/>
      <c r="H665" s="336"/>
    </row>
    <row r="666" spans="1:36" s="21" customFormat="1">
      <c r="A666" s="335"/>
      <c r="B666" s="336"/>
      <c r="C666" s="336"/>
      <c r="D666" s="336"/>
      <c r="E666" s="336"/>
      <c r="F666" s="336"/>
      <c r="G666" s="336"/>
      <c r="H666" s="336"/>
    </row>
    <row r="667" spans="1:36" s="21" customFormat="1">
      <c r="A667" s="335"/>
      <c r="B667" s="338"/>
      <c r="C667" s="338"/>
      <c r="D667" s="338"/>
      <c r="E667" s="338"/>
      <c r="F667" s="338"/>
      <c r="G667" s="338"/>
      <c r="H667" s="338"/>
    </row>
    <row r="668" spans="1:36" s="21" customFormat="1">
      <c r="A668" s="273"/>
      <c r="B668" s="325"/>
      <c r="C668" s="325"/>
      <c r="D668" s="325"/>
      <c r="E668" s="325"/>
      <c r="F668" s="325"/>
      <c r="G668" s="325"/>
      <c r="H668" s="325"/>
    </row>
    <row r="669" spans="1:36" s="21" customFormat="1">
      <c r="A669" s="272"/>
      <c r="B669" s="272"/>
      <c r="C669" s="272"/>
      <c r="D669" s="272"/>
      <c r="E669" s="272"/>
    </row>
    <row r="670" spans="1:36" s="21" customFormat="1">
      <c r="A670" s="273"/>
      <c r="B670" s="273"/>
      <c r="C670" s="273"/>
      <c r="D670" s="273"/>
      <c r="E670" s="273"/>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339"/>
      <c r="AB670" s="339"/>
      <c r="AC670" s="339"/>
      <c r="AD670" s="339"/>
      <c r="AE670" s="339"/>
      <c r="AF670" s="339"/>
      <c r="AG670" s="339"/>
      <c r="AH670" s="339"/>
      <c r="AI670" s="339"/>
      <c r="AJ670" s="339"/>
    </row>
    <row r="671" spans="1:36" s="21" customFormat="1">
      <c r="A671" s="272"/>
      <c r="B671" s="340"/>
      <c r="C671" s="340"/>
      <c r="D671" s="340"/>
      <c r="E671" s="340"/>
      <c r="F671" s="340"/>
      <c r="G671" s="340"/>
      <c r="H671" s="340"/>
      <c r="I671" s="340"/>
      <c r="J671" s="340"/>
      <c r="K671" s="340"/>
      <c r="L671" s="340"/>
      <c r="M671" s="340"/>
      <c r="N671" s="340"/>
      <c r="O671" s="340"/>
      <c r="P671" s="340"/>
      <c r="Q671" s="340"/>
      <c r="R671" s="340"/>
      <c r="S671" s="340"/>
      <c r="T671" s="340"/>
      <c r="U671" s="340"/>
      <c r="V671" s="340"/>
      <c r="W671" s="340"/>
      <c r="X671" s="340"/>
      <c r="Y671" s="340"/>
      <c r="Z671" s="340"/>
      <c r="AA671" s="340"/>
      <c r="AB671" s="340"/>
      <c r="AC671" s="340"/>
      <c r="AD671" s="340"/>
      <c r="AE671" s="340"/>
      <c r="AF671" s="340"/>
      <c r="AG671" s="340"/>
      <c r="AH671" s="340"/>
      <c r="AI671" s="340"/>
      <c r="AJ671" s="340"/>
    </row>
    <row r="672" spans="1:36" s="21" customFormat="1">
      <c r="A672" s="272"/>
      <c r="B672" s="272"/>
      <c r="C672" s="272"/>
      <c r="D672" s="272"/>
      <c r="E672" s="272"/>
      <c r="F672" s="272"/>
      <c r="G672" s="272"/>
      <c r="H672" s="272"/>
      <c r="I672" s="272"/>
      <c r="J672" s="272"/>
      <c r="K672" s="272"/>
      <c r="L672" s="272"/>
      <c r="M672" s="272"/>
      <c r="N672" s="272"/>
      <c r="O672" s="272"/>
      <c r="P672" s="272"/>
      <c r="Q672" s="272"/>
      <c r="R672" s="272"/>
      <c r="S672" s="272"/>
      <c r="T672" s="272"/>
      <c r="U672" s="272"/>
      <c r="V672" s="272"/>
      <c r="W672" s="272"/>
      <c r="X672" s="272"/>
      <c r="Y672" s="272"/>
      <c r="Z672" s="272"/>
      <c r="AA672" s="272"/>
      <c r="AB672" s="272"/>
      <c r="AC672" s="272"/>
      <c r="AD672" s="272"/>
      <c r="AE672" s="272"/>
      <c r="AF672" s="272"/>
      <c r="AG672" s="272"/>
      <c r="AH672" s="340"/>
      <c r="AI672" s="272"/>
      <c r="AJ672" s="272"/>
    </row>
    <row r="673" spans="1:9" s="21" customFormat="1">
      <c r="A673" s="272"/>
      <c r="B673" s="272"/>
      <c r="C673" s="272"/>
      <c r="D673" s="272"/>
      <c r="E673" s="272"/>
    </row>
    <row r="674" spans="1:9" s="21" customFormat="1">
      <c r="A674" s="273"/>
      <c r="B674" s="273"/>
      <c r="C674" s="272"/>
      <c r="D674" s="272"/>
      <c r="E674" s="272"/>
    </row>
    <row r="675" spans="1:9" s="21" customFormat="1">
      <c r="A675" s="272"/>
      <c r="B675" s="272"/>
      <c r="C675" s="272"/>
      <c r="D675" s="272"/>
      <c r="E675" s="272"/>
    </row>
    <row r="676" spans="1:9" s="21" customFormat="1">
      <c r="A676" s="273"/>
      <c r="B676" s="334"/>
      <c r="C676" s="334"/>
      <c r="D676" s="334"/>
      <c r="E676" s="334"/>
      <c r="F676" s="334"/>
      <c r="G676" s="334"/>
      <c r="H676" s="334"/>
      <c r="I676" s="334"/>
    </row>
    <row r="677" spans="1:9" s="21" customFormat="1">
      <c r="A677" s="272"/>
      <c r="B677" s="341"/>
      <c r="C677" s="272"/>
      <c r="D677" s="272"/>
      <c r="E677" s="272"/>
    </row>
    <row r="678" spans="1:9" s="21" customFormat="1">
      <c r="A678" s="272"/>
      <c r="B678" s="272"/>
      <c r="C678" s="272"/>
      <c r="D678" s="272"/>
      <c r="E678" s="272"/>
    </row>
    <row r="679" spans="1:9" s="21" customFormat="1">
      <c r="A679" s="273"/>
      <c r="B679" s="325"/>
      <c r="C679" s="272"/>
      <c r="D679" s="272"/>
      <c r="E679" s="272"/>
    </row>
    <row r="680" spans="1:9" s="21" customFormat="1">
      <c r="A680" s="273"/>
      <c r="B680" s="341"/>
      <c r="C680" s="272"/>
      <c r="D680" s="272"/>
      <c r="E680" s="272"/>
    </row>
    <row r="681" spans="1:9" s="21" customFormat="1">
      <c r="A681" s="273"/>
      <c r="B681" s="341"/>
      <c r="C681" s="272"/>
      <c r="D681" s="272"/>
      <c r="E681" s="272"/>
    </row>
    <row r="682" spans="1:9" s="21" customFormat="1" ht="15" customHeight="1">
      <c r="B682" s="64"/>
      <c r="C682" s="272"/>
      <c r="D682" s="272"/>
      <c r="E682" s="342"/>
      <c r="F682" s="342"/>
      <c r="G682" s="342"/>
      <c r="H682" s="342"/>
      <c r="I682" s="342"/>
    </row>
    <row r="683" spans="1:9" s="21" customFormat="1">
      <c r="B683" s="341"/>
      <c r="C683" s="272"/>
      <c r="D683" s="272"/>
      <c r="E683" s="342"/>
      <c r="F683" s="342"/>
      <c r="G683" s="342"/>
      <c r="H683" s="342"/>
      <c r="I683" s="342"/>
    </row>
    <row r="684" spans="1:9" s="21" customFormat="1">
      <c r="A684" s="273"/>
      <c r="B684" s="341"/>
      <c r="C684" s="272"/>
      <c r="D684" s="272"/>
      <c r="E684" s="272"/>
    </row>
    <row r="685" spans="1:9" s="21" customFormat="1">
      <c r="A685" s="273"/>
      <c r="B685" s="341"/>
      <c r="C685" s="272"/>
      <c r="D685" s="272"/>
      <c r="E685" s="272"/>
    </row>
    <row r="686" spans="1:9" s="21" customFormat="1">
      <c r="A686" s="273"/>
      <c r="B686" s="325"/>
      <c r="C686" s="272"/>
      <c r="D686" s="272"/>
      <c r="E686" s="272"/>
    </row>
    <row r="687" spans="1:9" s="21" customFormat="1">
      <c r="A687" s="273"/>
      <c r="B687" s="341"/>
      <c r="C687" s="272"/>
      <c r="D687" s="272"/>
      <c r="E687" s="272"/>
    </row>
    <row r="688" spans="1:9" s="21" customFormat="1">
      <c r="A688" s="273"/>
      <c r="B688" s="341"/>
      <c r="C688" s="272"/>
      <c r="D688" s="272"/>
      <c r="E688" s="272"/>
    </row>
    <row r="689" spans="1:14" s="21" customFormat="1">
      <c r="A689" s="273"/>
      <c r="B689" s="341"/>
      <c r="C689" s="272"/>
      <c r="D689" s="272"/>
      <c r="E689" s="272"/>
    </row>
    <row r="690" spans="1:14" s="21" customFormat="1">
      <c r="A690" s="273"/>
      <c r="B690" s="341"/>
      <c r="C690" s="272"/>
      <c r="D690" s="272"/>
      <c r="E690" s="272"/>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3"/>
      <c r="B694" s="344"/>
      <c r="C694" s="345"/>
      <c r="D694" s="346"/>
      <c r="E694" s="346"/>
      <c r="F694" s="347"/>
      <c r="G694" s="346"/>
      <c r="H694" s="347"/>
      <c r="I694" s="346"/>
      <c r="J694" s="347"/>
      <c r="K694" s="346"/>
      <c r="L694" s="347"/>
      <c r="M694" s="347"/>
      <c r="N694" s="347"/>
    </row>
    <row r="695" spans="1:14" s="21" customFormat="1">
      <c r="A695" s="348"/>
      <c r="B695" s="347"/>
      <c r="C695" s="349"/>
      <c r="D695" s="348"/>
      <c r="E695" s="348"/>
      <c r="F695" s="350"/>
      <c r="G695" s="348"/>
      <c r="H695" s="350"/>
      <c r="I695" s="348"/>
      <c r="J695" s="350"/>
      <c r="K695" s="348"/>
      <c r="L695" s="350"/>
      <c r="M695" s="348"/>
      <c r="N695" s="350"/>
    </row>
    <row r="696" spans="1:14" s="21" customFormat="1">
      <c r="A696" s="348"/>
      <c r="B696" s="347"/>
      <c r="C696" s="347"/>
      <c r="D696" s="348"/>
      <c r="E696" s="348"/>
      <c r="F696" s="350"/>
      <c r="G696" s="348"/>
      <c r="H696" s="350"/>
      <c r="I696" s="348"/>
      <c r="J696" s="350"/>
      <c r="K696" s="348"/>
      <c r="L696" s="350"/>
      <c r="M696" s="348"/>
      <c r="N696" s="350"/>
    </row>
    <row r="697" spans="1:14" s="21" customFormat="1">
      <c r="A697" s="348"/>
      <c r="B697" s="347"/>
      <c r="C697" s="347"/>
      <c r="D697" s="348"/>
      <c r="E697" s="348"/>
      <c r="F697" s="350"/>
      <c r="G697" s="348"/>
      <c r="H697" s="350"/>
      <c r="I697" s="348"/>
      <c r="J697" s="350"/>
      <c r="K697" s="348"/>
      <c r="L697" s="350"/>
      <c r="M697" s="348"/>
      <c r="N697" s="350"/>
    </row>
    <row r="698" spans="1:14" s="21" customFormat="1">
      <c r="A698" s="348"/>
      <c r="B698" s="347"/>
      <c r="C698" s="347"/>
      <c r="D698" s="348"/>
      <c r="E698" s="348"/>
      <c r="F698" s="350"/>
      <c r="G698" s="348"/>
      <c r="H698" s="350"/>
      <c r="I698" s="348"/>
      <c r="J698" s="350"/>
      <c r="K698" s="348"/>
      <c r="L698" s="350"/>
      <c r="M698" s="348"/>
      <c r="N698" s="350"/>
    </row>
    <row r="699" spans="1:14" s="21" customFormat="1">
      <c r="A699" s="348"/>
      <c r="B699" s="347"/>
      <c r="C699" s="351"/>
      <c r="D699" s="352"/>
      <c r="E699" s="348"/>
      <c r="F699" s="350"/>
      <c r="G699" s="348"/>
      <c r="H699" s="350"/>
      <c r="I699" s="348"/>
      <c r="J699" s="350"/>
      <c r="K699" s="348"/>
      <c r="L699" s="350"/>
      <c r="M699" s="348"/>
      <c r="N699" s="350"/>
    </row>
    <row r="700" spans="1:14" s="21" customFormat="1">
      <c r="A700" s="348"/>
      <c r="B700" s="347"/>
      <c r="C700" s="353"/>
      <c r="D700" s="352"/>
      <c r="E700" s="348"/>
      <c r="F700" s="354"/>
      <c r="G700" s="348"/>
      <c r="H700" s="354"/>
      <c r="I700" s="348"/>
      <c r="J700" s="354"/>
      <c r="K700" s="348"/>
      <c r="L700" s="354"/>
      <c r="M700" s="348"/>
      <c r="N700" s="350"/>
    </row>
    <row r="701" spans="1:14" s="21" customFormat="1">
      <c r="A701" s="348"/>
      <c r="B701" s="347"/>
      <c r="C701" s="353"/>
      <c r="D701" s="352"/>
      <c r="E701" s="348"/>
      <c r="F701" s="354"/>
      <c r="G701" s="348"/>
      <c r="H701" s="354"/>
      <c r="I701" s="348"/>
      <c r="J701" s="354"/>
      <c r="K701" s="348"/>
      <c r="L701" s="354"/>
      <c r="M701" s="348"/>
      <c r="N701" s="354"/>
    </row>
    <row r="702" spans="1:14" s="21" customFormat="1">
      <c r="A702" s="348"/>
      <c r="B702" s="346"/>
      <c r="C702" s="351"/>
      <c r="D702" s="352"/>
      <c r="E702" s="348"/>
      <c r="F702" s="350"/>
      <c r="G702" s="348"/>
      <c r="H702" s="350"/>
      <c r="I702" s="348"/>
      <c r="J702" s="350"/>
      <c r="K702" s="348"/>
      <c r="L702" s="350"/>
      <c r="M702" s="348"/>
      <c r="N702" s="350"/>
    </row>
    <row r="703" spans="1:14" s="21" customFormat="1">
      <c r="A703" s="348"/>
      <c r="B703" s="346"/>
      <c r="C703" s="353"/>
      <c r="D703" s="352"/>
      <c r="E703" s="348"/>
      <c r="F703" s="350"/>
      <c r="G703" s="348"/>
      <c r="H703" s="350"/>
      <c r="I703" s="348"/>
      <c r="J703" s="350"/>
      <c r="K703" s="348"/>
      <c r="L703" s="350"/>
      <c r="M703" s="348"/>
      <c r="N703" s="350"/>
    </row>
    <row r="704" spans="1:14" s="21" customFormat="1">
      <c r="A704" s="348"/>
      <c r="B704" s="346"/>
      <c r="C704" s="355"/>
      <c r="D704" s="352"/>
      <c r="E704" s="348"/>
      <c r="F704" s="350"/>
      <c r="G704" s="348"/>
      <c r="H704" s="350"/>
      <c r="I704" s="348"/>
      <c r="J704" s="350"/>
      <c r="K704" s="348"/>
      <c r="L704" s="350"/>
      <c r="M704" s="348"/>
      <c r="N704" s="350"/>
    </row>
    <row r="705" spans="1:14" s="21" customFormat="1">
      <c r="A705" s="348"/>
      <c r="B705" s="347"/>
      <c r="C705" s="351"/>
      <c r="D705" s="352"/>
      <c r="E705" s="348"/>
      <c r="F705" s="350"/>
      <c r="G705" s="348"/>
      <c r="H705" s="350"/>
      <c r="I705" s="348"/>
      <c r="J705" s="350"/>
      <c r="K705" s="348"/>
      <c r="L705" s="350"/>
      <c r="M705" s="348"/>
      <c r="N705" s="350"/>
    </row>
    <row r="706" spans="1:14" s="21" customFormat="1">
      <c r="A706" s="348"/>
      <c r="B706" s="347"/>
      <c r="C706" s="351"/>
      <c r="D706" s="352"/>
      <c r="E706" s="348"/>
      <c r="F706" s="350"/>
      <c r="G706" s="348"/>
      <c r="H706" s="350"/>
      <c r="I706" s="348"/>
      <c r="J706" s="350"/>
      <c r="K706" s="348"/>
      <c r="L706" s="350"/>
      <c r="M706" s="348"/>
      <c r="N706" s="350"/>
    </row>
    <row r="707" spans="1:14" s="21" customFormat="1">
      <c r="A707" s="348"/>
      <c r="B707" s="346"/>
      <c r="C707" s="351"/>
      <c r="D707" s="352"/>
      <c r="E707" s="348"/>
      <c r="F707" s="350"/>
      <c r="G707" s="348"/>
      <c r="H707" s="350"/>
      <c r="I707" s="348"/>
      <c r="J707" s="350"/>
      <c r="K707" s="348"/>
      <c r="L707" s="350"/>
      <c r="M707" s="348"/>
      <c r="N707" s="350"/>
    </row>
    <row r="708" spans="1:14" s="21" customFormat="1">
      <c r="A708" s="348"/>
      <c r="B708" s="346"/>
      <c r="C708" s="351"/>
      <c r="D708" s="352"/>
      <c r="E708" s="348"/>
      <c r="F708" s="350"/>
      <c r="G708" s="348"/>
      <c r="H708" s="350"/>
      <c r="I708" s="348"/>
      <c r="J708" s="350"/>
      <c r="K708" s="348"/>
      <c r="L708" s="350"/>
      <c r="M708" s="348"/>
      <c r="N708" s="350"/>
    </row>
    <row r="709" spans="1:14" s="21" customFormat="1">
      <c r="A709" s="348"/>
      <c r="B709" s="346"/>
      <c r="C709" s="351"/>
      <c r="D709" s="352"/>
      <c r="E709" s="348"/>
      <c r="F709" s="350"/>
      <c r="G709" s="348"/>
      <c r="H709" s="350"/>
      <c r="I709" s="348"/>
      <c r="J709" s="350"/>
      <c r="K709" s="348"/>
      <c r="L709" s="350"/>
      <c r="M709" s="348"/>
      <c r="N709" s="350"/>
    </row>
    <row r="710" spans="1:14" s="21" customFormat="1">
      <c r="A710" s="348"/>
      <c r="B710" s="346"/>
      <c r="C710" s="351"/>
      <c r="D710" s="352"/>
      <c r="E710" s="348"/>
      <c r="F710" s="350"/>
      <c r="G710" s="348"/>
      <c r="H710" s="350"/>
      <c r="I710" s="348"/>
      <c r="J710" s="350"/>
      <c r="K710" s="348"/>
      <c r="L710" s="350"/>
      <c r="M710" s="348"/>
      <c r="N710" s="350"/>
    </row>
    <row r="711" spans="1:14" s="21" customFormat="1">
      <c r="A711" s="348"/>
      <c r="B711" s="346"/>
      <c r="C711" s="351"/>
      <c r="D711" s="352"/>
      <c r="E711" s="348"/>
      <c r="F711" s="350"/>
      <c r="G711" s="348"/>
      <c r="H711" s="350"/>
      <c r="I711" s="348"/>
      <c r="J711" s="350"/>
      <c r="K711" s="348"/>
      <c r="L711" s="350"/>
      <c r="M711" s="348"/>
      <c r="N711" s="350"/>
    </row>
    <row r="712" spans="1:14" s="21" customFormat="1">
      <c r="A712" s="348"/>
      <c r="B712" s="346"/>
      <c r="C712" s="351"/>
      <c r="D712" s="352"/>
      <c r="E712" s="348"/>
      <c r="F712" s="350"/>
      <c r="G712" s="348"/>
      <c r="H712" s="350"/>
      <c r="I712" s="348"/>
      <c r="J712" s="350"/>
      <c r="K712" s="348"/>
      <c r="L712" s="350"/>
      <c r="M712" s="348"/>
      <c r="N712" s="350"/>
    </row>
    <row r="713" spans="1:14" s="21" customFormat="1">
      <c r="A713" s="348"/>
      <c r="B713" s="346"/>
      <c r="C713" s="351"/>
      <c r="D713" s="352"/>
      <c r="E713" s="348"/>
      <c r="F713" s="350"/>
      <c r="G713" s="348"/>
      <c r="H713" s="350"/>
      <c r="I713" s="348"/>
      <c r="J713" s="350"/>
      <c r="K713" s="348"/>
      <c r="L713" s="350"/>
      <c r="M713" s="348"/>
      <c r="N713" s="350"/>
    </row>
    <row r="714" spans="1:14" s="21" customFormat="1">
      <c r="A714" s="348"/>
      <c r="B714" s="346"/>
      <c r="C714" s="351"/>
      <c r="D714" s="352"/>
      <c r="E714" s="348"/>
      <c r="F714" s="350"/>
      <c r="G714" s="348"/>
      <c r="H714" s="350"/>
      <c r="I714" s="348"/>
      <c r="J714" s="350"/>
      <c r="K714" s="348"/>
      <c r="L714" s="350"/>
      <c r="M714" s="348"/>
      <c r="N714" s="350"/>
    </row>
    <row r="715" spans="1:14" s="21" customFormat="1">
      <c r="A715" s="348"/>
      <c r="B715" s="346"/>
      <c r="C715" s="351"/>
      <c r="D715" s="352"/>
      <c r="E715" s="348"/>
      <c r="F715" s="350"/>
      <c r="G715" s="348"/>
      <c r="H715" s="350"/>
      <c r="I715" s="348"/>
      <c r="J715" s="350"/>
      <c r="K715" s="348"/>
      <c r="L715" s="350"/>
      <c r="M715" s="348"/>
      <c r="N715" s="350"/>
    </row>
    <row r="716" spans="1:14" s="21" customFormat="1">
      <c r="A716" s="348"/>
      <c r="B716" s="346"/>
      <c r="C716" s="351"/>
      <c r="D716" s="352"/>
      <c r="E716" s="348"/>
      <c r="F716" s="350"/>
      <c r="G716" s="348"/>
      <c r="H716" s="350"/>
      <c r="I716" s="348"/>
      <c r="J716" s="350"/>
      <c r="K716" s="348"/>
      <c r="L716" s="350"/>
      <c r="M716" s="348"/>
      <c r="N716" s="350"/>
    </row>
    <row r="717" spans="1:14" s="21" customFormat="1">
      <c r="A717" s="346"/>
      <c r="B717" s="346"/>
      <c r="C717" s="348"/>
      <c r="D717" s="352"/>
      <c r="E717" s="348"/>
      <c r="F717" s="350"/>
      <c r="G717" s="348"/>
      <c r="H717" s="350"/>
      <c r="I717" s="348"/>
      <c r="J717" s="350"/>
      <c r="K717" s="348"/>
      <c r="L717" s="356"/>
      <c r="M717" s="348"/>
      <c r="N717" s="356"/>
    </row>
    <row r="718" spans="1:14" s="21" customFormat="1">
      <c r="A718" s="348"/>
      <c r="B718" s="347"/>
      <c r="C718" s="353"/>
      <c r="D718" s="352"/>
      <c r="E718" s="348"/>
      <c r="F718" s="357"/>
      <c r="G718" s="348"/>
      <c r="H718" s="357"/>
      <c r="I718" s="348"/>
      <c r="J718" s="357"/>
      <c r="K718" s="348"/>
      <c r="L718" s="357"/>
      <c r="M718" s="348"/>
      <c r="N718" s="357"/>
    </row>
    <row r="719" spans="1:14" s="21" customFormat="1">
      <c r="A719" s="348"/>
      <c r="B719" s="347"/>
      <c r="C719" s="351"/>
      <c r="D719" s="352"/>
      <c r="E719" s="348"/>
      <c r="F719" s="358"/>
      <c r="G719" s="348"/>
      <c r="H719" s="358"/>
      <c r="I719" s="348"/>
      <c r="J719" s="359"/>
      <c r="K719" s="348"/>
      <c r="L719" s="358"/>
      <c r="M719" s="348"/>
      <c r="N719" s="358"/>
    </row>
    <row r="720" spans="1:14" s="21" customFormat="1">
      <c r="A720" s="348"/>
      <c r="B720" s="347"/>
      <c r="C720" s="351"/>
      <c r="D720" s="352"/>
      <c r="E720" s="348"/>
      <c r="F720" s="358"/>
      <c r="G720" s="348"/>
      <c r="H720" s="358"/>
      <c r="I720" s="348"/>
      <c r="J720" s="358"/>
      <c r="K720" s="348"/>
      <c r="L720" s="358"/>
      <c r="M720" s="348"/>
      <c r="N720" s="358"/>
    </row>
    <row r="721" spans="1:14" s="21" customFormat="1">
      <c r="A721" s="348"/>
      <c r="B721" s="346"/>
      <c r="C721" s="351"/>
      <c r="D721" s="352"/>
      <c r="E721" s="348"/>
      <c r="F721" s="358"/>
      <c r="G721" s="348"/>
      <c r="H721" s="359"/>
      <c r="I721" s="348"/>
      <c r="J721" s="359"/>
      <c r="K721" s="348"/>
      <c r="L721" s="358"/>
      <c r="M721" s="348"/>
      <c r="N721" s="358"/>
    </row>
    <row r="722" spans="1:14" s="21" customFormat="1">
      <c r="A722" s="348"/>
      <c r="B722" s="346"/>
      <c r="C722" s="351"/>
      <c r="D722" s="352"/>
      <c r="E722" s="348"/>
      <c r="F722" s="358"/>
      <c r="G722" s="348"/>
      <c r="H722" s="359"/>
      <c r="I722" s="348"/>
      <c r="J722" s="359"/>
      <c r="K722" s="348"/>
      <c r="L722" s="358"/>
      <c r="M722" s="348"/>
      <c r="N722" s="358"/>
    </row>
    <row r="723" spans="1:14" s="21" customFormat="1">
      <c r="A723" s="348"/>
      <c r="B723" s="346"/>
      <c r="C723" s="351"/>
      <c r="D723" s="352"/>
      <c r="E723" s="348"/>
      <c r="F723" s="358"/>
      <c r="G723" s="348"/>
      <c r="H723" s="359"/>
      <c r="I723" s="348"/>
      <c r="J723" s="359"/>
      <c r="K723" s="348"/>
      <c r="L723" s="358"/>
      <c r="M723" s="348"/>
      <c r="N723" s="358"/>
    </row>
    <row r="724" spans="1:14" s="21" customFormat="1">
      <c r="A724" s="348"/>
      <c r="B724" s="346"/>
      <c r="C724" s="351"/>
      <c r="D724" s="352"/>
      <c r="E724" s="348"/>
      <c r="F724" s="358"/>
      <c r="G724" s="348"/>
      <c r="H724" s="358"/>
      <c r="I724" s="348"/>
      <c r="J724" s="358"/>
      <c r="K724" s="348"/>
      <c r="L724" s="358"/>
      <c r="M724" s="348"/>
      <c r="N724" s="358"/>
    </row>
    <row r="725" spans="1:14" s="21" customFormat="1">
      <c r="A725" s="348"/>
      <c r="B725" s="347"/>
      <c r="C725" s="351"/>
      <c r="D725" s="352"/>
      <c r="E725" s="348"/>
      <c r="F725" s="358"/>
      <c r="G725" s="348"/>
      <c r="H725" s="359"/>
      <c r="I725" s="348"/>
      <c r="J725" s="359"/>
      <c r="K725" s="348"/>
      <c r="L725" s="358"/>
      <c r="M725" s="348"/>
      <c r="N725" s="359"/>
    </row>
    <row r="726" spans="1:14" s="21" customFormat="1">
      <c r="A726" s="348"/>
      <c r="B726" s="346"/>
      <c r="C726" s="351"/>
      <c r="D726" s="352"/>
      <c r="E726" s="348"/>
      <c r="F726" s="358"/>
      <c r="G726" s="348"/>
      <c r="H726" s="358"/>
      <c r="I726" s="348"/>
      <c r="J726" s="358"/>
      <c r="K726" s="348"/>
      <c r="L726" s="358"/>
      <c r="M726" s="348"/>
      <c r="N726" s="358"/>
    </row>
    <row r="727" spans="1:14" s="21" customFormat="1">
      <c r="A727" s="348"/>
      <c r="B727" s="346"/>
      <c r="C727" s="351"/>
      <c r="D727" s="352"/>
      <c r="E727" s="348"/>
      <c r="F727" s="358"/>
      <c r="G727" s="348"/>
      <c r="H727" s="358"/>
      <c r="I727" s="348"/>
      <c r="J727" s="358"/>
      <c r="K727" s="348"/>
      <c r="L727" s="358"/>
      <c r="M727" s="348"/>
      <c r="N727" s="358"/>
    </row>
    <row r="728" spans="1:14" s="21" customFormat="1">
      <c r="A728" s="348"/>
      <c r="B728" s="346"/>
      <c r="C728" s="348"/>
      <c r="D728" s="352"/>
      <c r="E728" s="348"/>
      <c r="F728" s="358"/>
      <c r="G728" s="348"/>
      <c r="H728" s="358"/>
      <c r="I728" s="348"/>
      <c r="J728" s="358"/>
      <c r="K728" s="348"/>
      <c r="L728" s="360"/>
      <c r="M728" s="348"/>
      <c r="N728" s="360"/>
    </row>
    <row r="729" spans="1:14" s="21" customFormat="1">
      <c r="A729" s="348"/>
      <c r="B729" s="346"/>
      <c r="C729" s="351"/>
      <c r="D729" s="352"/>
      <c r="E729" s="348"/>
      <c r="F729" s="358"/>
      <c r="G729" s="348"/>
      <c r="H729" s="359"/>
      <c r="I729" s="348"/>
      <c r="J729" s="359"/>
      <c r="K729" s="348"/>
      <c r="L729" s="358"/>
      <c r="M729" s="348"/>
      <c r="N729" s="358"/>
    </row>
    <row r="730" spans="1:14" s="21" customFormat="1">
      <c r="A730" s="348"/>
      <c r="B730" s="346"/>
      <c r="C730" s="351"/>
      <c r="D730" s="352"/>
      <c r="E730" s="348"/>
      <c r="F730" s="358"/>
      <c r="G730" s="348"/>
      <c r="H730" s="359"/>
      <c r="I730" s="348"/>
      <c r="J730" s="359"/>
      <c r="K730" s="348"/>
      <c r="L730" s="358"/>
      <c r="M730" s="348"/>
      <c r="N730" s="359"/>
    </row>
    <row r="731" spans="1:14" s="21" customFormat="1">
      <c r="A731" s="348"/>
      <c r="B731" s="346"/>
      <c r="C731" s="351"/>
      <c r="D731" s="352"/>
      <c r="E731" s="348"/>
      <c r="F731" s="358"/>
      <c r="G731" s="348"/>
      <c r="H731" s="359"/>
      <c r="I731" s="348"/>
      <c r="J731" s="359"/>
      <c r="K731" s="348"/>
      <c r="L731" s="358"/>
      <c r="M731" s="348"/>
      <c r="N731" s="358"/>
    </row>
    <row r="732" spans="1:14" s="21" customFormat="1">
      <c r="A732" s="348"/>
      <c r="B732" s="346"/>
      <c r="C732" s="351"/>
      <c r="D732" s="347"/>
      <c r="E732" s="348"/>
      <c r="F732" s="358"/>
      <c r="G732" s="348"/>
      <c r="H732" s="359"/>
      <c r="I732" s="348"/>
      <c r="J732" s="359"/>
      <c r="K732" s="348"/>
      <c r="L732" s="358"/>
      <c r="M732" s="348"/>
      <c r="N732" s="358"/>
    </row>
    <row r="733" spans="1:14" s="21" customFormat="1">
      <c r="A733" s="348"/>
      <c r="B733" s="346"/>
      <c r="C733" s="353"/>
      <c r="D733" s="352"/>
      <c r="E733" s="348"/>
      <c r="F733" s="358"/>
      <c r="G733" s="348"/>
      <c r="H733" s="359"/>
      <c r="I733" s="348"/>
      <c r="J733" s="359"/>
      <c r="K733" s="348"/>
      <c r="L733" s="358"/>
      <c r="M733" s="348"/>
      <c r="N733" s="359"/>
    </row>
    <row r="734" spans="1:14" s="21" customFormat="1">
      <c r="A734" s="348"/>
      <c r="B734" s="346"/>
      <c r="C734" s="351"/>
      <c r="D734" s="347"/>
      <c r="E734" s="348"/>
      <c r="F734" s="358"/>
      <c r="G734" s="348"/>
      <c r="H734" s="358"/>
      <c r="I734" s="348"/>
      <c r="J734" s="359"/>
      <c r="K734" s="348"/>
      <c r="L734" s="358"/>
      <c r="M734" s="348"/>
      <c r="N734" s="358"/>
    </row>
    <row r="735" spans="1:14" s="21" customFormat="1">
      <c r="A735" s="348"/>
      <c r="B735" s="346"/>
      <c r="C735" s="351"/>
      <c r="D735" s="352"/>
      <c r="E735" s="348"/>
      <c r="F735" s="358"/>
      <c r="G735" s="348"/>
      <c r="H735" s="359"/>
      <c r="I735" s="348"/>
      <c r="J735" s="359"/>
      <c r="K735" s="348"/>
      <c r="L735" s="358"/>
      <c r="M735" s="348"/>
      <c r="N735" s="359"/>
    </row>
    <row r="736" spans="1:14" s="21" customFormat="1">
      <c r="A736" s="348"/>
      <c r="B736" s="346"/>
      <c r="C736" s="351"/>
      <c r="D736" s="347"/>
      <c r="E736" s="348"/>
      <c r="F736" s="358"/>
      <c r="G736" s="348"/>
      <c r="H736" s="358"/>
      <c r="I736" s="348"/>
      <c r="J736" s="358"/>
      <c r="K736" s="348"/>
      <c r="L736" s="358"/>
      <c r="M736" s="348"/>
      <c r="N736" s="358"/>
    </row>
    <row r="737" spans="1:14" s="21" customFormat="1">
      <c r="A737" s="348"/>
      <c r="B737" s="346"/>
      <c r="C737" s="351"/>
      <c r="D737" s="347"/>
      <c r="E737" s="348"/>
      <c r="F737" s="358"/>
      <c r="G737" s="348"/>
      <c r="H737" s="358"/>
      <c r="I737" s="348"/>
      <c r="J737" s="358"/>
      <c r="K737" s="348"/>
      <c r="L737" s="358"/>
      <c r="M737" s="348"/>
      <c r="N737" s="358"/>
    </row>
    <row r="738" spans="1:14" s="21" customFormat="1">
      <c r="A738" s="348"/>
      <c r="B738" s="346"/>
      <c r="C738" s="351"/>
      <c r="D738" s="352"/>
      <c r="E738" s="348"/>
      <c r="F738" s="358"/>
      <c r="G738" s="348"/>
      <c r="H738" s="358"/>
      <c r="I738" s="348"/>
      <c r="J738" s="359"/>
      <c r="K738" s="348"/>
      <c r="L738" s="358"/>
      <c r="M738" s="348"/>
      <c r="N738" s="358"/>
    </row>
    <row r="739" spans="1:14" s="21" customFormat="1">
      <c r="A739" s="348"/>
      <c r="B739" s="346"/>
      <c r="C739" s="351"/>
      <c r="D739" s="347"/>
      <c r="E739" s="348"/>
      <c r="F739" s="358"/>
      <c r="G739" s="348"/>
      <c r="H739" s="358"/>
      <c r="I739" s="348"/>
      <c r="J739" s="358"/>
      <c r="K739" s="348"/>
      <c r="L739" s="358"/>
      <c r="M739" s="348"/>
      <c r="N739" s="358"/>
    </row>
    <row r="740" spans="1:14" s="21" customFormat="1">
      <c r="A740" s="348"/>
      <c r="B740" s="346"/>
      <c r="C740" s="351"/>
      <c r="D740" s="352"/>
      <c r="E740" s="348"/>
      <c r="F740" s="358"/>
      <c r="G740" s="348"/>
      <c r="H740" s="358"/>
      <c r="I740" s="348"/>
      <c r="J740" s="358"/>
      <c r="K740" s="348"/>
      <c r="L740" s="358"/>
      <c r="M740" s="348"/>
      <c r="N740" s="358"/>
    </row>
    <row r="741" spans="1:14" s="21" customFormat="1">
      <c r="A741" s="348"/>
      <c r="B741" s="346"/>
      <c r="C741" s="351"/>
      <c r="D741" s="352"/>
      <c r="E741" s="348"/>
      <c r="F741" s="358"/>
      <c r="G741" s="348"/>
      <c r="H741" s="359"/>
      <c r="I741" s="348"/>
      <c r="J741" s="359"/>
      <c r="K741" s="348"/>
      <c r="L741" s="358"/>
      <c r="M741" s="348"/>
      <c r="N741" s="358"/>
    </row>
    <row r="742" spans="1:14" s="21" customFormat="1">
      <c r="A742" s="348"/>
      <c r="B742" s="346"/>
      <c r="C742" s="351"/>
      <c r="D742" s="352"/>
      <c r="E742" s="348"/>
      <c r="F742" s="358"/>
      <c r="G742" s="348"/>
      <c r="H742" s="358"/>
      <c r="I742" s="348"/>
      <c r="J742" s="359"/>
      <c r="K742" s="348"/>
      <c r="L742" s="358"/>
      <c r="M742" s="348"/>
      <c r="N742" s="358"/>
    </row>
    <row r="743" spans="1:14" s="21" customFormat="1">
      <c r="A743" s="348"/>
      <c r="B743" s="346"/>
      <c r="C743" s="351"/>
      <c r="D743" s="347"/>
      <c r="E743" s="348"/>
      <c r="F743" s="358"/>
      <c r="G743" s="348"/>
      <c r="H743" s="359"/>
      <c r="I743" s="348"/>
      <c r="J743" s="359"/>
      <c r="K743" s="348"/>
      <c r="L743" s="358"/>
      <c r="M743" s="348"/>
      <c r="N743" s="358"/>
    </row>
    <row r="744" spans="1:14" s="21" customFormat="1">
      <c r="A744" s="348"/>
      <c r="B744" s="346"/>
      <c r="C744" s="348"/>
      <c r="D744" s="346"/>
      <c r="E744" s="348"/>
      <c r="F744" s="360"/>
      <c r="G744" s="348"/>
      <c r="H744" s="360"/>
      <c r="I744" s="348"/>
      <c r="J744" s="360"/>
      <c r="K744" s="348"/>
      <c r="L744" s="360"/>
      <c r="M744" s="348"/>
      <c r="N744" s="360"/>
    </row>
    <row r="745" spans="1:14" s="21" customFormat="1">
      <c r="A745" s="348"/>
      <c r="B745" s="346"/>
      <c r="C745" s="348"/>
      <c r="D745" s="346"/>
      <c r="E745" s="348"/>
      <c r="F745" s="360"/>
      <c r="G745" s="348"/>
      <c r="H745" s="360"/>
      <c r="I745" s="348"/>
      <c r="J745" s="360"/>
      <c r="K745" s="348"/>
      <c r="L745" s="360"/>
      <c r="M745" s="348"/>
      <c r="N745" s="360"/>
    </row>
    <row r="746" spans="1:14" s="21" customFormat="1">
      <c r="A746" s="348"/>
      <c r="B746" s="346"/>
      <c r="C746" s="348"/>
      <c r="D746" s="352"/>
      <c r="E746" s="348"/>
      <c r="F746" s="360"/>
      <c r="G746" s="348"/>
      <c r="H746" s="360"/>
      <c r="I746" s="348"/>
      <c r="J746" s="360"/>
      <c r="K746" s="348"/>
      <c r="L746" s="360"/>
      <c r="M746" s="348"/>
      <c r="N746" s="360"/>
    </row>
    <row r="747" spans="1:14" s="21" customFormat="1">
      <c r="A747" s="348"/>
      <c r="B747" s="346"/>
      <c r="C747" s="348"/>
      <c r="D747" s="352"/>
      <c r="E747" s="348"/>
      <c r="F747" s="360"/>
      <c r="G747" s="348"/>
      <c r="H747" s="360"/>
      <c r="I747" s="348"/>
      <c r="J747" s="360"/>
      <c r="K747" s="348"/>
      <c r="L747" s="360"/>
      <c r="M747" s="348"/>
      <c r="N747" s="360"/>
    </row>
    <row r="748" spans="1:14" s="21" customFormat="1">
      <c r="A748" s="348"/>
      <c r="B748" s="346"/>
      <c r="C748" s="348"/>
      <c r="D748" s="352"/>
      <c r="E748" s="348"/>
      <c r="F748" s="358"/>
      <c r="G748" s="348"/>
      <c r="H748" s="360"/>
      <c r="I748" s="348"/>
      <c r="J748" s="360"/>
      <c r="K748" s="348"/>
      <c r="L748" s="360"/>
      <c r="M748" s="348"/>
      <c r="N748" s="360"/>
    </row>
    <row r="749" spans="1:14" s="21" customFormat="1">
      <c r="A749" s="348"/>
      <c r="B749" s="346"/>
      <c r="C749" s="348"/>
      <c r="D749" s="352"/>
      <c r="E749" s="348"/>
      <c r="F749" s="358"/>
      <c r="G749" s="348"/>
      <c r="H749" s="360"/>
      <c r="I749" s="348"/>
      <c r="J749" s="360"/>
      <c r="K749" s="348"/>
      <c r="L749" s="360"/>
      <c r="M749" s="348"/>
      <c r="N749" s="360"/>
    </row>
    <row r="750" spans="1:14" s="21" customFormat="1">
      <c r="A750" s="348"/>
      <c r="B750" s="346"/>
      <c r="C750" s="348"/>
      <c r="D750" s="352"/>
      <c r="E750" s="348"/>
      <c r="F750" s="358"/>
      <c r="G750" s="348"/>
      <c r="H750" s="360"/>
      <c r="I750" s="348"/>
      <c r="J750" s="360"/>
      <c r="K750" s="348"/>
      <c r="L750" s="360"/>
      <c r="M750" s="348"/>
      <c r="N750" s="360"/>
    </row>
    <row r="751" spans="1:14" s="21" customFormat="1">
      <c r="A751" s="348"/>
      <c r="B751" s="346"/>
      <c r="C751" s="348"/>
      <c r="D751" s="347"/>
      <c r="E751" s="348"/>
      <c r="F751" s="358"/>
      <c r="G751" s="348"/>
      <c r="H751" s="358"/>
      <c r="I751" s="348"/>
      <c r="J751" s="358"/>
      <c r="K751" s="348"/>
      <c r="L751" s="360"/>
      <c r="M751" s="348"/>
      <c r="N751" s="360"/>
    </row>
    <row r="752" spans="1:14" s="21" customFormat="1">
      <c r="A752" s="348"/>
      <c r="B752" s="346"/>
      <c r="C752" s="348"/>
      <c r="D752" s="361"/>
      <c r="E752" s="348"/>
      <c r="F752" s="358"/>
      <c r="G752" s="348"/>
      <c r="H752" s="360"/>
      <c r="I752" s="348"/>
      <c r="J752" s="360"/>
      <c r="K752" s="348"/>
      <c r="L752" s="360"/>
      <c r="M752" s="348"/>
      <c r="N752" s="360"/>
    </row>
    <row r="753" spans="1:14" s="21" customFormat="1">
      <c r="A753" s="348"/>
      <c r="B753" s="346"/>
      <c r="C753" s="348"/>
      <c r="D753" s="361"/>
      <c r="E753" s="348"/>
      <c r="F753" s="360"/>
      <c r="G753" s="348"/>
      <c r="H753" s="360"/>
      <c r="I753" s="348"/>
      <c r="J753" s="360"/>
      <c r="K753" s="348"/>
      <c r="L753" s="360"/>
      <c r="M753" s="348"/>
      <c r="N753" s="360"/>
    </row>
    <row r="754" spans="1:14" s="21" customFormat="1">
      <c r="A754" s="348"/>
      <c r="B754" s="346"/>
      <c r="C754" s="348"/>
      <c r="D754" s="361"/>
      <c r="E754" s="348"/>
      <c r="F754" s="360"/>
      <c r="G754" s="348"/>
      <c r="H754" s="360"/>
      <c r="I754" s="348"/>
      <c r="J754" s="360"/>
      <c r="K754" s="348"/>
      <c r="L754" s="360"/>
      <c r="M754" s="348"/>
      <c r="N754" s="360"/>
    </row>
    <row r="755" spans="1:14" s="21" customFormat="1">
      <c r="A755" s="348"/>
      <c r="B755" s="346"/>
      <c r="C755" s="348"/>
      <c r="D755" s="361"/>
      <c r="E755" s="348"/>
      <c r="F755" s="360"/>
      <c r="G755" s="348"/>
      <c r="H755" s="360"/>
      <c r="I755" s="348"/>
      <c r="J755" s="360"/>
      <c r="K755" s="348"/>
      <c r="L755" s="360"/>
      <c r="M755" s="348"/>
      <c r="N755" s="360"/>
    </row>
    <row r="756" spans="1:14" s="21" customFormat="1">
      <c r="A756" s="346"/>
      <c r="B756" s="346"/>
      <c r="C756" s="348"/>
      <c r="D756" s="361"/>
      <c r="E756" s="348"/>
      <c r="F756" s="360"/>
      <c r="G756" s="348"/>
      <c r="H756" s="360"/>
      <c r="I756" s="348"/>
      <c r="J756" s="360"/>
      <c r="K756" s="348"/>
      <c r="L756" s="360"/>
      <c r="M756" s="348"/>
      <c r="N756" s="360"/>
    </row>
    <row r="757" spans="1:14" s="21" customFormat="1">
      <c r="A757" s="348"/>
      <c r="B757" s="347"/>
      <c r="C757" s="351"/>
      <c r="D757" s="361"/>
      <c r="E757" s="348"/>
      <c r="F757" s="358"/>
      <c r="G757" s="348"/>
      <c r="H757" s="358"/>
      <c r="I757" s="348"/>
      <c r="J757" s="358"/>
      <c r="K757" s="348"/>
      <c r="L757" s="358"/>
      <c r="M757" s="348"/>
      <c r="N757" s="358"/>
    </row>
    <row r="758" spans="1:14" s="21" customFormat="1">
      <c r="A758" s="348"/>
      <c r="B758" s="347"/>
      <c r="C758" s="353"/>
      <c r="D758" s="361"/>
      <c r="E758" s="348"/>
      <c r="F758" s="359"/>
      <c r="G758" s="348"/>
      <c r="H758" s="359"/>
      <c r="I758" s="348"/>
      <c r="J758" s="359"/>
      <c r="K758" s="348"/>
      <c r="L758" s="359"/>
      <c r="M758" s="348"/>
      <c r="N758" s="358"/>
    </row>
    <row r="759" spans="1:14" s="21" customFormat="1">
      <c r="A759" s="348"/>
      <c r="B759" s="347"/>
      <c r="C759" s="351"/>
      <c r="D759" s="346"/>
      <c r="E759" s="348"/>
      <c r="F759" s="358"/>
      <c r="G759" s="348"/>
      <c r="H759" s="358"/>
      <c r="I759" s="348"/>
      <c r="J759" s="358"/>
      <c r="K759" s="348"/>
      <c r="L759" s="358"/>
      <c r="M759" s="348"/>
      <c r="N759" s="358"/>
    </row>
    <row r="760" spans="1:14" s="21" customFormat="1">
      <c r="A760" s="348"/>
      <c r="B760" s="347"/>
      <c r="C760" s="351"/>
      <c r="D760" s="346"/>
      <c r="E760" s="348"/>
      <c r="F760" s="358"/>
      <c r="G760" s="348"/>
      <c r="H760" s="358"/>
      <c r="I760" s="348"/>
      <c r="J760" s="358"/>
      <c r="K760" s="348"/>
      <c r="L760" s="358"/>
      <c r="M760" s="348"/>
      <c r="N760" s="358"/>
    </row>
    <row r="761" spans="1:14" s="21" customFormat="1">
      <c r="A761" s="348"/>
      <c r="B761" s="347"/>
      <c r="C761" s="351"/>
      <c r="D761" s="361"/>
      <c r="E761" s="348"/>
      <c r="F761" s="358"/>
      <c r="G761" s="348"/>
      <c r="H761" s="358"/>
      <c r="I761" s="348"/>
      <c r="J761" s="358"/>
      <c r="K761" s="348"/>
      <c r="L761" s="358"/>
      <c r="M761" s="348"/>
      <c r="N761" s="358"/>
    </row>
    <row r="762" spans="1:14" s="21" customFormat="1">
      <c r="A762" s="348"/>
      <c r="B762" s="346"/>
      <c r="C762" s="348"/>
      <c r="D762" s="361"/>
      <c r="E762" s="348"/>
      <c r="F762" s="358"/>
      <c r="G762" s="348"/>
      <c r="H762" s="360"/>
      <c r="I762" s="348"/>
      <c r="J762" s="360"/>
      <c r="K762" s="348"/>
      <c r="L762" s="360"/>
      <c r="M762" s="348"/>
      <c r="N762" s="360"/>
    </row>
    <row r="763" spans="1:14" s="21" customFormat="1">
      <c r="A763" s="348"/>
      <c r="B763" s="347"/>
      <c r="C763" s="351"/>
      <c r="D763" s="362"/>
      <c r="E763" s="348"/>
      <c r="F763" s="358"/>
      <c r="G763" s="348"/>
      <c r="H763" s="358"/>
      <c r="I763" s="348"/>
      <c r="J763" s="358"/>
      <c r="K763" s="348"/>
      <c r="L763" s="360"/>
      <c r="M763" s="348"/>
      <c r="N763" s="360"/>
    </row>
    <row r="764" spans="1:14" s="21" customFormat="1">
      <c r="A764" s="348"/>
      <c r="B764" s="347"/>
      <c r="C764" s="351"/>
      <c r="D764" s="361"/>
      <c r="E764" s="348"/>
      <c r="F764" s="358"/>
      <c r="G764" s="348"/>
      <c r="H764" s="358"/>
      <c r="I764" s="348"/>
      <c r="J764" s="358"/>
      <c r="K764" s="348"/>
      <c r="L764" s="360"/>
      <c r="M764" s="348"/>
      <c r="N764" s="360"/>
    </row>
    <row r="765" spans="1:14" s="21" customFormat="1">
      <c r="A765" s="348"/>
      <c r="B765" s="347"/>
      <c r="C765" s="351"/>
      <c r="D765" s="361"/>
      <c r="E765" s="348"/>
      <c r="F765" s="359"/>
      <c r="G765" s="348"/>
      <c r="H765" s="358"/>
      <c r="I765" s="348"/>
      <c r="J765" s="358"/>
      <c r="K765" s="348"/>
      <c r="L765" s="358"/>
      <c r="M765" s="348"/>
      <c r="N765" s="358"/>
    </row>
    <row r="766" spans="1:14" s="21" customFormat="1">
      <c r="A766" s="348"/>
      <c r="B766" s="347"/>
      <c r="C766" s="351"/>
      <c r="D766" s="361"/>
      <c r="E766" s="348"/>
      <c r="F766" s="358"/>
      <c r="G766" s="348"/>
      <c r="H766" s="358"/>
      <c r="I766" s="348"/>
      <c r="J766" s="358"/>
      <c r="K766" s="348"/>
      <c r="L766" s="358"/>
      <c r="M766" s="348"/>
      <c r="N766" s="358"/>
    </row>
    <row r="767" spans="1:14" s="21" customFormat="1">
      <c r="A767" s="348"/>
      <c r="B767" s="347"/>
      <c r="C767" s="353"/>
      <c r="D767" s="361"/>
      <c r="E767" s="348"/>
      <c r="F767" s="359"/>
      <c r="G767" s="348"/>
      <c r="H767" s="359"/>
      <c r="I767" s="348"/>
      <c r="J767" s="359"/>
      <c r="K767" s="348"/>
      <c r="L767" s="359"/>
      <c r="M767" s="348"/>
      <c r="N767" s="358"/>
    </row>
    <row r="768" spans="1:14" s="21" customFormat="1">
      <c r="A768" s="348"/>
      <c r="B768" s="347"/>
      <c r="C768" s="353"/>
      <c r="D768" s="361"/>
      <c r="E768" s="348"/>
      <c r="F768" s="359"/>
      <c r="G768" s="348"/>
      <c r="H768" s="359"/>
      <c r="I768" s="348"/>
      <c r="J768" s="359"/>
      <c r="K768" s="348"/>
      <c r="L768" s="359"/>
      <c r="M768" s="348"/>
      <c r="N768" s="358"/>
    </row>
    <row r="769" spans="1:14" s="21" customFormat="1">
      <c r="A769" s="348"/>
      <c r="B769" s="346"/>
      <c r="C769" s="351"/>
      <c r="D769" s="361"/>
      <c r="E769" s="348"/>
      <c r="F769" s="358"/>
      <c r="G769" s="348"/>
      <c r="H769" s="358"/>
      <c r="I769" s="348"/>
      <c r="J769" s="358"/>
      <c r="K769" s="348"/>
      <c r="L769" s="358"/>
      <c r="M769" s="348"/>
      <c r="N769" s="358"/>
    </row>
    <row r="770" spans="1:14" s="21" customFormat="1">
      <c r="A770" s="348"/>
      <c r="B770" s="346"/>
      <c r="C770" s="351"/>
      <c r="D770" s="361"/>
      <c r="E770" s="348"/>
      <c r="F770" s="358"/>
      <c r="G770" s="348"/>
      <c r="H770" s="358"/>
      <c r="I770" s="348"/>
      <c r="J770" s="358"/>
      <c r="K770" s="348"/>
      <c r="L770" s="358"/>
      <c r="M770" s="348"/>
      <c r="N770" s="358"/>
    </row>
    <row r="771" spans="1:14" s="21" customFormat="1">
      <c r="A771" s="348"/>
      <c r="B771" s="346"/>
      <c r="C771" s="351"/>
      <c r="D771" s="361"/>
      <c r="E771" s="348"/>
      <c r="F771" s="358"/>
      <c r="G771" s="348"/>
      <c r="H771" s="358"/>
      <c r="I771" s="348"/>
      <c r="J771" s="358"/>
      <c r="K771" s="348"/>
      <c r="L771" s="358"/>
      <c r="M771" s="348"/>
      <c r="N771" s="358"/>
    </row>
    <row r="772" spans="1:14" s="21" customFormat="1">
      <c r="A772" s="348"/>
      <c r="B772" s="346"/>
      <c r="C772" s="353"/>
      <c r="D772" s="361"/>
      <c r="E772" s="348"/>
      <c r="F772" s="359"/>
      <c r="G772" s="348"/>
      <c r="H772" s="359"/>
      <c r="I772" s="348"/>
      <c r="J772" s="359"/>
      <c r="K772" s="348"/>
      <c r="L772" s="359"/>
      <c r="M772" s="348"/>
      <c r="N772" s="358"/>
    </row>
    <row r="773" spans="1:14" s="21" customFormat="1">
      <c r="A773" s="348"/>
      <c r="B773" s="347"/>
      <c r="C773" s="353"/>
      <c r="D773" s="361"/>
      <c r="E773" s="348"/>
      <c r="F773" s="357"/>
      <c r="G773" s="348"/>
      <c r="H773" s="357"/>
      <c r="I773" s="348"/>
      <c r="J773" s="357"/>
      <c r="K773" s="348"/>
      <c r="L773" s="357"/>
      <c r="M773" s="348"/>
      <c r="N773" s="357"/>
    </row>
    <row r="774" spans="1:14" s="21" customFormat="1">
      <c r="A774" s="348"/>
      <c r="B774" s="347"/>
      <c r="C774" s="355"/>
      <c r="D774" s="361"/>
      <c r="E774" s="348"/>
      <c r="F774" s="357"/>
      <c r="G774" s="348"/>
      <c r="H774" s="357"/>
      <c r="I774" s="348"/>
      <c r="J774" s="357"/>
      <c r="K774" s="348"/>
      <c r="L774" s="357"/>
      <c r="M774" s="348"/>
      <c r="N774" s="357"/>
    </row>
    <row r="775" spans="1:14" s="21" customFormat="1">
      <c r="A775" s="348"/>
      <c r="B775" s="347"/>
      <c r="C775" s="353"/>
      <c r="D775" s="361"/>
      <c r="E775" s="348"/>
      <c r="F775" s="357"/>
      <c r="G775" s="348"/>
      <c r="H775" s="357"/>
      <c r="I775" s="348"/>
      <c r="J775" s="357"/>
      <c r="K775" s="348"/>
      <c r="L775" s="357"/>
      <c r="M775" s="348"/>
      <c r="N775" s="357"/>
    </row>
    <row r="776" spans="1:14" s="21" customFormat="1">
      <c r="A776" s="348"/>
      <c r="B776" s="347"/>
      <c r="C776" s="353"/>
      <c r="D776" s="361"/>
      <c r="E776" s="348"/>
      <c r="F776" s="359"/>
      <c r="G776" s="348"/>
      <c r="H776" s="359"/>
      <c r="I776" s="348"/>
      <c r="J776" s="359"/>
      <c r="K776" s="348"/>
      <c r="L776" s="359"/>
      <c r="M776" s="348"/>
      <c r="N776" s="358"/>
    </row>
    <row r="777" spans="1:14" s="21" customFormat="1">
      <c r="A777" s="348"/>
      <c r="B777" s="347"/>
      <c r="C777" s="355"/>
      <c r="D777" s="361"/>
      <c r="E777" s="348"/>
      <c r="F777" s="359"/>
      <c r="G777" s="348"/>
      <c r="H777" s="359"/>
      <c r="I777" s="348"/>
      <c r="J777" s="359"/>
      <c r="K777" s="348"/>
      <c r="L777" s="359"/>
      <c r="M777" s="348"/>
      <c r="N777" s="358"/>
    </row>
    <row r="778" spans="1:14" s="21" customFormat="1">
      <c r="A778" s="348"/>
      <c r="B778" s="347"/>
      <c r="C778" s="355"/>
      <c r="D778" s="361"/>
      <c r="E778" s="348"/>
      <c r="F778" s="359"/>
      <c r="G778" s="348"/>
      <c r="H778" s="357"/>
      <c r="I778" s="348"/>
      <c r="J778" s="359"/>
      <c r="K778" s="348"/>
      <c r="L778" s="357"/>
      <c r="M778" s="348"/>
      <c r="N778" s="357"/>
    </row>
    <row r="779" spans="1:14" s="21" customFormat="1">
      <c r="A779" s="348"/>
      <c r="B779" s="347"/>
      <c r="C779" s="355"/>
      <c r="D779" s="346"/>
      <c r="E779" s="348"/>
      <c r="F779" s="359"/>
      <c r="G779" s="348"/>
      <c r="H779" s="359"/>
      <c r="I779" s="348"/>
      <c r="J779" s="359"/>
      <c r="K779" s="348"/>
      <c r="L779" s="359"/>
      <c r="M779" s="348"/>
      <c r="N779" s="357"/>
    </row>
    <row r="780" spans="1:14" s="21" customFormat="1">
      <c r="A780" s="348"/>
      <c r="B780" s="347"/>
      <c r="C780" s="355"/>
      <c r="D780" s="361"/>
      <c r="E780" s="348"/>
      <c r="F780" s="359"/>
      <c r="G780" s="348"/>
      <c r="H780" s="359"/>
      <c r="I780" s="348"/>
      <c r="J780" s="359"/>
      <c r="K780" s="348"/>
      <c r="L780" s="359"/>
      <c r="M780" s="348"/>
      <c r="N780" s="357"/>
    </row>
    <row r="781" spans="1:14" s="21" customFormat="1">
      <c r="A781" s="348"/>
      <c r="B781" s="347"/>
      <c r="C781" s="355"/>
      <c r="D781" s="361"/>
      <c r="E781" s="348"/>
      <c r="F781" s="359"/>
      <c r="G781" s="348"/>
      <c r="H781" s="359"/>
      <c r="I781" s="348"/>
      <c r="J781" s="359"/>
      <c r="K781" s="348"/>
      <c r="L781" s="359"/>
      <c r="M781" s="348"/>
      <c r="N781" s="357"/>
    </row>
    <row r="782" spans="1:14" s="21" customFormat="1">
      <c r="A782" s="348"/>
      <c r="B782" s="347"/>
      <c r="C782" s="355"/>
      <c r="D782" s="361"/>
      <c r="E782" s="348"/>
      <c r="F782" s="359"/>
      <c r="G782" s="348"/>
      <c r="H782" s="359"/>
      <c r="I782" s="348"/>
      <c r="J782" s="359"/>
      <c r="K782" s="348"/>
      <c r="L782" s="359"/>
      <c r="M782" s="348"/>
      <c r="N782" s="357"/>
    </row>
    <row r="783" spans="1:14" s="21" customFormat="1">
      <c r="A783" s="348"/>
      <c r="B783" s="347"/>
      <c r="C783" s="348"/>
      <c r="D783" s="346"/>
      <c r="E783" s="348"/>
      <c r="F783" s="358"/>
      <c r="G783" s="348"/>
      <c r="H783" s="358"/>
      <c r="I783" s="348"/>
      <c r="J783" s="358"/>
      <c r="K783" s="348"/>
      <c r="L783" s="360"/>
      <c r="M783" s="348"/>
      <c r="N783" s="360"/>
    </row>
    <row r="784" spans="1:14" s="21" customFormat="1">
      <c r="A784" s="348"/>
      <c r="B784" s="347"/>
      <c r="C784" s="355"/>
      <c r="D784" s="361"/>
      <c r="E784" s="348"/>
      <c r="F784" s="359"/>
      <c r="G784" s="348"/>
      <c r="H784" s="359"/>
      <c r="I784" s="348"/>
      <c r="J784" s="359"/>
      <c r="K784" s="348"/>
      <c r="L784" s="359"/>
      <c r="M784" s="348"/>
      <c r="N784" s="357"/>
    </row>
    <row r="785" spans="1:14" s="21" customFormat="1">
      <c r="A785" s="348"/>
      <c r="B785" s="347"/>
      <c r="C785" s="355"/>
      <c r="D785" s="361"/>
      <c r="E785" s="348"/>
      <c r="F785" s="359"/>
      <c r="G785" s="348"/>
      <c r="H785" s="359"/>
      <c r="I785" s="348"/>
      <c r="J785" s="359"/>
      <c r="K785" s="348"/>
      <c r="L785" s="359"/>
      <c r="M785" s="348"/>
      <c r="N785" s="358"/>
    </row>
    <row r="786" spans="1:14" s="21" customFormat="1">
      <c r="A786" s="348"/>
      <c r="B786" s="347"/>
      <c r="C786" s="355"/>
      <c r="D786" s="361"/>
      <c r="E786" s="348"/>
      <c r="F786" s="359"/>
      <c r="G786" s="348"/>
      <c r="H786" s="359"/>
      <c r="I786" s="348"/>
      <c r="J786" s="359"/>
      <c r="K786" s="348"/>
      <c r="L786" s="359"/>
      <c r="M786" s="348"/>
      <c r="N786" s="358"/>
    </row>
    <row r="787" spans="1:14" s="21" customFormat="1">
      <c r="A787" s="348"/>
      <c r="B787" s="347"/>
      <c r="C787" s="355"/>
      <c r="D787" s="361"/>
      <c r="E787" s="348"/>
      <c r="F787" s="359"/>
      <c r="G787" s="348"/>
      <c r="H787" s="359"/>
      <c r="I787" s="348"/>
      <c r="J787" s="359"/>
      <c r="K787" s="348"/>
      <c r="L787" s="359"/>
      <c r="M787" s="348"/>
      <c r="N787" s="358"/>
    </row>
    <row r="788" spans="1:14" s="21" customFormat="1">
      <c r="A788" s="348"/>
      <c r="B788" s="347"/>
      <c r="C788" s="355"/>
      <c r="D788" s="361"/>
      <c r="E788" s="348"/>
      <c r="F788" s="359"/>
      <c r="G788" s="348"/>
      <c r="H788" s="359"/>
      <c r="I788" s="348"/>
      <c r="J788" s="359"/>
      <c r="K788" s="348"/>
      <c r="L788" s="359"/>
      <c r="M788" s="348"/>
      <c r="N788" s="358"/>
    </row>
    <row r="789" spans="1:14" s="21" customFormat="1">
      <c r="A789" s="348"/>
      <c r="B789" s="347"/>
      <c r="C789" s="355"/>
      <c r="D789" s="361"/>
      <c r="E789" s="348"/>
      <c r="F789" s="359"/>
      <c r="G789" s="348"/>
      <c r="H789" s="359"/>
      <c r="I789" s="348"/>
      <c r="J789" s="359"/>
      <c r="K789" s="348"/>
      <c r="L789" s="359"/>
      <c r="M789" s="348"/>
      <c r="N789" s="358"/>
    </row>
    <row r="790" spans="1:14" s="21" customFormat="1">
      <c r="A790" s="348"/>
      <c r="B790" s="347"/>
      <c r="C790" s="355"/>
      <c r="D790" s="361"/>
      <c r="E790" s="348"/>
      <c r="F790" s="359"/>
      <c r="G790" s="348"/>
      <c r="H790" s="359"/>
      <c r="I790" s="348"/>
      <c r="J790" s="359"/>
      <c r="K790" s="348"/>
      <c r="L790" s="359"/>
      <c r="M790" s="348"/>
      <c r="N790" s="358"/>
    </row>
    <row r="791" spans="1:14" s="21" customFormat="1">
      <c r="A791" s="348"/>
      <c r="B791" s="347"/>
      <c r="C791" s="348"/>
      <c r="D791" s="362"/>
      <c r="E791" s="348"/>
      <c r="F791" s="360"/>
      <c r="G791" s="348"/>
      <c r="H791" s="360"/>
      <c r="I791" s="348"/>
      <c r="J791" s="360"/>
      <c r="K791" s="348"/>
      <c r="L791" s="360"/>
      <c r="M791" s="348"/>
      <c r="N791" s="360"/>
    </row>
    <row r="792" spans="1:14" s="21" customFormat="1">
      <c r="A792" s="348"/>
      <c r="B792" s="346"/>
      <c r="C792" s="348"/>
      <c r="D792" s="361"/>
      <c r="E792" s="348"/>
      <c r="F792" s="360"/>
      <c r="G792" s="348"/>
      <c r="H792" s="360"/>
      <c r="I792" s="348"/>
      <c r="J792" s="360"/>
      <c r="K792" s="348"/>
      <c r="L792" s="360"/>
      <c r="M792" s="348"/>
      <c r="N792" s="360"/>
    </row>
    <row r="793" spans="1:14" s="21" customFormat="1">
      <c r="A793" s="348"/>
      <c r="B793" s="346"/>
      <c r="C793" s="348"/>
      <c r="D793" s="362"/>
      <c r="E793" s="348"/>
      <c r="F793" s="360"/>
      <c r="G793" s="348"/>
      <c r="H793" s="360"/>
      <c r="I793" s="348"/>
      <c r="J793" s="360"/>
      <c r="K793" s="348"/>
      <c r="L793" s="360"/>
      <c r="M793" s="348"/>
      <c r="N793" s="360"/>
    </row>
    <row r="794" spans="1:14" s="21" customFormat="1">
      <c r="A794" s="348"/>
      <c r="B794" s="346"/>
      <c r="C794" s="348"/>
      <c r="D794" s="361"/>
      <c r="E794" s="348"/>
      <c r="F794" s="360"/>
      <c r="G794" s="348"/>
      <c r="H794" s="360"/>
      <c r="I794" s="348"/>
      <c r="J794" s="360"/>
      <c r="K794" s="348"/>
      <c r="L794" s="360"/>
      <c r="M794" s="348"/>
      <c r="N794" s="360"/>
    </row>
    <row r="795" spans="1:14" s="21" customFormat="1">
      <c r="A795" s="348"/>
      <c r="B795" s="346"/>
      <c r="C795" s="348"/>
      <c r="D795" s="361"/>
      <c r="E795" s="348"/>
      <c r="F795" s="358"/>
      <c r="G795" s="348"/>
      <c r="H795" s="358"/>
      <c r="I795" s="348"/>
      <c r="J795" s="358"/>
      <c r="K795" s="348"/>
      <c r="L795" s="360"/>
      <c r="M795" s="348"/>
      <c r="N795" s="360"/>
    </row>
    <row r="796" spans="1:14" s="21" customFormat="1">
      <c r="A796" s="348"/>
      <c r="B796" s="346"/>
      <c r="C796" s="353"/>
      <c r="D796" s="361"/>
      <c r="E796" s="348"/>
      <c r="F796" s="357"/>
      <c r="G796" s="348"/>
      <c r="H796" s="357"/>
      <c r="I796" s="348"/>
      <c r="J796" s="357"/>
      <c r="K796" s="348"/>
      <c r="L796" s="357"/>
      <c r="M796" s="348"/>
      <c r="N796" s="357"/>
    </row>
    <row r="797" spans="1:14" s="21" customFormat="1">
      <c r="A797" s="348"/>
      <c r="B797" s="346"/>
      <c r="C797" s="353"/>
      <c r="D797" s="361"/>
      <c r="E797" s="348"/>
      <c r="F797" s="357"/>
      <c r="G797" s="348"/>
      <c r="H797" s="359"/>
      <c r="I797" s="348"/>
      <c r="J797" s="357"/>
      <c r="K797" s="348"/>
      <c r="L797" s="359"/>
      <c r="M797" s="348"/>
      <c r="N797" s="358"/>
    </row>
    <row r="798" spans="1:14" s="21" customFormat="1">
      <c r="A798" s="348"/>
      <c r="B798" s="347"/>
      <c r="C798" s="351"/>
      <c r="D798" s="361"/>
      <c r="E798" s="348"/>
      <c r="F798" s="359"/>
      <c r="G798" s="348"/>
      <c r="H798" s="358"/>
      <c r="I798" s="348"/>
      <c r="J798" s="359"/>
      <c r="K798" s="348"/>
      <c r="L798" s="358"/>
      <c r="M798" s="348"/>
      <c r="N798" s="358"/>
    </row>
    <row r="799" spans="1:14" s="21" customFormat="1">
      <c r="A799" s="348"/>
      <c r="B799" s="346"/>
      <c r="C799" s="353"/>
      <c r="D799" s="361"/>
      <c r="E799" s="348"/>
      <c r="F799" s="359"/>
      <c r="G799" s="348"/>
      <c r="H799" s="359"/>
      <c r="I799" s="348"/>
      <c r="J799" s="359"/>
      <c r="K799" s="348"/>
      <c r="L799" s="359"/>
      <c r="M799" s="348"/>
      <c r="N799" s="358"/>
    </row>
    <row r="800" spans="1:14" s="21" customFormat="1">
      <c r="A800" s="348"/>
      <c r="B800" s="346"/>
      <c r="C800" s="351"/>
      <c r="D800" s="361"/>
      <c r="E800" s="348"/>
      <c r="F800" s="359"/>
      <c r="G800" s="348"/>
      <c r="H800" s="358"/>
      <c r="I800" s="348"/>
      <c r="J800" s="359"/>
      <c r="K800" s="348"/>
      <c r="L800" s="358"/>
      <c r="M800" s="348"/>
      <c r="N800" s="358"/>
    </row>
    <row r="801" spans="1:14" s="21" customFormat="1">
      <c r="A801" s="348"/>
      <c r="B801" s="346"/>
      <c r="C801" s="351"/>
      <c r="D801" s="361"/>
      <c r="E801" s="348"/>
      <c r="F801" s="359"/>
      <c r="G801" s="348"/>
      <c r="H801" s="358"/>
      <c r="I801" s="348"/>
      <c r="J801" s="358"/>
      <c r="K801" s="348"/>
      <c r="L801" s="358"/>
      <c r="M801" s="348"/>
      <c r="N801" s="358"/>
    </row>
    <row r="802" spans="1:14" s="21" customFormat="1">
      <c r="A802" s="348"/>
      <c r="B802" s="346"/>
      <c r="C802" s="353"/>
      <c r="D802" s="346"/>
      <c r="E802" s="348"/>
      <c r="F802" s="359"/>
      <c r="G802" s="348"/>
      <c r="H802" s="359"/>
      <c r="I802" s="348"/>
      <c r="J802" s="359"/>
      <c r="K802" s="348"/>
      <c r="L802" s="359"/>
      <c r="M802" s="348"/>
      <c r="N802" s="358"/>
    </row>
    <row r="803" spans="1:14" s="21" customFormat="1">
      <c r="A803" s="348"/>
      <c r="B803" s="346"/>
      <c r="C803" s="353"/>
      <c r="D803" s="361"/>
      <c r="E803" s="348"/>
      <c r="F803" s="359"/>
      <c r="G803" s="348"/>
      <c r="H803" s="359"/>
      <c r="I803" s="348"/>
      <c r="J803" s="359"/>
      <c r="K803" s="348"/>
      <c r="L803" s="358"/>
      <c r="M803" s="348"/>
      <c r="N803" s="358"/>
    </row>
    <row r="804" spans="1:14" s="21" customFormat="1">
      <c r="A804" s="348"/>
      <c r="B804" s="346"/>
      <c r="C804" s="351"/>
      <c r="D804" s="361"/>
      <c r="E804" s="348"/>
      <c r="F804" s="359"/>
      <c r="G804" s="348"/>
      <c r="H804" s="358"/>
      <c r="I804" s="348"/>
      <c r="J804" s="359"/>
      <c r="K804" s="348"/>
      <c r="L804" s="358"/>
      <c r="M804" s="348"/>
      <c r="N804" s="358"/>
    </row>
    <row r="805" spans="1:14" s="21" customFormat="1">
      <c r="A805" s="348"/>
      <c r="B805" s="346"/>
      <c r="C805" s="351"/>
      <c r="D805" s="361"/>
      <c r="E805" s="348"/>
      <c r="F805" s="359"/>
      <c r="G805" s="348"/>
      <c r="H805" s="358"/>
      <c r="I805" s="348"/>
      <c r="J805" s="359"/>
      <c r="K805" s="348"/>
      <c r="L805" s="358"/>
      <c r="M805" s="348"/>
      <c r="N805" s="358"/>
    </row>
    <row r="806" spans="1:14" s="21" customFormat="1">
      <c r="A806" s="348"/>
      <c r="B806" s="346"/>
      <c r="C806" s="351"/>
      <c r="D806" s="361"/>
      <c r="E806" s="348"/>
      <c r="F806" s="359"/>
      <c r="G806" s="348"/>
      <c r="H806" s="358"/>
      <c r="I806" s="348"/>
      <c r="J806" s="359"/>
      <c r="K806" s="348"/>
      <c r="L806" s="358"/>
      <c r="M806" s="348"/>
      <c r="N806" s="358"/>
    </row>
    <row r="807" spans="1:14" s="21" customFormat="1">
      <c r="A807" s="348"/>
      <c r="B807" s="346"/>
      <c r="C807" s="351"/>
      <c r="D807" s="361"/>
      <c r="E807" s="348"/>
      <c r="F807" s="359"/>
      <c r="G807" s="348"/>
      <c r="H807" s="358"/>
      <c r="I807" s="348"/>
      <c r="J807" s="359"/>
      <c r="K807" s="348"/>
      <c r="L807" s="358"/>
      <c r="M807" s="348"/>
      <c r="N807" s="358"/>
    </row>
    <row r="808" spans="1:14" s="21" customFormat="1">
      <c r="A808" s="348"/>
      <c r="B808" s="346"/>
      <c r="C808" s="351"/>
      <c r="D808" s="361"/>
      <c r="E808" s="348"/>
      <c r="F808" s="358"/>
      <c r="G808" s="348"/>
      <c r="H808" s="358"/>
      <c r="I808" s="348"/>
      <c r="J808" s="358"/>
      <c r="K808" s="348"/>
      <c r="L808" s="358"/>
      <c r="M808" s="348"/>
      <c r="N808" s="358"/>
    </row>
    <row r="809" spans="1:14" s="21" customFormat="1">
      <c r="A809" s="348"/>
      <c r="B809" s="346"/>
      <c r="C809" s="351"/>
      <c r="D809" s="361"/>
      <c r="E809" s="348"/>
      <c r="F809" s="359"/>
      <c r="G809" s="348"/>
      <c r="H809" s="358"/>
      <c r="I809" s="348"/>
      <c r="J809" s="358"/>
      <c r="K809" s="348"/>
      <c r="L809" s="358"/>
      <c r="M809" s="348"/>
      <c r="N809" s="358"/>
    </row>
    <row r="810" spans="1:14" s="21" customFormat="1">
      <c r="A810" s="348"/>
      <c r="B810" s="346"/>
      <c r="C810" s="348"/>
      <c r="D810" s="361"/>
      <c r="E810" s="348"/>
      <c r="F810" s="358"/>
      <c r="G810" s="348"/>
      <c r="H810" s="358"/>
      <c r="I810" s="348"/>
      <c r="J810" s="358"/>
      <c r="K810" s="348"/>
      <c r="L810" s="360"/>
      <c r="M810" s="348"/>
      <c r="N810" s="360"/>
    </row>
    <row r="811" spans="1:14" s="21" customFormat="1">
      <c r="A811" s="348"/>
      <c r="B811" s="346"/>
      <c r="C811" s="351"/>
      <c r="D811" s="361"/>
      <c r="E811" s="348"/>
      <c r="F811" s="358"/>
      <c r="G811" s="348"/>
      <c r="H811" s="358"/>
      <c r="I811" s="348"/>
      <c r="J811" s="358"/>
      <c r="K811" s="348"/>
      <c r="L811" s="358"/>
      <c r="M811" s="348"/>
      <c r="N811" s="358"/>
    </row>
    <row r="812" spans="1:14" s="21" customFormat="1">
      <c r="A812" s="348"/>
      <c r="B812" s="346"/>
      <c r="C812" s="348"/>
      <c r="D812" s="361"/>
      <c r="E812" s="348"/>
      <c r="F812" s="358"/>
      <c r="G812" s="348"/>
      <c r="H812" s="360"/>
      <c r="I812" s="348"/>
      <c r="J812" s="360"/>
      <c r="K812" s="348"/>
      <c r="L812" s="360"/>
      <c r="M812" s="348"/>
      <c r="N812" s="360"/>
    </row>
    <row r="813" spans="1:14" s="21" customFormat="1">
      <c r="A813" s="348"/>
      <c r="B813" s="346"/>
      <c r="C813" s="353"/>
      <c r="D813" s="361"/>
      <c r="E813" s="348"/>
      <c r="F813" s="359"/>
      <c r="G813" s="348"/>
      <c r="H813" s="359"/>
      <c r="I813" s="348"/>
      <c r="J813" s="359"/>
      <c r="K813" s="348"/>
      <c r="L813" s="359"/>
      <c r="M813" s="348"/>
      <c r="N813" s="358"/>
    </row>
    <row r="814" spans="1:14" s="21" customFormat="1">
      <c r="A814" s="348"/>
      <c r="B814" s="346"/>
      <c r="C814" s="353"/>
      <c r="D814" s="361"/>
      <c r="E814" s="348"/>
      <c r="F814" s="359"/>
      <c r="G814" s="348"/>
      <c r="H814" s="359"/>
      <c r="I814" s="348"/>
      <c r="J814" s="359"/>
      <c r="K814" s="348"/>
      <c r="L814" s="359"/>
      <c r="M814" s="348"/>
      <c r="N814" s="358"/>
    </row>
    <row r="815" spans="1:14" s="21" customFormat="1">
      <c r="A815" s="348"/>
      <c r="B815" s="346"/>
      <c r="C815" s="351"/>
      <c r="D815" s="361"/>
      <c r="E815" s="348"/>
      <c r="F815" s="359"/>
      <c r="G815" s="348"/>
      <c r="H815" s="358"/>
      <c r="I815" s="348"/>
      <c r="J815" s="359"/>
      <c r="K815" s="348"/>
      <c r="L815" s="358"/>
      <c r="M815" s="348"/>
      <c r="N815" s="358"/>
    </row>
    <row r="816" spans="1:14" s="21" customFormat="1">
      <c r="A816" s="348"/>
      <c r="B816" s="346"/>
      <c r="C816" s="351"/>
      <c r="D816" s="361"/>
      <c r="E816" s="348"/>
      <c r="F816" s="358"/>
      <c r="G816" s="348"/>
      <c r="H816" s="358"/>
      <c r="I816" s="348"/>
      <c r="J816" s="358"/>
      <c r="K816" s="348"/>
      <c r="L816" s="358"/>
      <c r="M816" s="348"/>
      <c r="N816" s="358"/>
    </row>
    <row r="817" spans="1:14" s="21" customFormat="1">
      <c r="A817" s="348"/>
      <c r="B817" s="346"/>
      <c r="C817" s="351"/>
      <c r="D817" s="361"/>
      <c r="E817" s="348"/>
      <c r="F817" s="359"/>
      <c r="G817" s="348"/>
      <c r="H817" s="358"/>
      <c r="I817" s="348"/>
      <c r="J817" s="359"/>
      <c r="K817" s="348"/>
      <c r="L817" s="358"/>
      <c r="M817" s="348"/>
      <c r="N817" s="358"/>
    </row>
    <row r="818" spans="1:14" s="21" customFormat="1">
      <c r="A818" s="348"/>
      <c r="B818" s="346"/>
      <c r="C818" s="351"/>
      <c r="D818" s="361"/>
      <c r="E818" s="348"/>
      <c r="F818" s="359"/>
      <c r="G818" s="348"/>
      <c r="H818" s="358"/>
      <c r="I818" s="348"/>
      <c r="J818" s="359"/>
      <c r="K818" s="348"/>
      <c r="L818" s="358"/>
      <c r="M818" s="348"/>
      <c r="N818" s="358"/>
    </row>
    <row r="819" spans="1:14" s="21" customFormat="1">
      <c r="A819" s="348"/>
      <c r="B819" s="346"/>
      <c r="C819" s="351"/>
      <c r="D819" s="346"/>
      <c r="E819" s="348"/>
      <c r="F819" s="359"/>
      <c r="G819" s="348"/>
      <c r="H819" s="358"/>
      <c r="I819" s="348"/>
      <c r="J819" s="359"/>
      <c r="K819" s="348"/>
      <c r="L819" s="358"/>
      <c r="M819" s="348"/>
      <c r="N819" s="358"/>
    </row>
    <row r="820" spans="1:14" s="21" customFormat="1">
      <c r="A820" s="348"/>
      <c r="B820" s="346"/>
      <c r="C820" s="351"/>
      <c r="D820" s="361"/>
      <c r="E820" s="348"/>
      <c r="F820" s="359"/>
      <c r="G820" s="348"/>
      <c r="H820" s="358"/>
      <c r="I820" s="348"/>
      <c r="J820" s="358"/>
      <c r="K820" s="348"/>
      <c r="L820" s="358"/>
      <c r="M820" s="348"/>
      <c r="N820" s="358"/>
    </row>
    <row r="821" spans="1:14" s="21" customFormat="1">
      <c r="A821" s="348"/>
      <c r="B821" s="346"/>
      <c r="C821" s="351"/>
      <c r="D821" s="361"/>
      <c r="E821" s="348"/>
      <c r="F821" s="359"/>
      <c r="G821" s="348"/>
      <c r="H821" s="358"/>
      <c r="I821" s="348"/>
      <c r="J821" s="358"/>
      <c r="K821" s="348"/>
      <c r="L821" s="358"/>
      <c r="M821" s="348"/>
      <c r="N821" s="358"/>
    </row>
    <row r="822" spans="1:14" s="21" customFormat="1">
      <c r="A822" s="348"/>
      <c r="B822" s="346"/>
      <c r="C822" s="346"/>
      <c r="D822" s="361"/>
      <c r="E822" s="348"/>
      <c r="F822" s="358"/>
      <c r="G822" s="348"/>
      <c r="H822" s="358"/>
      <c r="I822" s="348"/>
      <c r="J822" s="358"/>
      <c r="K822" s="348"/>
      <c r="L822" s="358"/>
      <c r="M822" s="348"/>
      <c r="N822" s="358"/>
    </row>
    <row r="823" spans="1:14" s="21" customFormat="1">
      <c r="A823" s="348"/>
      <c r="B823" s="346"/>
      <c r="C823" s="351"/>
      <c r="D823" s="361"/>
      <c r="E823" s="348"/>
      <c r="F823" s="359"/>
      <c r="G823" s="348"/>
      <c r="H823" s="358"/>
      <c r="I823" s="348"/>
      <c r="J823" s="359"/>
      <c r="K823" s="348"/>
      <c r="L823" s="358"/>
      <c r="M823" s="348"/>
      <c r="N823" s="358"/>
    </row>
    <row r="824" spans="1:14" s="21" customFormat="1">
      <c r="A824" s="348"/>
      <c r="B824" s="346"/>
      <c r="C824" s="351"/>
      <c r="D824" s="361"/>
      <c r="E824" s="348"/>
      <c r="F824" s="359"/>
      <c r="G824" s="348"/>
      <c r="H824" s="358"/>
      <c r="I824" s="348"/>
      <c r="J824" s="358"/>
      <c r="K824" s="348"/>
      <c r="L824" s="358"/>
      <c r="M824" s="348"/>
      <c r="N824" s="358"/>
    </row>
    <row r="825" spans="1:14" s="21" customFormat="1">
      <c r="A825" s="348"/>
      <c r="B825" s="346"/>
      <c r="C825" s="351"/>
      <c r="D825" s="361"/>
      <c r="E825" s="348"/>
      <c r="F825" s="359"/>
      <c r="G825" s="348"/>
      <c r="H825" s="358"/>
      <c r="I825" s="348"/>
      <c r="J825" s="358"/>
      <c r="K825" s="348"/>
      <c r="L825" s="358"/>
      <c r="M825" s="348"/>
      <c r="N825" s="358"/>
    </row>
    <row r="826" spans="1:14" s="21" customFormat="1">
      <c r="A826" s="348"/>
      <c r="B826" s="346"/>
      <c r="C826" s="348"/>
      <c r="D826" s="361"/>
      <c r="E826" s="348"/>
      <c r="F826" s="358"/>
      <c r="G826" s="348"/>
      <c r="H826" s="358"/>
      <c r="I826" s="348"/>
      <c r="J826" s="358"/>
      <c r="K826" s="348"/>
      <c r="L826" s="358"/>
      <c r="M826" s="348"/>
      <c r="N826" s="358"/>
    </row>
    <row r="827" spans="1:14" s="21" customFormat="1">
      <c r="A827" s="348"/>
      <c r="B827" s="346"/>
      <c r="C827" s="348"/>
      <c r="D827" s="361"/>
      <c r="E827" s="348"/>
      <c r="F827" s="358"/>
      <c r="G827" s="348"/>
      <c r="H827" s="360"/>
      <c r="I827" s="348"/>
      <c r="J827" s="360"/>
      <c r="K827" s="348"/>
      <c r="L827" s="360"/>
      <c r="M827" s="348"/>
      <c r="N827" s="360"/>
    </row>
    <row r="828" spans="1:14" s="21" customFormat="1">
      <c r="A828" s="348"/>
      <c r="B828" s="346"/>
      <c r="C828" s="351"/>
      <c r="D828" s="346"/>
      <c r="E828" s="348"/>
      <c r="F828" s="358"/>
      <c r="G828" s="348"/>
      <c r="H828" s="358"/>
      <c r="I828" s="348"/>
      <c r="J828" s="358"/>
      <c r="K828" s="348"/>
      <c r="L828" s="358"/>
      <c r="M828" s="348"/>
      <c r="N828" s="358"/>
    </row>
    <row r="829" spans="1:14" s="21" customFormat="1">
      <c r="A829" s="348"/>
      <c r="B829" s="346"/>
      <c r="C829" s="351"/>
      <c r="D829" s="361"/>
      <c r="E829" s="348"/>
      <c r="F829" s="359"/>
      <c r="G829" s="348"/>
      <c r="H829" s="358"/>
      <c r="I829" s="348"/>
      <c r="J829" s="359"/>
      <c r="K829" s="348"/>
      <c r="L829" s="358"/>
      <c r="M829" s="348"/>
      <c r="N829" s="358"/>
    </row>
    <row r="830" spans="1:14" s="21" customFormat="1">
      <c r="A830" s="348"/>
      <c r="B830" s="346"/>
      <c r="C830" s="348"/>
      <c r="D830" s="361"/>
      <c r="E830" s="348"/>
      <c r="F830" s="360"/>
      <c r="G830" s="348"/>
      <c r="H830" s="360"/>
      <c r="I830" s="348"/>
      <c r="J830" s="360"/>
      <c r="K830" s="348"/>
      <c r="L830" s="360"/>
      <c r="M830" s="348"/>
      <c r="N830" s="360"/>
    </row>
    <row r="831" spans="1:14" s="21" customFormat="1">
      <c r="A831" s="348"/>
      <c r="B831" s="346"/>
      <c r="C831" s="351"/>
      <c r="D831" s="361"/>
      <c r="E831" s="348"/>
      <c r="F831" s="358"/>
      <c r="G831" s="348"/>
      <c r="H831" s="358"/>
      <c r="I831" s="348"/>
      <c r="J831" s="358"/>
      <c r="K831" s="348"/>
      <c r="L831" s="358"/>
      <c r="M831" s="348"/>
      <c r="N831" s="358"/>
    </row>
    <row r="832" spans="1:14" s="21" customFormat="1">
      <c r="A832" s="348"/>
      <c r="B832" s="346"/>
      <c r="C832" s="353"/>
      <c r="D832" s="361"/>
      <c r="E832" s="348"/>
      <c r="F832" s="359"/>
      <c r="G832" s="348"/>
      <c r="H832" s="359"/>
      <c r="I832" s="348"/>
      <c r="J832" s="359"/>
      <c r="K832" s="348"/>
      <c r="L832" s="359"/>
      <c r="M832" s="348"/>
      <c r="N832" s="358"/>
    </row>
    <row r="833" spans="1:14" s="21" customFormat="1">
      <c r="A833" s="348"/>
      <c r="B833" s="346"/>
      <c r="C833" s="351"/>
      <c r="D833" s="361"/>
      <c r="E833" s="348"/>
      <c r="F833" s="359"/>
      <c r="G833" s="348"/>
      <c r="H833" s="358"/>
      <c r="I833" s="348"/>
      <c r="J833" s="358"/>
      <c r="K833" s="348"/>
      <c r="L833" s="358"/>
      <c r="M833" s="348"/>
      <c r="N833" s="358"/>
    </row>
    <row r="834" spans="1:14" s="21" customFormat="1">
      <c r="A834" s="348"/>
      <c r="B834" s="346"/>
      <c r="C834" s="351"/>
      <c r="D834" s="361"/>
      <c r="E834" s="348"/>
      <c r="F834" s="359"/>
      <c r="G834" s="348"/>
      <c r="H834" s="358"/>
      <c r="I834" s="348"/>
      <c r="J834" s="358"/>
      <c r="K834" s="348"/>
      <c r="L834" s="358"/>
      <c r="M834" s="348"/>
      <c r="N834" s="358"/>
    </row>
    <row r="835" spans="1:14" s="21" customFormat="1">
      <c r="A835" s="348"/>
      <c r="B835" s="346"/>
      <c r="C835" s="351"/>
      <c r="D835" s="361"/>
      <c r="E835" s="348"/>
      <c r="F835" s="359"/>
      <c r="G835" s="348"/>
      <c r="H835" s="358"/>
      <c r="I835" s="348"/>
      <c r="J835" s="358"/>
      <c r="K835" s="348"/>
      <c r="L835" s="358"/>
      <c r="M835" s="348"/>
      <c r="N835" s="358"/>
    </row>
    <row r="836" spans="1:14" s="21" customFormat="1">
      <c r="A836" s="348"/>
      <c r="B836" s="346"/>
      <c r="C836" s="351"/>
      <c r="D836" s="361"/>
      <c r="E836" s="348"/>
      <c r="F836" s="358"/>
      <c r="G836" s="348"/>
      <c r="H836" s="358"/>
      <c r="I836" s="348"/>
      <c r="J836" s="358"/>
      <c r="K836" s="348"/>
      <c r="L836" s="358"/>
      <c r="M836" s="348"/>
      <c r="N836" s="358"/>
    </row>
    <row r="837" spans="1:14" s="21" customFormat="1">
      <c r="A837" s="348"/>
      <c r="B837" s="346"/>
      <c r="C837" s="351"/>
      <c r="D837" s="346"/>
      <c r="E837" s="348"/>
      <c r="F837" s="358"/>
      <c r="G837" s="348"/>
      <c r="H837" s="358"/>
      <c r="I837" s="348"/>
      <c r="J837" s="358"/>
      <c r="K837" s="348"/>
      <c r="L837" s="358"/>
      <c r="M837" s="348"/>
      <c r="N837" s="358"/>
    </row>
    <row r="838" spans="1:14" s="21" customFormat="1">
      <c r="A838" s="348"/>
      <c r="B838" s="346"/>
      <c r="C838" s="351"/>
      <c r="D838" s="361"/>
      <c r="E838" s="348"/>
      <c r="F838" s="358"/>
      <c r="G838" s="348"/>
      <c r="H838" s="358"/>
      <c r="I838" s="348"/>
      <c r="J838" s="358"/>
      <c r="K838" s="348"/>
      <c r="L838" s="358"/>
      <c r="M838" s="348"/>
      <c r="N838" s="358"/>
    </row>
    <row r="839" spans="1:14" s="21" customFormat="1">
      <c r="A839" s="348"/>
      <c r="B839" s="346"/>
      <c r="C839" s="353"/>
      <c r="D839" s="361"/>
      <c r="E839" s="348"/>
      <c r="F839" s="357"/>
      <c r="G839" s="348"/>
      <c r="H839" s="359"/>
      <c r="I839" s="348"/>
      <c r="J839" s="357"/>
      <c r="K839" s="348"/>
      <c r="L839" s="359"/>
      <c r="M839" s="348"/>
      <c r="N839" s="358"/>
    </row>
    <row r="840" spans="1:14" s="21" customFormat="1">
      <c r="A840" s="348"/>
      <c r="B840" s="346"/>
      <c r="C840" s="353"/>
      <c r="D840" s="361"/>
      <c r="E840" s="348"/>
      <c r="F840" s="359"/>
      <c r="G840" s="348"/>
      <c r="H840" s="359"/>
      <c r="I840" s="348"/>
      <c r="J840" s="359"/>
      <c r="K840" s="348"/>
      <c r="L840" s="359"/>
      <c r="M840" s="348"/>
      <c r="N840" s="358"/>
    </row>
    <row r="841" spans="1:14" s="21" customFormat="1">
      <c r="A841" s="348"/>
      <c r="B841" s="346"/>
      <c r="C841" s="351"/>
      <c r="D841" s="361"/>
      <c r="E841" s="348"/>
      <c r="F841" s="358"/>
      <c r="G841" s="348"/>
      <c r="H841" s="358"/>
      <c r="I841" s="348"/>
      <c r="J841" s="358"/>
      <c r="K841" s="348"/>
      <c r="L841" s="358"/>
      <c r="M841" s="348"/>
      <c r="N841" s="358"/>
    </row>
    <row r="842" spans="1:14" s="21" customFormat="1">
      <c r="A842" s="348"/>
      <c r="B842" s="346"/>
      <c r="C842" s="353"/>
      <c r="D842" s="346"/>
      <c r="E842" s="348"/>
      <c r="F842" s="359"/>
      <c r="G842" s="348"/>
      <c r="H842" s="359"/>
      <c r="I842" s="348"/>
      <c r="J842" s="359"/>
      <c r="K842" s="348"/>
      <c r="L842" s="359"/>
      <c r="M842" s="348"/>
      <c r="N842" s="358"/>
    </row>
    <row r="843" spans="1:14" s="21" customFormat="1">
      <c r="A843" s="348"/>
      <c r="B843" s="346"/>
      <c r="C843" s="353"/>
      <c r="D843" s="346"/>
      <c r="E843" s="348"/>
      <c r="F843" s="359"/>
      <c r="G843" s="348"/>
      <c r="H843" s="359"/>
      <c r="I843" s="348"/>
      <c r="J843" s="359"/>
      <c r="K843" s="348"/>
      <c r="L843" s="359"/>
      <c r="M843" s="348"/>
      <c r="N843" s="358"/>
    </row>
    <row r="844" spans="1:14" s="21" customFormat="1">
      <c r="A844" s="348"/>
      <c r="B844" s="346"/>
      <c r="C844" s="353"/>
      <c r="D844" s="346"/>
      <c r="E844" s="348"/>
      <c r="F844" s="357"/>
      <c r="G844" s="348"/>
      <c r="H844" s="359"/>
      <c r="I844" s="348"/>
      <c r="J844" s="357"/>
      <c r="K844" s="348"/>
      <c r="L844" s="359"/>
      <c r="M844" s="348"/>
      <c r="N844" s="358"/>
    </row>
    <row r="845" spans="1:14" s="21" customFormat="1">
      <c r="A845" s="348"/>
      <c r="B845" s="346"/>
      <c r="C845" s="353"/>
      <c r="D845" s="346"/>
      <c r="E845" s="348"/>
      <c r="F845" s="357"/>
      <c r="G845" s="348"/>
      <c r="H845" s="359"/>
      <c r="I845" s="348"/>
      <c r="J845" s="359"/>
      <c r="K845" s="348"/>
      <c r="L845" s="359"/>
      <c r="M845" s="348"/>
      <c r="N845" s="358"/>
    </row>
    <row r="846" spans="1:14" s="21" customFormat="1">
      <c r="A846" s="348"/>
      <c r="B846" s="346"/>
      <c r="C846" s="353"/>
      <c r="D846" s="346"/>
      <c r="E846" s="348"/>
      <c r="F846" s="357"/>
      <c r="G846" s="348"/>
      <c r="H846" s="359"/>
      <c r="I846" s="348"/>
      <c r="J846" s="357"/>
      <c r="K846" s="348"/>
      <c r="L846" s="359"/>
      <c r="M846" s="348"/>
      <c r="N846" s="358"/>
    </row>
    <row r="847" spans="1:14" s="21" customFormat="1">
      <c r="A847" s="348"/>
      <c r="B847" s="346"/>
      <c r="C847" s="351"/>
      <c r="D847" s="346"/>
      <c r="E847" s="348"/>
      <c r="F847" s="358"/>
      <c r="G847" s="348"/>
      <c r="H847" s="358"/>
      <c r="I847" s="348"/>
      <c r="J847" s="358"/>
      <c r="K847" s="348"/>
      <c r="L847" s="358"/>
      <c r="M847" s="348"/>
      <c r="N847" s="358"/>
    </row>
    <row r="848" spans="1:14" s="21" customFormat="1">
      <c r="A848" s="348"/>
      <c r="B848" s="346"/>
      <c r="C848" s="348"/>
      <c r="D848" s="346"/>
      <c r="E848" s="348"/>
      <c r="F848" s="360"/>
      <c r="G848" s="348"/>
      <c r="H848" s="360"/>
      <c r="I848" s="348"/>
      <c r="J848" s="360"/>
      <c r="K848" s="348"/>
      <c r="L848" s="360"/>
      <c r="M848" s="348"/>
      <c r="N848" s="360"/>
    </row>
    <row r="849" spans="1:14" s="21" customFormat="1">
      <c r="A849" s="348"/>
      <c r="B849" s="346"/>
      <c r="C849" s="351"/>
      <c r="D849" s="346"/>
      <c r="E849" s="348"/>
      <c r="F849" s="359"/>
      <c r="G849" s="348"/>
      <c r="H849" s="358"/>
      <c r="I849" s="348"/>
      <c r="J849" s="359"/>
      <c r="K849" s="348"/>
      <c r="L849" s="358"/>
      <c r="M849" s="348"/>
      <c r="N849" s="358"/>
    </row>
    <row r="850" spans="1:14" s="21" customFormat="1">
      <c r="A850" s="348"/>
      <c r="B850" s="346"/>
      <c r="C850" s="351"/>
      <c r="D850" s="346"/>
      <c r="E850" s="348"/>
      <c r="F850" s="358"/>
      <c r="G850" s="348"/>
      <c r="H850" s="358"/>
      <c r="I850" s="348"/>
      <c r="J850" s="358"/>
      <c r="K850" s="348"/>
      <c r="L850" s="358"/>
      <c r="M850" s="348"/>
      <c r="N850" s="358"/>
    </row>
    <row r="851" spans="1:14" s="21" customFormat="1">
      <c r="A851" s="348"/>
      <c r="B851" s="346"/>
      <c r="C851" s="348"/>
      <c r="D851" s="346"/>
      <c r="E851" s="348"/>
      <c r="F851" s="358"/>
      <c r="G851" s="348"/>
      <c r="H851" s="358"/>
      <c r="I851" s="348"/>
      <c r="J851" s="358"/>
      <c r="K851" s="348"/>
      <c r="L851" s="358"/>
      <c r="M851" s="348"/>
      <c r="N851" s="358"/>
    </row>
    <row r="852" spans="1:14" s="21" customFormat="1">
      <c r="A852" s="348"/>
      <c r="B852" s="346"/>
      <c r="C852" s="351"/>
      <c r="D852" s="346"/>
      <c r="E852" s="348"/>
      <c r="F852" s="358"/>
      <c r="G852" s="348"/>
      <c r="H852" s="358"/>
      <c r="I852" s="348"/>
      <c r="J852" s="358"/>
      <c r="K852" s="348"/>
      <c r="L852" s="358"/>
      <c r="M852" s="348"/>
      <c r="N852" s="358"/>
    </row>
    <row r="853" spans="1:14" s="21" customFormat="1">
      <c r="A853" s="348"/>
      <c r="B853" s="346"/>
      <c r="C853" s="351"/>
      <c r="D853" s="346"/>
      <c r="E853" s="348"/>
      <c r="F853" s="358"/>
      <c r="G853" s="348"/>
      <c r="H853" s="358"/>
      <c r="I853" s="348"/>
      <c r="J853" s="358"/>
      <c r="K853" s="348"/>
      <c r="L853" s="358"/>
      <c r="M853" s="348"/>
      <c r="N853" s="358"/>
    </row>
    <row r="854" spans="1:14" s="21" customFormat="1">
      <c r="A854" s="348"/>
      <c r="B854" s="346"/>
      <c r="C854" s="351"/>
      <c r="D854" s="346"/>
      <c r="E854" s="348"/>
      <c r="F854" s="359"/>
      <c r="G854" s="348"/>
      <c r="H854" s="358"/>
      <c r="I854" s="348"/>
      <c r="J854" s="359"/>
      <c r="K854" s="348"/>
      <c r="L854" s="358"/>
      <c r="M854" s="348"/>
      <c r="N854" s="358"/>
    </row>
    <row r="855" spans="1:14" s="21" customFormat="1">
      <c r="A855" s="348"/>
      <c r="B855" s="346"/>
      <c r="C855" s="351"/>
      <c r="D855" s="346"/>
      <c r="E855" s="348"/>
      <c r="F855" s="359"/>
      <c r="G855" s="348"/>
      <c r="H855" s="358"/>
      <c r="I855" s="348"/>
      <c r="J855" s="359"/>
      <c r="K855" s="348"/>
      <c r="L855" s="358"/>
      <c r="M855" s="348"/>
      <c r="N855" s="358"/>
    </row>
    <row r="856" spans="1:14" s="21" customFormat="1">
      <c r="A856" s="348"/>
      <c r="B856" s="346"/>
      <c r="C856" s="351"/>
      <c r="D856" s="361"/>
      <c r="E856" s="348"/>
      <c r="F856" s="358"/>
      <c r="G856" s="348"/>
      <c r="H856" s="358"/>
      <c r="I856" s="348"/>
      <c r="J856" s="358"/>
      <c r="K856" s="348"/>
      <c r="L856" s="358"/>
      <c r="M856" s="348"/>
      <c r="N856" s="358"/>
    </row>
    <row r="857" spans="1:14" s="21" customFormat="1">
      <c r="A857" s="348"/>
      <c r="B857" s="346"/>
      <c r="C857" s="351"/>
      <c r="D857" s="361"/>
      <c r="E857" s="348"/>
      <c r="F857" s="358"/>
      <c r="G857" s="348"/>
      <c r="H857" s="358"/>
      <c r="I857" s="348"/>
      <c r="J857" s="358"/>
      <c r="K857" s="348"/>
      <c r="L857" s="358"/>
      <c r="M857" s="348"/>
      <c r="N857" s="358"/>
    </row>
    <row r="858" spans="1:14" s="21" customFormat="1">
      <c r="A858" s="348"/>
      <c r="B858" s="346"/>
      <c r="C858" s="351"/>
      <c r="D858" s="361"/>
      <c r="E858" s="348"/>
      <c r="F858" s="358"/>
      <c r="G858" s="348"/>
      <c r="H858" s="358"/>
      <c r="I858" s="348"/>
      <c r="J858" s="358"/>
      <c r="K858" s="348"/>
      <c r="L858" s="358"/>
      <c r="M858" s="348"/>
      <c r="N858" s="358"/>
    </row>
    <row r="859" spans="1:14" s="21" customFormat="1">
      <c r="A859" s="348"/>
      <c r="B859" s="346"/>
      <c r="C859" s="353"/>
      <c r="D859" s="361"/>
      <c r="E859" s="348"/>
      <c r="F859" s="359"/>
      <c r="G859" s="348"/>
      <c r="H859" s="359"/>
      <c r="I859" s="348"/>
      <c r="J859" s="359"/>
      <c r="K859" s="348"/>
      <c r="L859" s="359"/>
      <c r="M859" s="348"/>
      <c r="N859" s="358"/>
    </row>
    <row r="860" spans="1:14" s="21" customFormat="1">
      <c r="A860" s="348"/>
      <c r="B860" s="346"/>
      <c r="C860" s="348"/>
      <c r="D860" s="361"/>
      <c r="E860" s="348"/>
      <c r="F860" s="358"/>
      <c r="G860" s="348"/>
      <c r="H860" s="360"/>
      <c r="I860" s="348"/>
      <c r="J860" s="360"/>
      <c r="K860" s="348"/>
      <c r="L860" s="360"/>
      <c r="M860" s="348"/>
      <c r="N860" s="360"/>
    </row>
    <row r="861" spans="1:14" s="21" customFormat="1">
      <c r="A861" s="348"/>
      <c r="B861" s="346"/>
      <c r="C861" s="348"/>
      <c r="D861" s="361"/>
      <c r="E861" s="348"/>
      <c r="F861" s="358"/>
      <c r="G861" s="348"/>
      <c r="H861" s="360"/>
      <c r="I861" s="348"/>
      <c r="J861" s="360"/>
      <c r="K861" s="348"/>
      <c r="L861" s="360"/>
      <c r="M861" s="348"/>
      <c r="N861" s="360"/>
    </row>
    <row r="862" spans="1:14" s="21" customFormat="1">
      <c r="A862" s="346"/>
      <c r="B862" s="346"/>
      <c r="C862" s="348"/>
      <c r="D862" s="361"/>
      <c r="E862" s="348"/>
      <c r="F862" s="360"/>
      <c r="G862" s="348"/>
      <c r="H862" s="360"/>
      <c r="I862" s="348"/>
      <c r="J862" s="360"/>
      <c r="K862" s="348"/>
      <c r="L862" s="360"/>
      <c r="M862" s="348"/>
      <c r="N862" s="360"/>
    </row>
    <row r="863" spans="1:14" s="21" customFormat="1">
      <c r="A863" s="348"/>
      <c r="B863" s="346"/>
      <c r="C863" s="351"/>
      <c r="D863" s="361"/>
      <c r="E863" s="348"/>
      <c r="F863" s="358"/>
      <c r="G863" s="348"/>
      <c r="H863" s="358"/>
      <c r="I863" s="348"/>
      <c r="J863" s="358"/>
      <c r="K863" s="348"/>
      <c r="L863" s="358"/>
      <c r="M863" s="348"/>
      <c r="N863" s="358"/>
    </row>
    <row r="864" spans="1:14" s="21" customFormat="1">
      <c r="A864" s="348"/>
      <c r="B864" s="346"/>
      <c r="C864" s="353"/>
      <c r="D864" s="361"/>
      <c r="E864" s="348"/>
      <c r="F864" s="359"/>
      <c r="G864" s="348"/>
      <c r="H864" s="359"/>
      <c r="I864" s="348"/>
      <c r="J864" s="359"/>
      <c r="K864" s="348"/>
      <c r="L864" s="359"/>
      <c r="M864" s="348"/>
      <c r="N864" s="357"/>
    </row>
    <row r="865" spans="1:14" s="21" customFormat="1">
      <c r="A865" s="348"/>
      <c r="B865" s="346"/>
      <c r="C865" s="348"/>
      <c r="D865" s="361"/>
      <c r="E865" s="348"/>
      <c r="F865" s="360"/>
      <c r="G865" s="348"/>
      <c r="H865" s="360"/>
      <c r="I865" s="348"/>
      <c r="J865" s="360"/>
      <c r="K865" s="348"/>
      <c r="L865" s="360"/>
      <c r="M865" s="348"/>
      <c r="N865" s="360"/>
    </row>
    <row r="866" spans="1:14" s="21" customFormat="1">
      <c r="A866" s="348"/>
      <c r="B866" s="346"/>
      <c r="C866" s="351"/>
      <c r="D866" s="346"/>
      <c r="E866" s="348"/>
      <c r="F866" s="359"/>
      <c r="G866" s="348"/>
      <c r="H866" s="358"/>
      <c r="I866" s="348"/>
      <c r="J866" s="358"/>
      <c r="K866" s="348"/>
      <c r="L866" s="358"/>
      <c r="M866" s="348"/>
      <c r="N866" s="358"/>
    </row>
    <row r="867" spans="1:14" s="21" customFormat="1">
      <c r="A867" s="348"/>
      <c r="B867" s="346"/>
      <c r="C867" s="351"/>
      <c r="D867" s="346"/>
      <c r="E867" s="348"/>
      <c r="F867" s="359"/>
      <c r="G867" s="348"/>
      <c r="H867" s="358"/>
      <c r="I867" s="348"/>
      <c r="J867" s="358"/>
      <c r="K867" s="348"/>
      <c r="L867" s="358"/>
      <c r="M867" s="348"/>
      <c r="N867" s="358"/>
    </row>
    <row r="868" spans="1:14" s="21" customFormat="1">
      <c r="A868" s="348"/>
      <c r="B868" s="346"/>
      <c r="C868" s="351"/>
      <c r="D868" s="346"/>
      <c r="E868" s="348"/>
      <c r="F868" s="359"/>
      <c r="G868" s="348"/>
      <c r="H868" s="358"/>
      <c r="I868" s="348"/>
      <c r="J868" s="358"/>
      <c r="K868" s="348"/>
      <c r="L868" s="358"/>
      <c r="M868" s="348"/>
      <c r="N868" s="358"/>
    </row>
    <row r="869" spans="1:14" s="21" customFormat="1">
      <c r="A869" s="348"/>
      <c r="B869" s="346"/>
      <c r="C869" s="351"/>
      <c r="D869" s="346"/>
      <c r="E869" s="348"/>
      <c r="F869" s="359"/>
      <c r="G869" s="348"/>
      <c r="H869" s="358"/>
      <c r="I869" s="348"/>
      <c r="J869" s="358"/>
      <c r="K869" s="348"/>
      <c r="L869" s="358"/>
      <c r="M869" s="348"/>
      <c r="N869" s="358"/>
    </row>
    <row r="870" spans="1:14" s="21" customFormat="1">
      <c r="A870" s="348"/>
      <c r="B870" s="346"/>
      <c r="C870" s="351"/>
      <c r="D870" s="346"/>
      <c r="E870" s="348"/>
      <c r="F870" s="358"/>
      <c r="G870" s="348"/>
      <c r="H870" s="358"/>
      <c r="I870" s="348"/>
      <c r="J870" s="358"/>
      <c r="K870" s="348"/>
      <c r="L870" s="358"/>
      <c r="M870" s="348"/>
      <c r="N870" s="358"/>
    </row>
    <row r="871" spans="1:14" s="21" customFormat="1">
      <c r="A871" s="348"/>
      <c r="B871" s="346"/>
      <c r="C871" s="351"/>
      <c r="D871" s="346"/>
      <c r="E871" s="348"/>
      <c r="F871" s="358"/>
      <c r="G871" s="348"/>
      <c r="H871" s="358"/>
      <c r="I871" s="348"/>
      <c r="J871" s="358"/>
      <c r="K871" s="348"/>
      <c r="L871" s="358"/>
      <c r="M871" s="348"/>
      <c r="N871" s="358"/>
    </row>
    <row r="872" spans="1:14" s="21" customFormat="1">
      <c r="A872" s="348"/>
      <c r="B872" s="346"/>
      <c r="C872" s="351"/>
      <c r="D872" s="346"/>
      <c r="E872" s="348"/>
      <c r="F872" s="359"/>
      <c r="G872" s="348"/>
      <c r="H872" s="358"/>
      <c r="I872" s="348"/>
      <c r="J872" s="358"/>
      <c r="K872" s="348"/>
      <c r="L872" s="358"/>
      <c r="M872" s="348"/>
      <c r="N872" s="358"/>
    </row>
    <row r="873" spans="1:14" s="21" customFormat="1">
      <c r="A873" s="348"/>
      <c r="B873" s="346"/>
      <c r="C873" s="351"/>
      <c r="D873" s="346"/>
      <c r="E873" s="348"/>
      <c r="F873" s="359"/>
      <c r="G873" s="348"/>
      <c r="H873" s="358"/>
      <c r="I873" s="348"/>
      <c r="J873" s="358"/>
      <c r="K873" s="348"/>
      <c r="L873" s="358"/>
      <c r="M873" s="348"/>
      <c r="N873" s="358"/>
    </row>
    <row r="874" spans="1:14" s="21" customFormat="1">
      <c r="A874" s="348"/>
      <c r="B874" s="346"/>
      <c r="C874" s="348"/>
      <c r="D874" s="346"/>
      <c r="E874" s="348"/>
      <c r="F874" s="358"/>
      <c r="G874" s="348"/>
      <c r="H874" s="358"/>
      <c r="I874" s="348"/>
      <c r="J874" s="358"/>
      <c r="K874" s="348"/>
      <c r="L874" s="360"/>
      <c r="M874" s="348"/>
      <c r="N874" s="360"/>
    </row>
    <row r="875" spans="1:14" s="21" customFormat="1">
      <c r="A875" s="348"/>
      <c r="B875" s="346"/>
      <c r="C875" s="348"/>
      <c r="D875" s="346"/>
      <c r="E875" s="348"/>
      <c r="F875" s="358"/>
      <c r="G875" s="348"/>
      <c r="H875" s="358"/>
      <c r="I875" s="348"/>
      <c r="J875" s="358"/>
      <c r="K875" s="348"/>
      <c r="L875" s="360"/>
      <c r="M875" s="348"/>
      <c r="N875" s="360"/>
    </row>
    <row r="876" spans="1:14" s="21" customFormat="1">
      <c r="A876" s="348"/>
      <c r="B876" s="346"/>
      <c r="C876" s="348"/>
      <c r="D876" s="346"/>
      <c r="E876" s="348"/>
      <c r="F876" s="358"/>
      <c r="G876" s="348"/>
      <c r="H876" s="358"/>
      <c r="I876" s="348"/>
      <c r="J876" s="358"/>
      <c r="K876" s="348"/>
      <c r="L876" s="360"/>
      <c r="M876" s="348"/>
      <c r="N876" s="360"/>
    </row>
    <row r="877" spans="1:14" s="21" customFormat="1">
      <c r="A877" s="348"/>
      <c r="B877" s="346"/>
      <c r="C877" s="348"/>
      <c r="D877" s="346"/>
      <c r="E877" s="348"/>
      <c r="F877" s="358"/>
      <c r="G877" s="348"/>
      <c r="H877" s="358"/>
      <c r="I877" s="348"/>
      <c r="J877" s="358"/>
      <c r="K877" s="348"/>
      <c r="L877" s="360"/>
      <c r="M877" s="348"/>
      <c r="N877" s="360"/>
    </row>
    <row r="878" spans="1:14" s="21" customFormat="1">
      <c r="A878" s="348"/>
      <c r="B878" s="346"/>
      <c r="C878" s="351"/>
      <c r="D878" s="346"/>
      <c r="E878" s="348"/>
      <c r="F878" s="358"/>
      <c r="G878" s="348"/>
      <c r="H878" s="358"/>
      <c r="I878" s="348"/>
      <c r="J878" s="358"/>
      <c r="K878" s="348"/>
      <c r="L878" s="358"/>
      <c r="M878" s="348"/>
      <c r="N878" s="358"/>
    </row>
    <row r="879" spans="1:14" s="21" customFormat="1">
      <c r="A879" s="348"/>
      <c r="B879" s="346"/>
      <c r="C879" s="351"/>
      <c r="D879" s="346"/>
      <c r="E879" s="348"/>
      <c r="F879" s="358"/>
      <c r="G879" s="348"/>
      <c r="H879" s="358"/>
      <c r="I879" s="348"/>
      <c r="J879" s="358"/>
      <c r="K879" s="348"/>
      <c r="L879" s="358"/>
      <c r="M879" s="348"/>
      <c r="N879" s="358"/>
    </row>
    <row r="880" spans="1:14" s="21" customFormat="1">
      <c r="A880" s="348"/>
      <c r="B880" s="346"/>
      <c r="C880" s="351"/>
      <c r="D880" s="346"/>
      <c r="E880" s="348"/>
      <c r="F880" s="358"/>
      <c r="G880" s="348"/>
      <c r="H880" s="358"/>
      <c r="I880" s="348"/>
      <c r="J880" s="358"/>
      <c r="K880" s="348"/>
      <c r="L880" s="358"/>
      <c r="M880" s="348"/>
      <c r="N880" s="358"/>
    </row>
    <row r="881" spans="1:14" s="21" customFormat="1">
      <c r="A881" s="348"/>
      <c r="B881" s="346"/>
      <c r="C881" s="348"/>
      <c r="D881" s="346"/>
      <c r="E881" s="348"/>
      <c r="F881" s="358"/>
      <c r="G881" s="348"/>
      <c r="H881" s="358"/>
      <c r="I881" s="348"/>
      <c r="J881" s="358"/>
      <c r="K881" s="348"/>
      <c r="L881" s="360"/>
      <c r="M881" s="348"/>
      <c r="N881" s="360"/>
    </row>
    <row r="882" spans="1:14" s="21" customFormat="1">
      <c r="A882" s="348"/>
      <c r="B882" s="346"/>
      <c r="C882" s="348"/>
      <c r="D882" s="346"/>
      <c r="E882" s="348"/>
      <c r="F882" s="358"/>
      <c r="G882" s="348"/>
      <c r="H882" s="358"/>
      <c r="I882" s="348"/>
      <c r="J882" s="358"/>
      <c r="K882" s="348"/>
      <c r="L882" s="358"/>
      <c r="M882" s="348"/>
      <c r="N882" s="360"/>
    </row>
    <row r="883" spans="1:14" s="21" customFormat="1">
      <c r="A883" s="348"/>
      <c r="B883" s="346"/>
      <c r="C883" s="351"/>
      <c r="D883" s="346"/>
      <c r="E883" s="348"/>
      <c r="F883" s="358"/>
      <c r="G883" s="348"/>
      <c r="H883" s="358"/>
      <c r="I883" s="348"/>
      <c r="J883" s="358"/>
      <c r="K883" s="348"/>
      <c r="L883" s="358"/>
      <c r="M883" s="348"/>
      <c r="N883" s="358"/>
    </row>
    <row r="884" spans="1:14" s="21" customFormat="1">
      <c r="A884" s="348"/>
      <c r="B884" s="346"/>
      <c r="C884" s="348"/>
      <c r="D884" s="346"/>
      <c r="E884" s="348"/>
      <c r="F884" s="358"/>
      <c r="G884" s="348"/>
      <c r="H884" s="358"/>
      <c r="I884" s="348"/>
      <c r="J884" s="358"/>
      <c r="K884" s="348"/>
      <c r="L884" s="360"/>
      <c r="M884" s="348"/>
      <c r="N884" s="360"/>
    </row>
    <row r="885" spans="1:14" s="21" customFormat="1">
      <c r="A885" s="348"/>
      <c r="B885" s="346"/>
      <c r="C885" s="351"/>
      <c r="D885" s="346"/>
      <c r="E885" s="348"/>
      <c r="F885" s="358"/>
      <c r="G885" s="348"/>
      <c r="H885" s="358"/>
      <c r="I885" s="348"/>
      <c r="J885" s="358"/>
      <c r="K885" s="348"/>
      <c r="L885" s="358"/>
      <c r="M885" s="348"/>
      <c r="N885" s="358"/>
    </row>
    <row r="886" spans="1:14" s="21" customFormat="1">
      <c r="A886" s="348"/>
      <c r="B886" s="346"/>
      <c r="C886" s="351"/>
      <c r="D886" s="361"/>
      <c r="E886" s="348"/>
      <c r="F886" s="358"/>
      <c r="G886" s="348"/>
      <c r="H886" s="358"/>
      <c r="I886" s="348"/>
      <c r="J886" s="358"/>
      <c r="K886" s="348"/>
      <c r="L886" s="358"/>
      <c r="M886" s="348"/>
      <c r="N886" s="358"/>
    </row>
    <row r="887" spans="1:14" s="21" customFormat="1">
      <c r="A887" s="348"/>
      <c r="B887" s="346"/>
      <c r="C887" s="351"/>
      <c r="D887" s="361"/>
      <c r="E887" s="348"/>
      <c r="F887" s="359"/>
      <c r="G887" s="348"/>
      <c r="H887" s="359"/>
      <c r="I887" s="348"/>
      <c r="J887" s="359"/>
      <c r="K887" s="348"/>
      <c r="L887" s="358"/>
      <c r="M887" s="348"/>
      <c r="N887" s="358"/>
    </row>
    <row r="888" spans="1:14" s="21" customFormat="1">
      <c r="A888" s="348"/>
      <c r="B888" s="346"/>
      <c r="C888" s="351"/>
      <c r="D888" s="361"/>
      <c r="E888" s="348"/>
      <c r="F888" s="358"/>
      <c r="G888" s="348"/>
      <c r="H888" s="358"/>
      <c r="I888" s="348"/>
      <c r="J888" s="358"/>
      <c r="K888" s="348"/>
      <c r="L888" s="358"/>
      <c r="M888" s="348"/>
      <c r="N888" s="358"/>
    </row>
    <row r="889" spans="1:14" s="21" customFormat="1">
      <c r="A889" s="346"/>
      <c r="B889" s="346"/>
      <c r="C889" s="353"/>
      <c r="D889" s="361"/>
      <c r="E889" s="348"/>
      <c r="F889" s="359"/>
      <c r="G889" s="348"/>
      <c r="H889" s="359"/>
      <c r="I889" s="348"/>
      <c r="J889" s="359"/>
      <c r="K889" s="348"/>
      <c r="L889" s="359"/>
      <c r="M889" s="348"/>
      <c r="N889" s="358"/>
    </row>
    <row r="890" spans="1:14" s="21" customFormat="1">
      <c r="A890" s="348"/>
      <c r="B890" s="346"/>
      <c r="C890" s="348"/>
      <c r="D890" s="361"/>
      <c r="E890" s="348"/>
      <c r="F890" s="358"/>
      <c r="G890" s="348"/>
      <c r="H890" s="358"/>
      <c r="I890" s="348"/>
      <c r="J890" s="358"/>
      <c r="K890" s="348"/>
      <c r="L890" s="358"/>
      <c r="M890" s="348"/>
      <c r="N890" s="358"/>
    </row>
    <row r="891" spans="1:14" s="21" customFormat="1">
      <c r="A891" s="348"/>
      <c r="B891" s="346"/>
      <c r="C891" s="348"/>
      <c r="D891" s="361"/>
      <c r="E891" s="348"/>
      <c r="F891" s="358"/>
      <c r="G891" s="348"/>
      <c r="H891" s="358"/>
      <c r="I891" s="348"/>
      <c r="J891" s="358"/>
      <c r="K891" s="348"/>
      <c r="L891" s="358"/>
      <c r="M891" s="348"/>
      <c r="N891" s="358"/>
    </row>
    <row r="892" spans="1:14" s="21" customFormat="1">
      <c r="A892" s="348"/>
      <c r="B892" s="346"/>
      <c r="C892" s="351"/>
      <c r="D892" s="361"/>
      <c r="E892" s="348"/>
      <c r="F892" s="358"/>
      <c r="G892" s="348"/>
      <c r="H892" s="358"/>
      <c r="I892" s="348"/>
      <c r="J892" s="358"/>
      <c r="K892" s="348"/>
      <c r="L892" s="358"/>
      <c r="M892" s="348"/>
      <c r="N892" s="358"/>
    </row>
    <row r="893" spans="1:14" s="21" customFormat="1">
      <c r="A893" s="348"/>
      <c r="B893" s="346"/>
      <c r="C893" s="348"/>
      <c r="D893" s="361"/>
      <c r="E893" s="348"/>
      <c r="F893" s="358"/>
      <c r="G893" s="348"/>
      <c r="H893" s="360"/>
      <c r="I893" s="348"/>
      <c r="J893" s="360"/>
      <c r="K893" s="348"/>
      <c r="L893" s="360"/>
      <c r="M893" s="348"/>
      <c r="N893" s="360"/>
    </row>
    <row r="894" spans="1:14" s="21" customFormat="1">
      <c r="A894" s="348"/>
      <c r="B894" s="346"/>
      <c r="C894" s="348"/>
      <c r="D894" s="361"/>
      <c r="E894" s="348"/>
      <c r="F894" s="360"/>
      <c r="G894" s="348"/>
      <c r="H894" s="360"/>
      <c r="I894" s="348"/>
      <c r="J894" s="360"/>
      <c r="K894" s="348"/>
      <c r="L894" s="360"/>
      <c r="M894" s="348"/>
      <c r="N894" s="360"/>
    </row>
    <row r="895" spans="1:14" s="21" customFormat="1">
      <c r="A895" s="348"/>
      <c r="B895" s="346"/>
      <c r="C895" s="348"/>
      <c r="D895" s="362"/>
      <c r="E895" s="348"/>
      <c r="F895" s="360"/>
      <c r="G895" s="348"/>
      <c r="H895" s="360"/>
      <c r="I895" s="348"/>
      <c r="J895" s="360"/>
      <c r="K895" s="348"/>
      <c r="L895" s="360"/>
      <c r="M895" s="348"/>
      <c r="N895" s="360"/>
    </row>
    <row r="896" spans="1:14" s="21" customFormat="1">
      <c r="A896" s="348"/>
      <c r="B896" s="346"/>
      <c r="C896" s="348"/>
      <c r="D896" s="361"/>
      <c r="E896" s="348"/>
      <c r="F896" s="358"/>
      <c r="G896" s="348"/>
      <c r="H896" s="360"/>
      <c r="I896" s="348"/>
      <c r="J896" s="360"/>
      <c r="K896" s="348"/>
      <c r="L896" s="360"/>
      <c r="M896" s="348"/>
      <c r="N896" s="360"/>
    </row>
    <row r="897" spans="1:14" s="21" customFormat="1">
      <c r="A897" s="348"/>
      <c r="B897" s="346"/>
      <c r="C897" s="348"/>
      <c r="D897" s="361"/>
      <c r="E897" s="348"/>
      <c r="F897" s="358"/>
      <c r="G897" s="348"/>
      <c r="H897" s="358"/>
      <c r="I897" s="348"/>
      <c r="J897" s="358"/>
      <c r="K897" s="348"/>
      <c r="L897" s="360"/>
      <c r="M897" s="348"/>
      <c r="N897" s="360"/>
    </row>
    <row r="898" spans="1:14" s="21" customFormat="1">
      <c r="A898" s="348"/>
      <c r="B898" s="346"/>
      <c r="C898" s="351"/>
      <c r="D898" s="361"/>
      <c r="E898" s="348"/>
      <c r="F898" s="358"/>
      <c r="G898" s="348"/>
      <c r="H898" s="358"/>
      <c r="I898" s="348"/>
      <c r="J898" s="358"/>
      <c r="K898" s="348"/>
      <c r="L898" s="358"/>
      <c r="M898" s="348"/>
      <c r="N898" s="358"/>
    </row>
    <row r="899" spans="1:14" s="21" customFormat="1">
      <c r="A899" s="348"/>
      <c r="B899" s="346"/>
      <c r="C899" s="353"/>
      <c r="D899" s="346"/>
      <c r="E899" s="348"/>
      <c r="F899" s="359"/>
      <c r="G899" s="348"/>
      <c r="H899" s="359"/>
      <c r="I899" s="348"/>
      <c r="J899" s="359"/>
      <c r="K899" s="348"/>
      <c r="L899" s="359"/>
      <c r="M899" s="348"/>
      <c r="N899" s="358"/>
    </row>
    <row r="900" spans="1:14" s="21" customFormat="1">
      <c r="A900" s="346"/>
      <c r="B900" s="346"/>
      <c r="C900" s="353"/>
      <c r="D900" s="346"/>
      <c r="E900" s="348"/>
      <c r="F900" s="359"/>
      <c r="G900" s="348"/>
      <c r="H900" s="359"/>
      <c r="I900" s="348"/>
      <c r="J900" s="359"/>
      <c r="K900" s="348"/>
      <c r="L900" s="359"/>
      <c r="M900" s="348"/>
      <c r="N900" s="358"/>
    </row>
    <row r="901" spans="1:14" s="21" customFormat="1">
      <c r="A901" s="346"/>
      <c r="B901" s="346"/>
      <c r="C901" s="353"/>
      <c r="D901" s="346"/>
      <c r="E901" s="348"/>
      <c r="F901" s="359"/>
      <c r="G901" s="348"/>
      <c r="H901" s="359"/>
      <c r="I901" s="348"/>
      <c r="J901" s="359"/>
      <c r="K901" s="348"/>
      <c r="L901" s="359"/>
      <c r="M901" s="348"/>
      <c r="N901" s="358"/>
    </row>
    <row r="902" spans="1:14" s="21" customFormat="1">
      <c r="A902" s="315"/>
      <c r="B902" s="315"/>
      <c r="C902" s="315"/>
      <c r="D902" s="315"/>
      <c r="E902" s="315"/>
      <c r="F902" s="315"/>
      <c r="G902" s="315"/>
      <c r="H902" s="315"/>
      <c r="I902" s="315"/>
      <c r="J902" s="315"/>
      <c r="K902" s="315"/>
      <c r="L902" s="315"/>
      <c r="M902" s="315"/>
      <c r="N902" s="315"/>
    </row>
    <row r="903" spans="1:14" s="21" customFormat="1">
      <c r="A903" s="315"/>
      <c r="B903" s="363"/>
      <c r="C903" s="363"/>
      <c r="D903" s="364"/>
      <c r="E903" s="315"/>
      <c r="F903" s="315"/>
      <c r="G903" s="315"/>
      <c r="H903" s="315"/>
      <c r="I903" s="315"/>
      <c r="J903" s="315"/>
      <c r="K903" s="315"/>
      <c r="L903" s="315"/>
      <c r="M903" s="315"/>
      <c r="N903" s="315"/>
    </row>
    <row r="904" spans="1:14" s="21" customFormat="1">
      <c r="A904" s="315"/>
      <c r="B904" s="365"/>
      <c r="C904" s="365"/>
      <c r="D904" s="315"/>
      <c r="E904" s="315"/>
      <c r="F904" s="315"/>
      <c r="G904" s="315"/>
      <c r="H904" s="315"/>
      <c r="I904" s="315"/>
      <c r="J904" s="315"/>
      <c r="K904" s="315"/>
      <c r="L904" s="315"/>
      <c r="M904" s="315"/>
      <c r="N904" s="315"/>
    </row>
    <row r="905" spans="1:14" s="21" customFormat="1">
      <c r="A905" s="315"/>
      <c r="B905" s="365"/>
      <c r="C905" s="365"/>
      <c r="D905" s="315"/>
      <c r="E905" s="315"/>
      <c r="F905" s="315"/>
      <c r="G905" s="315"/>
      <c r="H905" s="315"/>
      <c r="I905" s="315"/>
      <c r="J905" s="315"/>
      <c r="K905" s="315"/>
      <c r="L905" s="315"/>
      <c r="M905" s="315"/>
      <c r="N905" s="315"/>
    </row>
    <row r="906" spans="1:14" s="21" customFormat="1">
      <c r="A906" s="315"/>
      <c r="B906" s="365"/>
      <c r="C906" s="365"/>
      <c r="D906" s="315"/>
      <c r="E906" s="315"/>
      <c r="F906" s="315"/>
      <c r="G906" s="315"/>
      <c r="H906" s="315"/>
      <c r="I906" s="315"/>
      <c r="J906" s="315"/>
      <c r="K906" s="315"/>
      <c r="L906" s="315"/>
      <c r="M906" s="315"/>
      <c r="N906" s="315"/>
    </row>
    <row r="907" spans="1:14" s="21" customFormat="1">
      <c r="A907" s="315"/>
      <c r="B907" s="365"/>
      <c r="C907" s="365"/>
      <c r="D907" s="315"/>
      <c r="E907" s="315"/>
      <c r="F907" s="315"/>
      <c r="G907" s="315"/>
      <c r="H907" s="315"/>
      <c r="I907" s="315"/>
      <c r="J907" s="315"/>
      <c r="K907" s="315"/>
      <c r="L907" s="315"/>
      <c r="M907" s="315"/>
      <c r="N907" s="315"/>
    </row>
    <row r="908" spans="1:14" s="21" customFormat="1">
      <c r="A908" s="315"/>
      <c r="B908" s="365"/>
      <c r="C908" s="365"/>
      <c r="D908" s="315"/>
      <c r="E908" s="315"/>
      <c r="F908" s="315"/>
      <c r="G908" s="315"/>
      <c r="H908" s="315"/>
      <c r="I908" s="315"/>
      <c r="J908" s="315"/>
      <c r="K908" s="315"/>
      <c r="L908" s="315"/>
      <c r="M908" s="315"/>
      <c r="N908" s="315"/>
    </row>
    <row r="909" spans="1:14" s="21" customFormat="1">
      <c r="A909" s="315"/>
      <c r="B909" s="365"/>
      <c r="C909" s="365"/>
      <c r="D909" s="315"/>
      <c r="E909" s="315"/>
      <c r="F909" s="315"/>
      <c r="G909" s="315"/>
      <c r="H909" s="315"/>
      <c r="I909" s="315"/>
      <c r="J909" s="315"/>
      <c r="K909" s="315"/>
      <c r="L909" s="315"/>
      <c r="M909" s="315"/>
      <c r="N909" s="315"/>
    </row>
    <row r="910" spans="1:14" s="21" customFormat="1">
      <c r="A910" s="315"/>
      <c r="B910" s="365"/>
      <c r="C910" s="365"/>
      <c r="D910" s="315"/>
      <c r="E910" s="315"/>
      <c r="F910" s="315"/>
      <c r="G910" s="315"/>
      <c r="H910" s="315"/>
      <c r="I910" s="315"/>
      <c r="J910" s="315"/>
      <c r="K910" s="315"/>
      <c r="L910" s="315"/>
      <c r="M910" s="315"/>
      <c r="N910" s="315"/>
    </row>
    <row r="911" spans="1:14" s="21" customFormat="1">
      <c r="A911" s="315"/>
      <c r="B911" s="365"/>
      <c r="C911" s="365"/>
      <c r="D911" s="315"/>
      <c r="E911" s="315"/>
      <c r="F911" s="315"/>
      <c r="G911" s="315"/>
      <c r="H911" s="315"/>
      <c r="I911" s="315"/>
      <c r="J911" s="315"/>
      <c r="K911" s="315"/>
      <c r="L911" s="315"/>
      <c r="M911" s="315"/>
      <c r="N911" s="315"/>
    </row>
    <row r="912" spans="1:14" s="21" customFormat="1">
      <c r="A912" s="315"/>
      <c r="B912" s="365"/>
      <c r="C912" s="365"/>
      <c r="D912" s="315"/>
      <c r="E912" s="315"/>
      <c r="F912" s="315"/>
      <c r="G912" s="315"/>
      <c r="H912" s="315"/>
      <c r="I912" s="315"/>
      <c r="J912" s="315"/>
      <c r="K912" s="315"/>
      <c r="L912" s="315"/>
      <c r="M912" s="315"/>
      <c r="N912" s="315"/>
    </row>
    <row r="913" spans="1:14" s="21" customFormat="1">
      <c r="A913" s="315"/>
      <c r="B913" s="365"/>
      <c r="C913" s="365"/>
      <c r="D913" s="315"/>
      <c r="E913" s="315"/>
      <c r="F913" s="315"/>
      <c r="G913" s="315"/>
      <c r="H913" s="315"/>
      <c r="I913" s="315"/>
      <c r="J913" s="315"/>
      <c r="K913" s="315"/>
      <c r="L913" s="315"/>
      <c r="M913" s="315"/>
      <c r="N913" s="315"/>
    </row>
    <row r="914" spans="1:14" s="21" customFormat="1">
      <c r="A914" s="315"/>
      <c r="B914" s="365"/>
      <c r="C914" s="365"/>
      <c r="D914" s="315"/>
      <c r="E914" s="315"/>
      <c r="F914" s="315"/>
      <c r="G914" s="315"/>
      <c r="H914" s="315"/>
      <c r="I914" s="315"/>
      <c r="J914" s="315"/>
      <c r="K914" s="315"/>
      <c r="L914" s="315"/>
      <c r="M914" s="315"/>
      <c r="N914" s="315"/>
    </row>
    <row r="915" spans="1:14" s="21" customFormat="1">
      <c r="A915" s="315"/>
      <c r="B915" s="365"/>
      <c r="C915" s="365"/>
      <c r="D915" s="315"/>
      <c r="E915" s="315"/>
      <c r="F915" s="315"/>
      <c r="G915" s="315"/>
      <c r="H915" s="315"/>
      <c r="I915" s="315"/>
      <c r="J915" s="315"/>
      <c r="K915" s="315"/>
      <c r="L915" s="315"/>
      <c r="M915" s="315"/>
      <c r="N915" s="315"/>
    </row>
    <row r="916" spans="1:14" s="21" customFormat="1">
      <c r="A916" s="315"/>
      <c r="B916" s="315"/>
      <c r="C916" s="315"/>
      <c r="D916" s="315"/>
      <c r="E916" s="315"/>
      <c r="F916" s="315"/>
      <c r="G916" s="315"/>
      <c r="H916" s="315"/>
      <c r="I916" s="315"/>
      <c r="J916" s="315"/>
      <c r="K916" s="315"/>
      <c r="L916" s="315"/>
      <c r="M916" s="315"/>
      <c r="N916" s="315"/>
    </row>
    <row r="917" spans="1:14" s="21" customFormat="1">
      <c r="A917" s="315"/>
      <c r="B917" s="315"/>
      <c r="C917" s="315"/>
      <c r="D917" s="315"/>
      <c r="E917" s="315"/>
      <c r="F917" s="315"/>
      <c r="G917" s="315"/>
      <c r="H917" s="315"/>
      <c r="I917" s="315"/>
      <c r="J917" s="315"/>
      <c r="K917" s="315"/>
      <c r="L917" s="315"/>
      <c r="M917" s="315"/>
      <c r="N917" s="315"/>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4" t="s">
        <v>11</v>
      </c>
      <c r="B1" s="414"/>
      <c r="C1" s="414"/>
      <c r="D1" s="414"/>
      <c r="E1" s="414"/>
    </row>
    <row r="2" spans="1:5">
      <c r="A2" s="415" t="s">
        <v>169</v>
      </c>
      <c r="B2" s="415"/>
      <c r="C2" s="415"/>
      <c r="D2" s="415"/>
      <c r="E2" s="415"/>
    </row>
    <row r="19" spans="1:5">
      <c r="A19" s="7" t="s">
        <v>170</v>
      </c>
    </row>
    <row r="20" spans="1:5">
      <c r="A20" s="7">
        <v>155400</v>
      </c>
      <c r="B20" s="7" t="s">
        <v>171</v>
      </c>
    </row>
    <row r="21" spans="1:5">
      <c r="A21" s="415" t="s">
        <v>172</v>
      </c>
      <c r="B21" s="415"/>
      <c r="C21" s="415"/>
      <c r="D21" s="415"/>
      <c r="E21" s="415"/>
    </row>
    <row r="38" spans="1:5">
      <c r="A38" s="7" t="s">
        <v>170</v>
      </c>
    </row>
    <row r="39" spans="1:5">
      <c r="A39" s="7">
        <v>100800</v>
      </c>
      <c r="B39" s="7" t="s">
        <v>171</v>
      </c>
    </row>
    <row r="40" spans="1:5">
      <c r="A40" s="415" t="s">
        <v>173</v>
      </c>
      <c r="B40" s="415"/>
      <c r="C40" s="415"/>
      <c r="D40" s="415"/>
      <c r="E40" s="415"/>
    </row>
    <row r="57" spans="1:5" ht="14.65" thickBot="1">
      <c r="A57" s="7" t="s">
        <v>170</v>
      </c>
    </row>
    <row r="58" spans="1:5" ht="14.65" thickBot="1">
      <c r="A58" s="9">
        <v>194000</v>
      </c>
      <c r="B58" s="7" t="s">
        <v>174</v>
      </c>
    </row>
    <row r="60" spans="1:5">
      <c r="A60" s="414" t="s">
        <v>175</v>
      </c>
      <c r="B60" s="414"/>
      <c r="C60" s="414"/>
      <c r="D60" s="414"/>
      <c r="E60" s="414"/>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14" t="s">
        <v>176</v>
      </c>
      <c r="B89" s="414"/>
      <c r="C89" s="414"/>
      <c r="D89" s="414"/>
      <c r="E89" s="414"/>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14" t="s">
        <v>177</v>
      </c>
      <c r="B98" s="414"/>
      <c r="C98" s="414"/>
      <c r="D98" s="414"/>
      <c r="E98" s="414"/>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14" t="s">
        <v>179</v>
      </c>
      <c r="B109" s="414"/>
      <c r="C109" s="414"/>
      <c r="D109" s="414"/>
      <c r="E109" s="414"/>
    </row>
    <row r="110" spans="1:5" ht="14.65" thickBot="1"/>
    <row r="111" spans="1:5" ht="14.65" thickBot="1">
      <c r="A111" s="17">
        <f>A122</f>
        <v>0.20481927710843381</v>
      </c>
      <c r="B111" s="7" t="s">
        <v>421</v>
      </c>
    </row>
    <row r="113" spans="1:12">
      <c r="A113" s="414" t="s">
        <v>178</v>
      </c>
      <c r="B113" s="414"/>
      <c r="C113" s="414"/>
      <c r="D113" s="414"/>
      <c r="E113" s="414"/>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14" t="s">
        <v>422</v>
      </c>
      <c r="B124" s="414"/>
      <c r="C124" s="414"/>
      <c r="D124" s="414"/>
      <c r="E124" s="414"/>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14" t="s">
        <v>106</v>
      </c>
      <c r="B134" s="414"/>
      <c r="C134" s="414"/>
      <c r="D134" s="414"/>
      <c r="E134" s="414"/>
    </row>
    <row r="135" spans="1:12">
      <c r="A135" s="24" t="s">
        <v>438</v>
      </c>
      <c r="B135" s="25"/>
      <c r="C135" s="25"/>
      <c r="D135" s="25"/>
      <c r="E135" s="25"/>
      <c r="F135" s="25"/>
      <c r="G135" s="25"/>
    </row>
    <row r="136" spans="1:12">
      <c r="A136" s="26"/>
      <c r="B136" s="417" t="s">
        <v>439</v>
      </c>
      <c r="C136" s="418"/>
      <c r="D136" s="418"/>
      <c r="E136" s="419"/>
      <c r="F136" s="25"/>
      <c r="G136" s="25"/>
    </row>
    <row r="137" spans="1:12">
      <c r="A137" s="27"/>
      <c r="B137" s="417" t="s">
        <v>440</v>
      </c>
      <c r="C137" s="419"/>
      <c r="D137" s="417" t="s">
        <v>441</v>
      </c>
      <c r="E137" s="419"/>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14" t="s">
        <v>182</v>
      </c>
      <c r="B165" s="414"/>
      <c r="C165" s="414"/>
      <c r="D165" s="414"/>
      <c r="E165" s="414"/>
    </row>
    <row r="166" spans="1:7" ht="14.65" thickBot="1">
      <c r="A166" s="21" t="s">
        <v>183</v>
      </c>
      <c r="B166" s="15">
        <v>0.4</v>
      </c>
    </row>
    <row r="167" spans="1:7" ht="14.65" thickBot="1">
      <c r="A167" s="7" t="s">
        <v>184</v>
      </c>
      <c r="B167" s="42">
        <f>(1+B166)^(1/(2020-2010))-1</f>
        <v>3.4219694129380196E-2</v>
      </c>
    </row>
    <row r="168" spans="1:7">
      <c r="B168" s="43"/>
    </row>
    <row r="169" spans="1:7">
      <c r="A169" s="414" t="s">
        <v>430</v>
      </c>
      <c r="B169" s="414"/>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14" t="s">
        <v>191</v>
      </c>
      <c r="B174" s="414"/>
      <c r="C174" s="414"/>
      <c r="D174" s="414"/>
      <c r="E174" s="414"/>
    </row>
    <row r="175" spans="1:7" ht="14.65" thickBot="1">
      <c r="A175" s="21" t="s">
        <v>437</v>
      </c>
      <c r="B175" s="43">
        <v>0.1246</v>
      </c>
    </row>
    <row r="176" spans="1:7" ht="14.65" thickBot="1">
      <c r="A176" s="21" t="s">
        <v>434</v>
      </c>
      <c r="B176" s="42">
        <f>1-B175</f>
        <v>0.87539999999999996</v>
      </c>
    </row>
    <row r="178" spans="1:5">
      <c r="A178" s="414" t="s">
        <v>185</v>
      </c>
      <c r="B178" s="414"/>
      <c r="C178" s="414"/>
      <c r="D178" s="414"/>
      <c r="E178" s="414"/>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14" t="s">
        <v>187</v>
      </c>
      <c r="B183" s="414"/>
      <c r="C183" s="414"/>
      <c r="D183" s="414"/>
      <c r="E183" s="414"/>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14" t="s">
        <v>201</v>
      </c>
      <c r="B191" s="414"/>
      <c r="C191" s="414"/>
      <c r="D191" s="414"/>
      <c r="E191" s="414"/>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4" t="s">
        <v>1582</v>
      </c>
    </row>
    <row r="201" spans="1:9">
      <c r="A201" s="186" t="s">
        <v>1603</v>
      </c>
      <c r="B201" s="416" t="s">
        <v>1586</v>
      </c>
      <c r="C201" s="416"/>
      <c r="D201" s="416"/>
      <c r="E201" s="416"/>
      <c r="F201" s="416"/>
      <c r="G201" s="416"/>
      <c r="H201" s="416"/>
      <c r="I201" s="416"/>
    </row>
    <row r="202" spans="1:9">
      <c r="A202" s="83" t="s">
        <v>1587</v>
      </c>
      <c r="B202" s="83" t="s">
        <v>1588</v>
      </c>
      <c r="C202" s="83" t="s">
        <v>1589</v>
      </c>
      <c r="D202" s="83" t="s">
        <v>1590</v>
      </c>
      <c r="E202" s="83" t="s">
        <v>754</v>
      </c>
      <c r="F202" s="83" t="s">
        <v>91</v>
      </c>
      <c r="G202" s="83" t="s">
        <v>1591</v>
      </c>
      <c r="H202" s="83" t="s">
        <v>1592</v>
      </c>
      <c r="I202" s="83" t="s">
        <v>1593</v>
      </c>
    </row>
    <row r="203" spans="1:9">
      <c r="A203" s="83" t="s">
        <v>1594</v>
      </c>
      <c r="B203" s="93">
        <v>0</v>
      </c>
      <c r="C203" s="93">
        <v>6</v>
      </c>
      <c r="D203" s="93">
        <v>9</v>
      </c>
      <c r="E203" s="93">
        <v>25</v>
      </c>
      <c r="F203" s="93">
        <v>21</v>
      </c>
      <c r="G203" s="93">
        <v>215</v>
      </c>
      <c r="H203" s="93">
        <v>81</v>
      </c>
      <c r="I203" s="93">
        <v>134</v>
      </c>
    </row>
    <row r="204" spans="1:9">
      <c r="A204" s="83" t="s">
        <v>1595</v>
      </c>
      <c r="B204" s="93">
        <v>4</v>
      </c>
      <c r="C204" s="93">
        <v>3</v>
      </c>
      <c r="D204" s="93">
        <v>15</v>
      </c>
      <c r="E204" s="93">
        <v>40</v>
      </c>
      <c r="F204" s="93">
        <v>43</v>
      </c>
      <c r="G204" s="93">
        <v>163</v>
      </c>
      <c r="H204" s="93">
        <v>56</v>
      </c>
      <c r="I204" s="93">
        <v>94</v>
      </c>
    </row>
    <row r="205" spans="1:9" ht="14.65" thickBot="1">
      <c r="A205" s="47" t="s">
        <v>1596</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1597</v>
      </c>
      <c r="B206" s="17">
        <f>SUM(G205:H205)/SUM(G203:H203)</f>
        <v>-0.26013513513513514</v>
      </c>
    </row>
    <row r="207" spans="1:9" ht="14.65" thickBot="1">
      <c r="A207" s="161" t="s">
        <v>1598</v>
      </c>
      <c r="B207" s="17">
        <f>I205/I203</f>
        <v>-0.29850746268656714</v>
      </c>
    </row>
    <row r="209" spans="1:9">
      <c r="A209" s="186" t="s">
        <v>1604</v>
      </c>
      <c r="B209" s="416" t="s">
        <v>1586</v>
      </c>
      <c r="C209" s="416"/>
      <c r="D209" s="416"/>
      <c r="E209" s="416"/>
      <c r="F209" s="416"/>
      <c r="G209" s="416"/>
      <c r="H209" s="416"/>
      <c r="I209" s="416"/>
    </row>
    <row r="210" spans="1:9">
      <c r="A210" s="83" t="s">
        <v>1587</v>
      </c>
      <c r="B210" s="83" t="s">
        <v>1588</v>
      </c>
      <c r="C210" s="83" t="s">
        <v>1589</v>
      </c>
      <c r="D210" s="83" t="s">
        <v>1590</v>
      </c>
      <c r="E210" s="83" t="s">
        <v>754</v>
      </c>
      <c r="F210" s="83" t="s">
        <v>91</v>
      </c>
      <c r="G210" s="83" t="s">
        <v>1591</v>
      </c>
      <c r="H210" s="83" t="s">
        <v>1592</v>
      </c>
      <c r="I210" s="83" t="s">
        <v>1593</v>
      </c>
    </row>
    <row r="211" spans="1:9">
      <c r="A211" s="83" t="s">
        <v>1594</v>
      </c>
      <c r="B211" s="93">
        <v>0</v>
      </c>
      <c r="C211" s="93">
        <v>17</v>
      </c>
      <c r="D211" s="93">
        <v>18</v>
      </c>
      <c r="E211" s="93">
        <v>22</v>
      </c>
      <c r="F211" s="93">
        <v>12</v>
      </c>
      <c r="G211" s="93">
        <v>73</v>
      </c>
      <c r="H211" s="93">
        <v>21</v>
      </c>
      <c r="I211" s="93">
        <v>21</v>
      </c>
    </row>
    <row r="212" spans="1:9">
      <c r="A212" s="83" t="s">
        <v>1595</v>
      </c>
      <c r="B212" s="93">
        <v>0</v>
      </c>
      <c r="C212" s="93">
        <v>15</v>
      </c>
      <c r="D212" s="93">
        <v>22</v>
      </c>
      <c r="E212" s="93">
        <v>39</v>
      </c>
      <c r="F212" s="93">
        <v>23</v>
      </c>
      <c r="G212" s="93">
        <v>51</v>
      </c>
      <c r="H212" s="93">
        <v>17</v>
      </c>
      <c r="I212" s="93">
        <v>19</v>
      </c>
    </row>
    <row r="213" spans="1:9" ht="14.65" thickBot="1">
      <c r="A213" s="47" t="s">
        <v>1596</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1597</v>
      </c>
      <c r="B214" s="17">
        <f>SUM(G213:H213)/SUM(G211:H211)</f>
        <v>-0.27659574468085107</v>
      </c>
    </row>
    <row r="215" spans="1:9" ht="14.65" thickBot="1">
      <c r="A215" s="161" t="s">
        <v>1598</v>
      </c>
      <c r="B215" s="17">
        <f>I213/I211</f>
        <v>-9.5238095238095233E-2</v>
      </c>
    </row>
    <row r="217" spans="1:9">
      <c r="A217" s="185" t="s">
        <v>1605</v>
      </c>
      <c r="B217" s="416" t="s">
        <v>1586</v>
      </c>
      <c r="C217" s="416"/>
      <c r="D217" s="416"/>
      <c r="E217" s="416"/>
    </row>
    <row r="218" spans="1:9">
      <c r="A218" s="83" t="s">
        <v>1587</v>
      </c>
      <c r="B218" s="83" t="s">
        <v>1599</v>
      </c>
      <c r="C218" s="83" t="s">
        <v>1600</v>
      </c>
      <c r="D218" s="83" t="s">
        <v>1601</v>
      </c>
      <c r="E218" s="83" t="s">
        <v>91</v>
      </c>
    </row>
    <row r="219" spans="1:9">
      <c r="A219" s="83" t="s">
        <v>1594</v>
      </c>
      <c r="B219" s="93">
        <v>112</v>
      </c>
      <c r="C219" s="93">
        <v>16</v>
      </c>
      <c r="D219" s="93">
        <v>9</v>
      </c>
      <c r="E219" s="93">
        <v>134</v>
      </c>
    </row>
    <row r="220" spans="1:9">
      <c r="A220" s="83" t="s">
        <v>1595</v>
      </c>
      <c r="B220" s="93">
        <v>87</v>
      </c>
      <c r="C220" s="93">
        <v>17</v>
      </c>
      <c r="D220" s="93">
        <v>9</v>
      </c>
      <c r="E220" s="93">
        <v>151</v>
      </c>
    </row>
    <row r="221" spans="1:9" ht="14.65" thickBot="1">
      <c r="A221" s="47" t="s">
        <v>1596</v>
      </c>
      <c r="B221" s="7">
        <f>B220-B219</f>
        <v>-25</v>
      </c>
      <c r="C221" s="7">
        <f t="shared" ref="C221:E221" si="9">C220-C219</f>
        <v>1</v>
      </c>
      <c r="D221" s="7">
        <f t="shared" si="9"/>
        <v>0</v>
      </c>
      <c r="E221" s="7">
        <f t="shared" si="9"/>
        <v>17</v>
      </c>
    </row>
    <row r="222" spans="1:9" ht="14.65" thickBot="1">
      <c r="A222" s="161" t="s">
        <v>1602</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2021-02-16T23:32:01Z</dcterms:modified>
</cp:coreProperties>
</file>