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deng\Desktop\Dropbox_Free_Zone\EPS\Model Repos\eps-india\Calculations and Notes\"/>
    </mc:Choice>
  </mc:AlternateContent>
  <xr:revisionPtr revIDLastSave="0" documentId="13_ncr:1_{C665332E-95E2-4BB0-94F0-E33B2D689774}" xr6:coauthVersionLast="47" xr6:coauthVersionMax="47" xr10:uidLastSave="{00000000-0000-0000-0000-000000000000}"/>
  <bookViews>
    <workbookView xWindow="-110" yWindow="-110" windowWidth="19420" windowHeight="11620" tabRatio="700" firstSheet="1" activeTab="1" xr2:uid="{316C329B-12C6-4286-A752-8DEC746770FD}"/>
  </bookViews>
  <sheets>
    <sheet name="About" sheetId="1" r:id="rId1"/>
    <sheet name="Summary Results" sheetId="2" r:id="rId2"/>
    <sheet name="Individual Objective Scenarios" sheetId="16" r:id="rId3"/>
    <sheet name="Wedge Diagram" sheetId="15" r:id="rId4"/>
    <sheet name="Generation Capacity" sheetId="3" r:id="rId5"/>
    <sheet name="End Use Efficiency" sheetId="4" r:id="rId6"/>
    <sheet name="Flexible Demand" sheetId="5" r:id="rId7"/>
    <sheet name="HFCs" sheetId="6" r:id="rId8"/>
    <sheet name="Cash Flows" sheetId="7" r:id="rId9"/>
    <sheet name="DRC-BDRC" sheetId="13" r:id="rId10"/>
    <sheet name="DRC-PADRC" sheetId="12" r:id="rId11"/>
    <sheet name="BCRbQ" sheetId="14" r:id="rId12"/>
    <sheet name="PERAC-fgassubstitution" sheetId="8" r:id="rId13"/>
    <sheet name="PERAC-fgasdestruction" sheetId="9" r:id="rId14"/>
    <sheet name="PERAC-fgasrecovery" sheetId="10" r:id="rId15"/>
    <sheet name="PERAC-inspctmaintretrofit" sheetId="11" r:id="rId16"/>
  </sheets>
  <externalReferences>
    <externalReference r:id="rId17"/>
    <externalReference r:id="rId18"/>
    <externalReference r:id="rId19"/>
  </externalReferences>
  <definedNames>
    <definedName name="CashFlowsBAU">'Cash Flows'!$A$13</definedName>
    <definedName name="CashFlowsNotes">'Cash Flows'!$A$7</definedName>
    <definedName name="CashFlowsPolicyScenario">'Cash Flows'!$A$21</definedName>
    <definedName name="CH4_to_CO2e">'[1]Cross-Page Data'!$C$12</definedName>
    <definedName name="DRBAU">'Flexible Demand'!$A$22</definedName>
    <definedName name="DRCalcs">'Flexible Demand'!$A$112</definedName>
    <definedName name="DREPSSettings">'Flexible Demand'!$A$122</definedName>
    <definedName name="DRNotes">'Flexible Demand'!$A$9</definedName>
    <definedName name="DRPolicyScenario">'Flexible Demand'!$A$67</definedName>
    <definedName name="EfficiencyBAU">'End Use Efficiency'!$A$25</definedName>
    <definedName name="EfficiencyCalcs">'End Use Efficiency'!$A$53</definedName>
    <definedName name="EfficiencyEPSSettings">'End Use Efficiency'!$A$63</definedName>
    <definedName name="EfficiencyNotes">'End Use Efficiency'!$A$9</definedName>
    <definedName name="EfficiencyPolicyScenario">'End Use Efficiency'!$A$37</definedName>
    <definedName name="GenCapBAU">'Generation Capacity'!$A$16</definedName>
    <definedName name="GenCapEPSSettings">'Generation Capacity'!$A$117</definedName>
    <definedName name="GenCapNotes">'Generation Capacity'!$A$8</definedName>
    <definedName name="GenCapPolicyScenario">'Generation Capacity'!$A$68</definedName>
    <definedName name="HFCsBAU">HFCs!$A$79</definedName>
    <definedName name="HFCsCalcs">HFCs!$A$121</definedName>
    <definedName name="HFCsEPSSettings">HFCs!$A$142</definedName>
    <definedName name="HFCsNotes">HFCs!$A$10</definedName>
    <definedName name="HFCsPolicyScenario">HFCs!$A$104</definedName>
    <definedName name="KigaliImpact">HFCs!$A$39</definedName>
    <definedName name="N2O_to_CO2e">'[1]Cross-Page Data'!$C$13</definedName>
    <definedName name="preferences.energyunits">[2]Preferences!$C$3</definedName>
    <definedName name="Preferences.moneyunits">[2]Preferences!$C$9</definedName>
    <definedName name="SummaryBAU">'Summary Results'!$A$6</definedName>
    <definedName name="SummaryCalcs">'Summary Results'!$A$78</definedName>
    <definedName name="SummaryPolicyScenario">'Summary Results'!$A$42</definedName>
    <definedName name="Unit.TWh">[2]Conversions!$F$14</definedName>
    <definedName name="unit_conv">[3]About!$A$121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6" i="2" l="1"/>
  <c r="B116" i="2"/>
  <c r="B117" i="2"/>
  <c r="B118" i="2"/>
  <c r="B119" i="2"/>
  <c r="B120" i="2"/>
  <c r="B121" i="2"/>
  <c r="B122" i="2"/>
  <c r="B123" i="2"/>
  <c r="B124" i="2"/>
  <c r="B125" i="2"/>
  <c r="B115" i="2"/>
  <c r="B82" i="2"/>
  <c r="B83" i="2"/>
  <c r="B84" i="2"/>
  <c r="B85" i="2"/>
  <c r="B86" i="2"/>
  <c r="B87" i="2"/>
  <c r="B88" i="2"/>
  <c r="B89" i="2"/>
  <c r="B90" i="2"/>
  <c r="B91" i="2"/>
  <c r="B92" i="2"/>
  <c r="B81" i="2"/>
  <c r="B213" i="16"/>
  <c r="B297" i="16"/>
  <c r="B296" i="16"/>
  <c r="B295" i="16"/>
  <c r="B294" i="16"/>
  <c r="B293" i="16"/>
  <c r="B292" i="16"/>
  <c r="B291" i="16"/>
  <c r="B290" i="16"/>
  <c r="B289" i="16"/>
  <c r="B288" i="16"/>
  <c r="B287" i="16"/>
  <c r="B286" i="16"/>
  <c r="B285" i="16"/>
  <c r="B283" i="16"/>
  <c r="B282" i="16"/>
  <c r="B281" i="16"/>
  <c r="B280" i="16"/>
  <c r="B279" i="16"/>
  <c r="B278" i="16"/>
  <c r="B277" i="16"/>
  <c r="B276" i="16"/>
  <c r="B275" i="16"/>
  <c r="B274" i="16"/>
  <c r="B273" i="16"/>
  <c r="B272" i="16"/>
  <c r="B271" i="16"/>
  <c r="B233" i="16"/>
  <c r="B232" i="16"/>
  <c r="B231" i="16"/>
  <c r="B230" i="16"/>
  <c r="B229" i="16"/>
  <c r="B228" i="16"/>
  <c r="B227" i="16"/>
  <c r="B226" i="16"/>
  <c r="B225" i="16"/>
  <c r="B224" i="16"/>
  <c r="B223" i="16"/>
  <c r="B222" i="16"/>
  <c r="B221" i="16"/>
  <c r="B219" i="16"/>
  <c r="B218" i="16"/>
  <c r="B217" i="16"/>
  <c r="B216" i="16"/>
  <c r="B215" i="16"/>
  <c r="B214" i="16"/>
  <c r="B212" i="16"/>
  <c r="B211" i="16"/>
  <c r="B210" i="16"/>
  <c r="B209" i="16"/>
  <c r="B208" i="16"/>
  <c r="B207" i="16"/>
  <c r="B169" i="16"/>
  <c r="B168" i="16"/>
  <c r="B167" i="16"/>
  <c r="B166" i="16"/>
  <c r="B165" i="16"/>
  <c r="B164" i="16"/>
  <c r="B163" i="16"/>
  <c r="B162" i="16"/>
  <c r="B161" i="16"/>
  <c r="B160" i="16"/>
  <c r="B159" i="16"/>
  <c r="B158" i="16"/>
  <c r="B157" i="16"/>
  <c r="B155" i="16"/>
  <c r="B154" i="16"/>
  <c r="B153" i="16"/>
  <c r="B152" i="16"/>
  <c r="B151" i="16"/>
  <c r="B150" i="16"/>
  <c r="B149" i="16"/>
  <c r="B148" i="16"/>
  <c r="B147" i="16"/>
  <c r="B146" i="16"/>
  <c r="B145" i="16"/>
  <c r="B144" i="16"/>
  <c r="B143" i="16"/>
  <c r="B105" i="16"/>
  <c r="B104" i="16"/>
  <c r="B103" i="16"/>
  <c r="B102" i="16"/>
  <c r="B101" i="16"/>
  <c r="B100" i="16"/>
  <c r="B99" i="16"/>
  <c r="B98" i="16"/>
  <c r="B97" i="16"/>
  <c r="B96" i="16"/>
  <c r="B95" i="16"/>
  <c r="B94" i="16"/>
  <c r="B91" i="16"/>
  <c r="B90" i="16"/>
  <c r="B89" i="16"/>
  <c r="B88" i="16"/>
  <c r="B87" i="16"/>
  <c r="B86" i="16"/>
  <c r="B85" i="16"/>
  <c r="B84" i="16"/>
  <c r="B83" i="16"/>
  <c r="B82" i="16"/>
  <c r="B81" i="16"/>
  <c r="B80" i="16"/>
  <c r="B93" i="16"/>
  <c r="B79" i="16"/>
  <c r="I3" i="15"/>
  <c r="J3" i="15"/>
  <c r="L3" i="15"/>
  <c r="I4" i="15"/>
  <c r="J4" i="15"/>
  <c r="L4" i="15" s="1"/>
  <c r="I5" i="15"/>
  <c r="J5" i="15"/>
  <c r="L5" i="15"/>
  <c r="I6" i="15"/>
  <c r="J6" i="15"/>
  <c r="L6" i="15" s="1"/>
  <c r="I7" i="15"/>
  <c r="J7" i="15"/>
  <c r="L7" i="15" s="1"/>
  <c r="I8" i="15"/>
  <c r="J8" i="15"/>
  <c r="L8" i="15" s="1"/>
  <c r="I9" i="15"/>
  <c r="J9" i="15"/>
  <c r="L9" i="15"/>
  <c r="I10" i="15"/>
  <c r="J10" i="15"/>
  <c r="L10" i="15"/>
  <c r="I11" i="15"/>
  <c r="J11" i="15"/>
  <c r="L11" i="15" s="1"/>
  <c r="I12" i="15"/>
  <c r="J12" i="15"/>
  <c r="L12" i="15" s="1"/>
  <c r="I13" i="15"/>
  <c r="J13" i="15"/>
  <c r="L13" i="15"/>
  <c r="I14" i="15"/>
  <c r="J14" i="15"/>
  <c r="L14" i="15"/>
  <c r="I15" i="15"/>
  <c r="J15" i="15"/>
  <c r="L15" i="15" s="1"/>
  <c r="I16" i="15"/>
  <c r="J16" i="15"/>
  <c r="L16" i="15" s="1"/>
  <c r="I17" i="15"/>
  <c r="J17" i="15"/>
  <c r="L17" i="15"/>
  <c r="I18" i="15"/>
  <c r="J18" i="15"/>
  <c r="L18" i="15"/>
  <c r="I19" i="15"/>
  <c r="J19" i="15"/>
  <c r="L19" i="15" s="1"/>
  <c r="I20" i="15"/>
  <c r="J20" i="15"/>
  <c r="L20" i="15"/>
  <c r="I21" i="15"/>
  <c r="J21" i="15"/>
  <c r="L21" i="15"/>
  <c r="I22" i="15"/>
  <c r="J22" i="15"/>
  <c r="L22" i="15"/>
  <c r="I23" i="15"/>
  <c r="J23" i="15"/>
  <c r="L23" i="15" s="1"/>
  <c r="I24" i="15"/>
  <c r="J24" i="15"/>
  <c r="L24" i="15" s="1"/>
  <c r="I25" i="15"/>
  <c r="J25" i="15"/>
  <c r="L25" i="15"/>
  <c r="I26" i="15"/>
  <c r="J26" i="15"/>
  <c r="L26" i="15"/>
  <c r="I27" i="15"/>
  <c r="J27" i="15"/>
  <c r="L27" i="15" s="1"/>
  <c r="I28" i="15"/>
  <c r="J28" i="15"/>
  <c r="L28" i="15"/>
  <c r="I29" i="15"/>
  <c r="J29" i="15"/>
  <c r="L29" i="15"/>
  <c r="I30" i="15"/>
  <c r="J30" i="15"/>
  <c r="L30" i="15"/>
  <c r="I31" i="15"/>
  <c r="J31" i="15"/>
  <c r="L31" i="15" s="1"/>
  <c r="I32" i="15"/>
  <c r="J32" i="15"/>
  <c r="L32" i="15" s="1"/>
  <c r="I33" i="15"/>
  <c r="J33" i="15"/>
  <c r="L33" i="15"/>
  <c r="I34" i="15"/>
  <c r="J34" i="15"/>
  <c r="L34" i="15"/>
  <c r="B104" i="2" l="1"/>
  <c r="B46" i="4" l="1"/>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AG46" i="4"/>
  <c r="F136" i="5"/>
  <c r="E136" i="5"/>
  <c r="D136" i="5"/>
  <c r="A136" i="5"/>
  <c r="D135" i="5"/>
  <c r="F113" i="3" l="1"/>
  <c r="G113" i="3"/>
  <c r="H113" i="3"/>
  <c r="I113" i="3"/>
  <c r="F114" i="3"/>
  <c r="G114" i="3"/>
  <c r="H114" i="3"/>
  <c r="I114" i="3"/>
  <c r="B113" i="3"/>
  <c r="C113" i="3"/>
  <c r="D113" i="3"/>
  <c r="B114" i="3"/>
  <c r="C114" i="3"/>
  <c r="D114" i="3"/>
  <c r="I91" i="3"/>
  <c r="F91" i="3"/>
  <c r="G91" i="3"/>
  <c r="G92" i="3" s="1"/>
  <c r="H91" i="3"/>
  <c r="C123" i="3"/>
  <c r="E122" i="3"/>
  <c r="E123" i="3" s="1"/>
  <c r="D123" i="3"/>
  <c r="H123" i="3"/>
  <c r="A123" i="3"/>
  <c r="B123" i="3" l="1"/>
  <c r="H92" i="3"/>
  <c r="I92" i="3"/>
  <c r="F122" i="3"/>
  <c r="I39" i="3"/>
  <c r="F38" i="3"/>
  <c r="G38" i="3"/>
  <c r="H38" i="3"/>
  <c r="I38" i="3"/>
  <c r="D38" i="3"/>
  <c r="E38" i="3"/>
  <c r="G22" i="4"/>
  <c r="M58" i="4" s="1"/>
  <c r="N58" i="4" s="1"/>
  <c r="N50" i="4" s="1"/>
  <c r="F22" i="4"/>
  <c r="L58" i="4" s="1"/>
  <c r="L50" i="4" s="1"/>
  <c r="E22" i="4"/>
  <c r="K58" i="4" s="1"/>
  <c r="K50" i="4" s="1"/>
  <c r="D22" i="4"/>
  <c r="J58" i="4" s="1"/>
  <c r="J50" i="4" s="1"/>
  <c r="C22" i="4"/>
  <c r="I58" i="4" s="1"/>
  <c r="I50" i="4" s="1"/>
  <c r="B22" i="4"/>
  <c r="H58" i="4" s="1"/>
  <c r="H50" i="4" s="1"/>
  <c r="B38" i="3"/>
  <c r="C38" i="3"/>
  <c r="E114" i="3"/>
  <c r="B65" i="3"/>
  <c r="E113" i="3"/>
  <c r="B64" i="3"/>
  <c r="B28" i="7"/>
  <c r="B96" i="2"/>
  <c r="B97" i="2"/>
  <c r="B98" i="2"/>
  <c r="B99" i="2"/>
  <c r="B100" i="2"/>
  <c r="B101" i="2"/>
  <c r="B102" i="2"/>
  <c r="B95" i="2"/>
  <c r="B94" i="2"/>
  <c r="B106" i="2"/>
  <c r="B107" i="2"/>
  <c r="B108" i="2"/>
  <c r="B109" i="2"/>
  <c r="B110" i="2"/>
  <c r="B111" i="2"/>
  <c r="B112" i="2"/>
  <c r="B105" i="2"/>
  <c r="B80" i="2"/>
  <c r="AG118" i="6"/>
  <c r="AF118" i="6"/>
  <c r="AE118" i="6"/>
  <c r="AD118" i="6"/>
  <c r="AC118" i="6"/>
  <c r="AB118" i="6"/>
  <c r="AA118" i="6"/>
  <c r="Z118" i="6"/>
  <c r="Y118" i="6"/>
  <c r="X118" i="6"/>
  <c r="W118" i="6"/>
  <c r="V118" i="6"/>
  <c r="U118" i="6"/>
  <c r="T118" i="6"/>
  <c r="S118" i="6"/>
  <c r="R118" i="6"/>
  <c r="Q118" i="6"/>
  <c r="P118" i="6"/>
  <c r="O118" i="6"/>
  <c r="N118" i="6"/>
  <c r="M118" i="6"/>
  <c r="L118" i="6"/>
  <c r="K118" i="6"/>
  <c r="J118" i="6"/>
  <c r="I118" i="6"/>
  <c r="H118" i="6"/>
  <c r="G118" i="6"/>
  <c r="F118" i="6"/>
  <c r="E118" i="6"/>
  <c r="D118" i="6"/>
  <c r="C118" i="6"/>
  <c r="B118" i="6"/>
  <c r="G50" i="4"/>
  <c r="F50" i="4"/>
  <c r="E50" i="4"/>
  <c r="D50" i="4"/>
  <c r="C50" i="4"/>
  <c r="B50" i="4"/>
  <c r="AG34" i="4"/>
  <c r="AG56" i="4" s="1"/>
  <c r="AF34" i="4"/>
  <c r="AF56" i="4" s="1"/>
  <c r="AE34" i="4"/>
  <c r="AE56" i="4" s="1"/>
  <c r="AD34" i="4"/>
  <c r="AD56" i="4" s="1"/>
  <c r="AC34" i="4"/>
  <c r="AC56" i="4" s="1"/>
  <c r="AB34" i="4"/>
  <c r="AB56" i="4" s="1"/>
  <c r="AA34" i="4"/>
  <c r="AA56" i="4" s="1"/>
  <c r="Z34" i="4"/>
  <c r="Z56" i="4" s="1"/>
  <c r="Y34" i="4"/>
  <c r="Y56" i="4" s="1"/>
  <c r="X34" i="4"/>
  <c r="X56" i="4" s="1"/>
  <c r="W34" i="4"/>
  <c r="W56" i="4" s="1"/>
  <c r="V34" i="4"/>
  <c r="V56" i="4" s="1"/>
  <c r="U34" i="4"/>
  <c r="U56" i="4" s="1"/>
  <c r="T34" i="4"/>
  <c r="T56" i="4" s="1"/>
  <c r="S34" i="4"/>
  <c r="S56" i="4" s="1"/>
  <c r="R34" i="4"/>
  <c r="R56" i="4" s="1"/>
  <c r="Q34" i="4"/>
  <c r="Q56" i="4" s="1"/>
  <c r="P34" i="4"/>
  <c r="P56" i="4" s="1"/>
  <c r="O34" i="4"/>
  <c r="O56" i="4" s="1"/>
  <c r="N34" i="4"/>
  <c r="N56" i="4" s="1"/>
  <c r="M34" i="4"/>
  <c r="M56" i="4" s="1"/>
  <c r="L34" i="4"/>
  <c r="L56" i="4" s="1"/>
  <c r="K34" i="4"/>
  <c r="K56" i="4" s="1"/>
  <c r="J34" i="4"/>
  <c r="J56" i="4" s="1"/>
  <c r="I34" i="4"/>
  <c r="I56" i="4" s="1"/>
  <c r="H34" i="4"/>
  <c r="H56" i="4" s="1"/>
  <c r="G34" i="4"/>
  <c r="G56" i="4" s="1"/>
  <c r="G60" i="4" s="1"/>
  <c r="F34" i="4"/>
  <c r="F56" i="4" s="1"/>
  <c r="F60" i="4" s="1"/>
  <c r="E34" i="4"/>
  <c r="E56" i="4" s="1"/>
  <c r="E60" i="4" s="1"/>
  <c r="D34" i="4"/>
  <c r="D56" i="4" s="1"/>
  <c r="D60" i="4" s="1"/>
  <c r="C34" i="4"/>
  <c r="C56" i="4" s="1"/>
  <c r="C60" i="4" s="1"/>
  <c r="B34" i="4"/>
  <c r="B56" i="4" s="1"/>
  <c r="B60" i="4" s="1"/>
  <c r="AG117" i="5"/>
  <c r="AG119" i="5" s="1"/>
  <c r="AF117" i="5"/>
  <c r="AF119" i="5" s="1"/>
  <c r="AE117" i="5"/>
  <c r="AE119" i="5" s="1"/>
  <c r="AD117" i="5"/>
  <c r="AD119" i="5" s="1"/>
  <c r="AC117" i="5"/>
  <c r="AC119" i="5" s="1"/>
  <c r="AB117" i="5"/>
  <c r="AB119" i="5" s="1"/>
  <c r="AA117" i="5"/>
  <c r="AA119" i="5" s="1"/>
  <c r="Z117" i="5"/>
  <c r="Z119" i="5" s="1"/>
  <c r="Y117" i="5"/>
  <c r="Y119" i="5" s="1"/>
  <c r="X117" i="5"/>
  <c r="X119" i="5" s="1"/>
  <c r="W117" i="5"/>
  <c r="W119" i="5" s="1"/>
  <c r="V117" i="5"/>
  <c r="V119" i="5" s="1"/>
  <c r="U117" i="5"/>
  <c r="U119" i="5" s="1"/>
  <c r="T117" i="5"/>
  <c r="T119" i="5" s="1"/>
  <c r="S117" i="5"/>
  <c r="S119" i="5" s="1"/>
  <c r="R117" i="5"/>
  <c r="R119" i="5" s="1"/>
  <c r="Q117" i="5"/>
  <c r="Q119" i="5" s="1"/>
  <c r="P117" i="5"/>
  <c r="P119" i="5" s="1"/>
  <c r="O117" i="5"/>
  <c r="O119" i="5" s="1"/>
  <c r="N117" i="5"/>
  <c r="N119" i="5" s="1"/>
  <c r="M117" i="5"/>
  <c r="M119" i="5" s="1"/>
  <c r="L117" i="5"/>
  <c r="L119" i="5" s="1"/>
  <c r="K117" i="5"/>
  <c r="K119" i="5" s="1"/>
  <c r="J117" i="5"/>
  <c r="J119" i="5" s="1"/>
  <c r="I117" i="5"/>
  <c r="I119" i="5" s="1"/>
  <c r="H117" i="5"/>
  <c r="H119" i="5" s="1"/>
  <c r="G117" i="5"/>
  <c r="G119" i="5" s="1"/>
  <c r="F117" i="5"/>
  <c r="E117" i="5"/>
  <c r="D117" i="5"/>
  <c r="C117" i="5"/>
  <c r="B117" i="5"/>
  <c r="B114" i="5"/>
  <c r="AG63" i="5"/>
  <c r="AF63" i="5"/>
  <c r="AE63" i="5"/>
  <c r="AD63" i="5"/>
  <c r="AC63" i="5"/>
  <c r="AB63" i="5"/>
  <c r="AA63" i="5"/>
  <c r="Z63" i="5"/>
  <c r="Y63" i="5"/>
  <c r="X63" i="5"/>
  <c r="W63" i="5"/>
  <c r="V63" i="5"/>
  <c r="U63" i="5"/>
  <c r="T63" i="5"/>
  <c r="S63" i="5"/>
  <c r="R63" i="5"/>
  <c r="Q63" i="5"/>
  <c r="P63" i="5"/>
  <c r="O63" i="5"/>
  <c r="N63" i="5"/>
  <c r="M63" i="5"/>
  <c r="L63" i="5"/>
  <c r="K63" i="5"/>
  <c r="J63" i="5"/>
  <c r="I63" i="5"/>
  <c r="H63" i="5"/>
  <c r="G63" i="5"/>
  <c r="F63" i="5"/>
  <c r="E63" i="5"/>
  <c r="D63" i="5"/>
  <c r="C63" i="5"/>
  <c r="B63" i="5"/>
  <c r="B135" i="5" l="1"/>
  <c r="B136" i="5" s="1"/>
  <c r="C135" i="5"/>
  <c r="C136" i="5" s="1"/>
  <c r="G122" i="3"/>
  <c r="G123" i="3" s="1"/>
  <c r="F123" i="3"/>
  <c r="H60" i="4"/>
  <c r="M50" i="4"/>
  <c r="I60" i="4"/>
  <c r="R48" i="4"/>
  <c r="Z48" i="4"/>
  <c r="B48" i="4"/>
  <c r="B51" i="4" s="1"/>
  <c r="J48" i="4"/>
  <c r="J51" i="4" s="1"/>
  <c r="C48" i="4"/>
  <c r="C51" i="4" s="1"/>
  <c r="K48" i="4"/>
  <c r="K51" i="4" s="1"/>
  <c r="S48" i="4"/>
  <c r="AA48" i="4"/>
  <c r="D48" i="4"/>
  <c r="D51" i="4" s="1"/>
  <c r="L48" i="4"/>
  <c r="L51" i="4" s="1"/>
  <c r="T48" i="4"/>
  <c r="AB48" i="4"/>
  <c r="E48" i="4"/>
  <c r="E51" i="4" s="1"/>
  <c r="M48" i="4"/>
  <c r="U48" i="4"/>
  <c r="AC48" i="4"/>
  <c r="F48" i="4"/>
  <c r="F51" i="4" s="1"/>
  <c r="N48" i="4"/>
  <c r="N51" i="4" s="1"/>
  <c r="V48" i="4"/>
  <c r="AD48" i="4"/>
  <c r="G48" i="4"/>
  <c r="G51" i="4" s="1"/>
  <c r="O48" i="4"/>
  <c r="W48" i="4"/>
  <c r="AE48" i="4"/>
  <c r="H48" i="4"/>
  <c r="H51" i="4" s="1"/>
  <c r="P48" i="4"/>
  <c r="X48" i="4"/>
  <c r="AF48" i="4"/>
  <c r="I48" i="4"/>
  <c r="I51" i="4" s="1"/>
  <c r="Q48" i="4"/>
  <c r="Y48" i="4"/>
  <c r="AG48" i="4"/>
  <c r="K60" i="4"/>
  <c r="M60" i="4"/>
  <c r="L60" i="4"/>
  <c r="J60" i="4"/>
  <c r="N60" i="4"/>
  <c r="O58" i="4"/>
  <c r="AG64" i="5"/>
  <c r="AB128" i="5" s="1"/>
  <c r="AF64" i="5"/>
  <c r="AA128" i="5" s="1"/>
  <c r="AE64" i="5"/>
  <c r="Z128" i="5" s="1"/>
  <c r="AD64" i="5"/>
  <c r="Y128" i="5" s="1"/>
  <c r="AC64" i="5"/>
  <c r="X128" i="5" s="1"/>
  <c r="AB64" i="5"/>
  <c r="W128" i="5" s="1"/>
  <c r="AA64" i="5"/>
  <c r="V128" i="5" s="1"/>
  <c r="Z64" i="5"/>
  <c r="U128" i="5" s="1"/>
  <c r="Y64" i="5"/>
  <c r="T128" i="5" s="1"/>
  <c r="X64" i="5"/>
  <c r="S128" i="5" s="1"/>
  <c r="W64" i="5"/>
  <c r="R128" i="5" s="1"/>
  <c r="V64" i="5"/>
  <c r="Q128" i="5" s="1"/>
  <c r="U64" i="5"/>
  <c r="P128" i="5" s="1"/>
  <c r="T64" i="5"/>
  <c r="O128" i="5" s="1"/>
  <c r="S64" i="5"/>
  <c r="N128" i="5" s="1"/>
  <c r="R64" i="5"/>
  <c r="M128" i="5" s="1"/>
  <c r="Q64" i="5"/>
  <c r="L128" i="5" s="1"/>
  <c r="P64" i="5"/>
  <c r="K128" i="5" s="1"/>
  <c r="O64" i="5"/>
  <c r="J128" i="5" s="1"/>
  <c r="N64" i="5"/>
  <c r="I128" i="5" s="1"/>
  <c r="M64" i="5"/>
  <c r="H128" i="5" s="1"/>
  <c r="L64" i="5"/>
  <c r="K64" i="5"/>
  <c r="J64" i="5"/>
  <c r="I64" i="5"/>
  <c r="D128" i="5" s="1"/>
  <c r="H64" i="5"/>
  <c r="G64" i="5"/>
  <c r="F64" i="5"/>
  <c r="E64" i="5"/>
  <c r="D64" i="5"/>
  <c r="C64" i="5"/>
  <c r="B64" i="5"/>
  <c r="M51" i="4" l="1"/>
  <c r="P58" i="4"/>
  <c r="O50" i="4"/>
  <c r="O51" i="4" s="1"/>
  <c r="O60" i="4"/>
  <c r="E128" i="5"/>
  <c r="B128" i="5"/>
  <c r="C128" i="5" s="1"/>
  <c r="D91" i="3"/>
  <c r="B91" i="3"/>
  <c r="E91" i="3"/>
  <c r="F92" i="3" s="1"/>
  <c r="C91" i="3"/>
  <c r="B41" i="3" l="1"/>
  <c r="C92" i="3"/>
  <c r="Q58" i="4"/>
  <c r="P50" i="4"/>
  <c r="P51" i="4" s="1"/>
  <c r="P60" i="4"/>
  <c r="F128" i="5"/>
  <c r="E92" i="3"/>
  <c r="D92" i="3"/>
  <c r="Z97" i="6"/>
  <c r="Z128" i="6" s="1"/>
  <c r="R97" i="6"/>
  <c r="R128" i="6" s="1"/>
  <c r="J97" i="6"/>
  <c r="J128" i="6" s="1"/>
  <c r="B97" i="6"/>
  <c r="B128" i="6" s="1"/>
  <c r="AA95" i="6"/>
  <c r="AA126" i="6" s="1"/>
  <c r="Z95" i="6"/>
  <c r="Z126" i="6" s="1"/>
  <c r="S95" i="6"/>
  <c r="S126" i="6" s="1"/>
  <c r="R95" i="6"/>
  <c r="R126" i="6" s="1"/>
  <c r="K95" i="6"/>
  <c r="K126" i="6" s="1"/>
  <c r="J95" i="6"/>
  <c r="J126" i="6" s="1"/>
  <c r="C95" i="6"/>
  <c r="C126" i="6" s="1"/>
  <c r="B95" i="6"/>
  <c r="B126" i="6" s="1"/>
  <c r="AC94" i="6"/>
  <c r="AC125" i="6" s="1"/>
  <c r="AB94" i="6"/>
  <c r="AB125" i="6" s="1"/>
  <c r="Z94" i="6"/>
  <c r="Z125" i="6" s="1"/>
  <c r="U94" i="6"/>
  <c r="U125" i="6" s="1"/>
  <c r="T94" i="6"/>
  <c r="T125" i="6" s="1"/>
  <c r="R94" i="6"/>
  <c r="R125" i="6" s="1"/>
  <c r="M94" i="6"/>
  <c r="M125" i="6" s="1"/>
  <c r="L94" i="6"/>
  <c r="L125" i="6" s="1"/>
  <c r="J94" i="6"/>
  <c r="J125" i="6" s="1"/>
  <c r="E94" i="6"/>
  <c r="E125" i="6" s="1"/>
  <c r="D94" i="6"/>
  <c r="D125" i="6" s="1"/>
  <c r="B94" i="6"/>
  <c r="B125" i="6" s="1"/>
  <c r="AL77" i="11"/>
  <c r="AG97" i="6" s="1"/>
  <c r="AG128" i="6" s="1"/>
  <c r="AK77" i="11"/>
  <c r="AF97" i="6" s="1"/>
  <c r="AF128" i="6" s="1"/>
  <c r="AJ77" i="11"/>
  <c r="AE97" i="6" s="1"/>
  <c r="AE128" i="6" s="1"/>
  <c r="AI77" i="11"/>
  <c r="AD97" i="6" s="1"/>
  <c r="AD128" i="6" s="1"/>
  <c r="AH77" i="11"/>
  <c r="AC97" i="6" s="1"/>
  <c r="AC128" i="6" s="1"/>
  <c r="AG77" i="11"/>
  <c r="AB97" i="6" s="1"/>
  <c r="AB128" i="6" s="1"/>
  <c r="AF77" i="11"/>
  <c r="AA97" i="6" s="1"/>
  <c r="AA128" i="6" s="1"/>
  <c r="AE77" i="11"/>
  <c r="AD77" i="11"/>
  <c r="Y97" i="6" s="1"/>
  <c r="Y128" i="6" s="1"/>
  <c r="AC77" i="11"/>
  <c r="X97" i="6" s="1"/>
  <c r="X128" i="6" s="1"/>
  <c r="AB77" i="11"/>
  <c r="W97" i="6" s="1"/>
  <c r="W128" i="6" s="1"/>
  <c r="AA77" i="11"/>
  <c r="V97" i="6" s="1"/>
  <c r="V128" i="6" s="1"/>
  <c r="Z77" i="11"/>
  <c r="U97" i="6" s="1"/>
  <c r="U128" i="6" s="1"/>
  <c r="Y77" i="11"/>
  <c r="T97" i="6" s="1"/>
  <c r="T128" i="6" s="1"/>
  <c r="X77" i="11"/>
  <c r="S97" i="6" s="1"/>
  <c r="S128" i="6" s="1"/>
  <c r="W77" i="11"/>
  <c r="V77" i="11"/>
  <c r="Q97" i="6" s="1"/>
  <c r="Q128" i="6" s="1"/>
  <c r="U77" i="11"/>
  <c r="P97" i="6" s="1"/>
  <c r="P128" i="6" s="1"/>
  <c r="T77" i="11"/>
  <c r="O97" i="6" s="1"/>
  <c r="O128" i="6" s="1"/>
  <c r="S77" i="11"/>
  <c r="N97" i="6" s="1"/>
  <c r="N128" i="6" s="1"/>
  <c r="R77" i="11"/>
  <c r="M97" i="6" s="1"/>
  <c r="M128" i="6" s="1"/>
  <c r="Q77" i="11"/>
  <c r="L97" i="6" s="1"/>
  <c r="L128" i="6" s="1"/>
  <c r="P77" i="11"/>
  <c r="K97" i="6" s="1"/>
  <c r="K128" i="6" s="1"/>
  <c r="O77" i="11"/>
  <c r="N77" i="11"/>
  <c r="I97" i="6" s="1"/>
  <c r="I128" i="6" s="1"/>
  <c r="M77" i="11"/>
  <c r="H97" i="6" s="1"/>
  <c r="H128" i="6" s="1"/>
  <c r="L77" i="11"/>
  <c r="G97" i="6" s="1"/>
  <c r="G128" i="6" s="1"/>
  <c r="K77" i="11"/>
  <c r="F97" i="6" s="1"/>
  <c r="F128" i="6" s="1"/>
  <c r="J77" i="11"/>
  <c r="E97" i="6" s="1"/>
  <c r="E128" i="6" s="1"/>
  <c r="I77" i="11"/>
  <c r="D97" i="6" s="1"/>
  <c r="D128" i="6" s="1"/>
  <c r="H77" i="11"/>
  <c r="C97" i="6" s="1"/>
  <c r="C128" i="6" s="1"/>
  <c r="G77" i="11"/>
  <c r="F77" i="11"/>
  <c r="E77" i="11"/>
  <c r="D77" i="11"/>
  <c r="C77" i="11"/>
  <c r="AL77" i="10"/>
  <c r="AG96" i="6" s="1"/>
  <c r="AG127" i="6" s="1"/>
  <c r="AK77" i="10"/>
  <c r="AF96" i="6" s="1"/>
  <c r="AF127" i="6" s="1"/>
  <c r="AJ77" i="10"/>
  <c r="AE96" i="6" s="1"/>
  <c r="AE127" i="6" s="1"/>
  <c r="AI77" i="10"/>
  <c r="AD96" i="6" s="1"/>
  <c r="AD127" i="6" s="1"/>
  <c r="AH77" i="10"/>
  <c r="AC96" i="6" s="1"/>
  <c r="AC127" i="6" s="1"/>
  <c r="AG77" i="10"/>
  <c r="AB96" i="6" s="1"/>
  <c r="AB127" i="6" s="1"/>
  <c r="AF77" i="10"/>
  <c r="AA96" i="6" s="1"/>
  <c r="AA127" i="6" s="1"/>
  <c r="AE77" i="10"/>
  <c r="Z96" i="6" s="1"/>
  <c r="Z127" i="6" s="1"/>
  <c r="AD77" i="10"/>
  <c r="Y96" i="6" s="1"/>
  <c r="Y127" i="6" s="1"/>
  <c r="AC77" i="10"/>
  <c r="X96" i="6" s="1"/>
  <c r="X127" i="6" s="1"/>
  <c r="AB77" i="10"/>
  <c r="W96" i="6" s="1"/>
  <c r="W127" i="6" s="1"/>
  <c r="AA77" i="10"/>
  <c r="V96" i="6" s="1"/>
  <c r="V127" i="6" s="1"/>
  <c r="Z77" i="10"/>
  <c r="U96" i="6" s="1"/>
  <c r="U127" i="6" s="1"/>
  <c r="Y77" i="10"/>
  <c r="T96" i="6" s="1"/>
  <c r="T127" i="6" s="1"/>
  <c r="X77" i="10"/>
  <c r="S96" i="6" s="1"/>
  <c r="S127" i="6" s="1"/>
  <c r="W77" i="10"/>
  <c r="R96" i="6" s="1"/>
  <c r="R127" i="6" s="1"/>
  <c r="V77" i="10"/>
  <c r="Q96" i="6" s="1"/>
  <c r="Q127" i="6" s="1"/>
  <c r="U77" i="10"/>
  <c r="P96" i="6" s="1"/>
  <c r="P127" i="6" s="1"/>
  <c r="T77" i="10"/>
  <c r="O96" i="6" s="1"/>
  <c r="O127" i="6" s="1"/>
  <c r="S77" i="10"/>
  <c r="N96" i="6" s="1"/>
  <c r="N127" i="6" s="1"/>
  <c r="R77" i="10"/>
  <c r="M96" i="6" s="1"/>
  <c r="M127" i="6" s="1"/>
  <c r="Q77" i="10"/>
  <c r="L96" i="6" s="1"/>
  <c r="L127" i="6" s="1"/>
  <c r="P77" i="10"/>
  <c r="K96" i="6" s="1"/>
  <c r="K127" i="6" s="1"/>
  <c r="O77" i="10"/>
  <c r="J96" i="6" s="1"/>
  <c r="J127" i="6" s="1"/>
  <c r="N77" i="10"/>
  <c r="I96" i="6" s="1"/>
  <c r="I127" i="6" s="1"/>
  <c r="M77" i="10"/>
  <c r="H96" i="6" s="1"/>
  <c r="H127" i="6" s="1"/>
  <c r="L77" i="10"/>
  <c r="G96" i="6" s="1"/>
  <c r="G127" i="6" s="1"/>
  <c r="K77" i="10"/>
  <c r="F96" i="6" s="1"/>
  <c r="F127" i="6" s="1"/>
  <c r="J77" i="10"/>
  <c r="E96" i="6" s="1"/>
  <c r="E127" i="6" s="1"/>
  <c r="I77" i="10"/>
  <c r="D96" i="6" s="1"/>
  <c r="D127" i="6" s="1"/>
  <c r="H77" i="10"/>
  <c r="C96" i="6" s="1"/>
  <c r="C127" i="6" s="1"/>
  <c r="G77" i="10"/>
  <c r="B96" i="6" s="1"/>
  <c r="B127" i="6" s="1"/>
  <c r="F77" i="10"/>
  <c r="E77" i="10"/>
  <c r="D77" i="10"/>
  <c r="C77" i="10"/>
  <c r="AL77" i="9"/>
  <c r="AG95" i="6" s="1"/>
  <c r="AG126" i="6" s="1"/>
  <c r="AK77" i="9"/>
  <c r="AF95" i="6" s="1"/>
  <c r="AF126" i="6" s="1"/>
  <c r="AJ77" i="9"/>
  <c r="AE95" i="6" s="1"/>
  <c r="AE126" i="6" s="1"/>
  <c r="AI77" i="9"/>
  <c r="AD95" i="6" s="1"/>
  <c r="AD126" i="6" s="1"/>
  <c r="AH77" i="9"/>
  <c r="AC95" i="6" s="1"/>
  <c r="AC126" i="6" s="1"/>
  <c r="AG77" i="9"/>
  <c r="AB95" i="6" s="1"/>
  <c r="AB126" i="6" s="1"/>
  <c r="AF77" i="9"/>
  <c r="AE77" i="9"/>
  <c r="AD77" i="9"/>
  <c r="Y95" i="6" s="1"/>
  <c r="Y126" i="6" s="1"/>
  <c r="AC77" i="9"/>
  <c r="X95" i="6" s="1"/>
  <c r="X126" i="6" s="1"/>
  <c r="AB77" i="9"/>
  <c r="W95" i="6" s="1"/>
  <c r="W126" i="6" s="1"/>
  <c r="AA77" i="9"/>
  <c r="V95" i="6" s="1"/>
  <c r="V126" i="6" s="1"/>
  <c r="Z77" i="9"/>
  <c r="U95" i="6" s="1"/>
  <c r="U126" i="6" s="1"/>
  <c r="Y77" i="9"/>
  <c r="T95" i="6" s="1"/>
  <c r="T126" i="6" s="1"/>
  <c r="X77" i="9"/>
  <c r="W77" i="9"/>
  <c r="V77" i="9"/>
  <c r="Q95" i="6" s="1"/>
  <c r="Q126" i="6" s="1"/>
  <c r="U77" i="9"/>
  <c r="P95" i="6" s="1"/>
  <c r="P126" i="6" s="1"/>
  <c r="T77" i="9"/>
  <c r="O95" i="6" s="1"/>
  <c r="O126" i="6" s="1"/>
  <c r="S77" i="9"/>
  <c r="N95" i="6" s="1"/>
  <c r="N126" i="6" s="1"/>
  <c r="R77" i="9"/>
  <c r="M95" i="6" s="1"/>
  <c r="M126" i="6" s="1"/>
  <c r="Q77" i="9"/>
  <c r="L95" i="6" s="1"/>
  <c r="L126" i="6" s="1"/>
  <c r="P77" i="9"/>
  <c r="O77" i="9"/>
  <c r="N77" i="9"/>
  <c r="I95" i="6" s="1"/>
  <c r="I126" i="6" s="1"/>
  <c r="M77" i="9"/>
  <c r="H95" i="6" s="1"/>
  <c r="H126" i="6" s="1"/>
  <c r="L77" i="9"/>
  <c r="G95" i="6" s="1"/>
  <c r="G126" i="6" s="1"/>
  <c r="K77" i="9"/>
  <c r="F95" i="6" s="1"/>
  <c r="F126" i="6" s="1"/>
  <c r="J77" i="9"/>
  <c r="E95" i="6" s="1"/>
  <c r="E126" i="6" s="1"/>
  <c r="I77" i="9"/>
  <c r="D95" i="6" s="1"/>
  <c r="D126" i="6" s="1"/>
  <c r="H77" i="9"/>
  <c r="G77" i="9"/>
  <c r="F77" i="9"/>
  <c r="E77" i="9"/>
  <c r="D77" i="9"/>
  <c r="C77" i="9"/>
  <c r="AL77" i="8"/>
  <c r="AG94" i="6" s="1"/>
  <c r="AG125" i="6" s="1"/>
  <c r="AK77" i="8"/>
  <c r="AF94" i="6" s="1"/>
  <c r="AF125" i="6" s="1"/>
  <c r="AJ77" i="8"/>
  <c r="AE94" i="6" s="1"/>
  <c r="AE125" i="6" s="1"/>
  <c r="AI77" i="8"/>
  <c r="AD94" i="6" s="1"/>
  <c r="AD125" i="6" s="1"/>
  <c r="AH77" i="8"/>
  <c r="AG77" i="8"/>
  <c r="AF77" i="8"/>
  <c r="AA94" i="6" s="1"/>
  <c r="AA125" i="6" s="1"/>
  <c r="AE77" i="8"/>
  <c r="AD77" i="8"/>
  <c r="Y94" i="6" s="1"/>
  <c r="Y125" i="6" s="1"/>
  <c r="AC77" i="8"/>
  <c r="X94" i="6" s="1"/>
  <c r="X125" i="6" s="1"/>
  <c r="AB77" i="8"/>
  <c r="W94" i="6" s="1"/>
  <c r="W125" i="6" s="1"/>
  <c r="AA77" i="8"/>
  <c r="V94" i="6" s="1"/>
  <c r="V125" i="6" s="1"/>
  <c r="Z77" i="8"/>
  <c r="Y77" i="8"/>
  <c r="X77" i="8"/>
  <c r="S94" i="6" s="1"/>
  <c r="S125" i="6" s="1"/>
  <c r="W77" i="8"/>
  <c r="V77" i="8"/>
  <c r="Q94" i="6" s="1"/>
  <c r="Q125" i="6" s="1"/>
  <c r="U77" i="8"/>
  <c r="P94" i="6" s="1"/>
  <c r="P125" i="6" s="1"/>
  <c r="T77" i="8"/>
  <c r="O94" i="6" s="1"/>
  <c r="O125" i="6" s="1"/>
  <c r="S77" i="8"/>
  <c r="N94" i="6" s="1"/>
  <c r="N125" i="6" s="1"/>
  <c r="R77" i="8"/>
  <c r="Q77" i="8"/>
  <c r="P77" i="8"/>
  <c r="K94" i="6" s="1"/>
  <c r="K125" i="6" s="1"/>
  <c r="O77" i="8"/>
  <c r="N77" i="8"/>
  <c r="I94" i="6" s="1"/>
  <c r="I125" i="6" s="1"/>
  <c r="M77" i="8"/>
  <c r="H94" i="6" s="1"/>
  <c r="H125" i="6" s="1"/>
  <c r="L77" i="8"/>
  <c r="G94" i="6" s="1"/>
  <c r="G125" i="6" s="1"/>
  <c r="K77" i="8"/>
  <c r="F94" i="6" s="1"/>
  <c r="F125" i="6" s="1"/>
  <c r="J77" i="8"/>
  <c r="I77" i="8"/>
  <c r="H77" i="8"/>
  <c r="C94" i="6" s="1"/>
  <c r="C125" i="6" s="1"/>
  <c r="G77" i="8"/>
  <c r="F77" i="8"/>
  <c r="E77" i="8"/>
  <c r="D77" i="8"/>
  <c r="C77" i="8"/>
  <c r="Q50" i="4" l="1"/>
  <c r="Q51" i="4" s="1"/>
  <c r="Q60" i="4"/>
  <c r="R58" i="4"/>
  <c r="AB129" i="6"/>
  <c r="J129" i="6"/>
  <c r="D129" i="6"/>
  <c r="C129" i="6"/>
  <c r="G129" i="6"/>
  <c r="L129" i="6"/>
  <c r="Q129" i="6"/>
  <c r="AG129" i="6"/>
  <c r="V129" i="6"/>
  <c r="K129" i="6"/>
  <c r="S129" i="6"/>
  <c r="AA129" i="6"/>
  <c r="I129" i="6"/>
  <c r="Y129" i="6"/>
  <c r="F129" i="6"/>
  <c r="N129" i="6"/>
  <c r="AD129" i="6"/>
  <c r="H129" i="6"/>
  <c r="P129" i="6"/>
  <c r="X129" i="6"/>
  <c r="AF129" i="6"/>
  <c r="R129" i="6"/>
  <c r="E129" i="6"/>
  <c r="U129" i="6"/>
  <c r="B129" i="6"/>
  <c r="O129" i="6"/>
  <c r="W129" i="6"/>
  <c r="AE129" i="6"/>
  <c r="Z129" i="6"/>
  <c r="M129" i="6"/>
  <c r="AC129" i="6"/>
  <c r="T129" i="6"/>
  <c r="G128" i="5"/>
  <c r="B126" i="5" s="1"/>
  <c r="C98" i="6"/>
  <c r="C99" i="6" s="1"/>
  <c r="K98" i="6"/>
  <c r="K99" i="6" s="1"/>
  <c r="S98" i="6"/>
  <c r="S99" i="6" s="1"/>
  <c r="AA98" i="6"/>
  <c r="AA99" i="6" s="1"/>
  <c r="L98" i="6"/>
  <c r="L99" i="6" s="1"/>
  <c r="T98" i="6"/>
  <c r="T99" i="6" s="1"/>
  <c r="F98" i="6"/>
  <c r="F99" i="6" s="1"/>
  <c r="N98" i="6"/>
  <c r="N99" i="6" s="1"/>
  <c r="V98" i="6"/>
  <c r="V99" i="6" s="1"/>
  <c r="AD98" i="6"/>
  <c r="AD99" i="6" s="1"/>
  <c r="B98" i="6"/>
  <c r="B99" i="6" s="1"/>
  <c r="U98" i="6"/>
  <c r="U99" i="6" s="1"/>
  <c r="M98" i="6"/>
  <c r="M99" i="6" s="1"/>
  <c r="G98" i="6"/>
  <c r="G99" i="6" s="1"/>
  <c r="W98" i="6"/>
  <c r="W99" i="6" s="1"/>
  <c r="AE98" i="6"/>
  <c r="AE99" i="6" s="1"/>
  <c r="D98" i="6"/>
  <c r="D99" i="6" s="1"/>
  <c r="H98" i="6"/>
  <c r="H99" i="6" s="1"/>
  <c r="P98" i="6"/>
  <c r="P99" i="6" s="1"/>
  <c r="X98" i="6"/>
  <c r="X99" i="6" s="1"/>
  <c r="AF98" i="6"/>
  <c r="AF99" i="6" s="1"/>
  <c r="E98" i="6"/>
  <c r="E99" i="6" s="1"/>
  <c r="AB98" i="6"/>
  <c r="AB99" i="6" s="1"/>
  <c r="I98" i="6"/>
  <c r="I99" i="6" s="1"/>
  <c r="Q98" i="6"/>
  <c r="Q99" i="6" s="1"/>
  <c r="Y98" i="6"/>
  <c r="Y99" i="6" s="1"/>
  <c r="AG98" i="6"/>
  <c r="AG99" i="6" s="1"/>
  <c r="J98" i="6"/>
  <c r="J99" i="6" s="1"/>
  <c r="Z98" i="6"/>
  <c r="Z99" i="6" s="1"/>
  <c r="O98" i="6"/>
  <c r="O99" i="6" s="1"/>
  <c r="R98" i="6"/>
  <c r="R99" i="6" s="1"/>
  <c r="AC98" i="6"/>
  <c r="AC99" i="6" s="1"/>
  <c r="G76" i="6"/>
  <c r="G75" i="6"/>
  <c r="G74" i="6"/>
  <c r="G73" i="6"/>
  <c r="G72" i="6"/>
  <c r="G71" i="6"/>
  <c r="G70" i="6"/>
  <c r="G69" i="6"/>
  <c r="G68" i="6"/>
  <c r="G67" i="6"/>
  <c r="G66" i="6"/>
  <c r="G65" i="6"/>
  <c r="G64" i="6"/>
  <c r="G63" i="6"/>
  <c r="G62" i="6"/>
  <c r="G61" i="6"/>
  <c r="G60" i="6"/>
  <c r="G59" i="6"/>
  <c r="G58" i="6"/>
  <c r="G57" i="6"/>
  <c r="G56" i="6"/>
  <c r="G55" i="6"/>
  <c r="G54" i="6"/>
  <c r="G53" i="6"/>
  <c r="G52" i="6"/>
  <c r="G51" i="6"/>
  <c r="G50" i="6"/>
  <c r="G49" i="6"/>
  <c r="G48" i="6"/>
  <c r="G47" i="6"/>
  <c r="G46" i="6"/>
  <c r="G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45" i="6"/>
  <c r="R50" i="4" l="1"/>
  <c r="R51" i="4" s="1"/>
  <c r="R60" i="4"/>
  <c r="S58" i="4"/>
  <c r="A129" i="5"/>
  <c r="Z129" i="5"/>
  <c r="Q129" i="5"/>
  <c r="D129" i="5"/>
  <c r="O129" i="5"/>
  <c r="Y129" i="5"/>
  <c r="L129" i="5"/>
  <c r="H129" i="5"/>
  <c r="P129" i="5"/>
  <c r="J129" i="5"/>
  <c r="AB129" i="5"/>
  <c r="X129" i="5"/>
  <c r="R129" i="5"/>
  <c r="V129" i="5"/>
  <c r="K129" i="5"/>
  <c r="W129" i="5"/>
  <c r="S129" i="5"/>
  <c r="U129" i="5"/>
  <c r="I129" i="5"/>
  <c r="AA129" i="5"/>
  <c r="N129" i="5"/>
  <c r="M129" i="5"/>
  <c r="T129" i="5"/>
  <c r="E129" i="5"/>
  <c r="C129" i="5"/>
  <c r="B129" i="5"/>
  <c r="F129" i="5"/>
  <c r="G129" i="5"/>
  <c r="B131" i="6" a="1"/>
  <c r="I73" i="6"/>
  <c r="I65" i="6"/>
  <c r="I57" i="6"/>
  <c r="I49" i="6"/>
  <c r="I70" i="6"/>
  <c r="I71" i="6"/>
  <c r="I63" i="6"/>
  <c r="I55" i="6"/>
  <c r="I47" i="6"/>
  <c r="I72" i="6"/>
  <c r="I64" i="6"/>
  <c r="I56" i="6"/>
  <c r="I48" i="6"/>
  <c r="I45" i="6"/>
  <c r="I69" i="6"/>
  <c r="I61" i="6"/>
  <c r="I53" i="6"/>
  <c r="I75" i="6"/>
  <c r="I67" i="6"/>
  <c r="I59" i="6"/>
  <c r="I51" i="6"/>
  <c r="I74" i="6"/>
  <c r="I66" i="6"/>
  <c r="I58" i="6"/>
  <c r="I50" i="6"/>
  <c r="I76" i="6"/>
  <c r="I68" i="6"/>
  <c r="I60" i="6"/>
  <c r="I52" i="6"/>
  <c r="I62" i="6"/>
  <c r="I54" i="6"/>
  <c r="I46" i="6"/>
  <c r="S50" i="4" l="1"/>
  <c r="S51" i="4" s="1"/>
  <c r="S60" i="4"/>
  <c r="T58" i="4"/>
  <c r="B133" i="6" a="1"/>
  <c r="G131" i="6"/>
  <c r="C131" i="6"/>
  <c r="S131" i="6"/>
  <c r="N131" i="6"/>
  <c r="D131" i="6"/>
  <c r="T131" i="6"/>
  <c r="E131" i="6"/>
  <c r="U131" i="6"/>
  <c r="F131" i="6"/>
  <c r="V131" i="6"/>
  <c r="K131" i="6"/>
  <c r="AA131" i="6"/>
  <c r="AD131" i="6"/>
  <c r="L131" i="6"/>
  <c r="AB131" i="6"/>
  <c r="M131" i="6"/>
  <c r="AC131" i="6"/>
  <c r="Y131" i="6"/>
  <c r="AF131" i="6"/>
  <c r="Q131" i="6"/>
  <c r="X131" i="6"/>
  <c r="I131" i="6"/>
  <c r="P131" i="6"/>
  <c r="AG131" i="6"/>
  <c r="H131" i="6"/>
  <c r="Z131" i="6"/>
  <c r="AE131" i="6"/>
  <c r="R131" i="6"/>
  <c r="W131" i="6"/>
  <c r="J131" i="6"/>
  <c r="O131" i="6"/>
  <c r="B131" i="6"/>
  <c r="B100" i="6" s="1"/>
  <c r="T50" i="4" l="1"/>
  <c r="T51" i="4" s="1"/>
  <c r="T60" i="4"/>
  <c r="U58" i="4"/>
  <c r="Z100" i="6"/>
  <c r="Z132" i="6"/>
  <c r="Y100" i="6"/>
  <c r="Y132" i="6"/>
  <c r="V100" i="6"/>
  <c r="V132" i="6"/>
  <c r="C100" i="6"/>
  <c r="C132" i="6"/>
  <c r="H100" i="6"/>
  <c r="H132" i="6"/>
  <c r="AC100" i="6"/>
  <c r="AC132" i="6"/>
  <c r="F100" i="6"/>
  <c r="F132" i="6"/>
  <c r="G100" i="6"/>
  <c r="G132" i="6"/>
  <c r="AG100" i="6"/>
  <c r="AG132" i="6"/>
  <c r="U100" i="6"/>
  <c r="U132" i="6"/>
  <c r="L100" i="6"/>
  <c r="L132" i="6"/>
  <c r="O100" i="6"/>
  <c r="O132" i="6"/>
  <c r="D100" i="6"/>
  <c r="D132" i="6"/>
  <c r="M100" i="6"/>
  <c r="M132" i="6"/>
  <c r="P100" i="6"/>
  <c r="P132" i="6"/>
  <c r="AB100" i="6"/>
  <c r="AB132" i="6"/>
  <c r="E100" i="6"/>
  <c r="E132" i="6"/>
  <c r="J100" i="6"/>
  <c r="J132" i="6"/>
  <c r="I100" i="6"/>
  <c r="I132" i="6"/>
  <c r="T100" i="6"/>
  <c r="T132" i="6"/>
  <c r="W100" i="6"/>
  <c r="W132" i="6"/>
  <c r="X100" i="6"/>
  <c r="X132" i="6"/>
  <c r="AD100" i="6"/>
  <c r="AD132" i="6"/>
  <c r="R100" i="6"/>
  <c r="R132" i="6"/>
  <c r="Q100" i="6"/>
  <c r="Q132" i="6"/>
  <c r="AA100" i="6"/>
  <c r="AA132" i="6"/>
  <c r="N100" i="6"/>
  <c r="N132" i="6"/>
  <c r="AE100" i="6"/>
  <c r="AE132" i="6"/>
  <c r="AF100" i="6"/>
  <c r="AF132" i="6"/>
  <c r="K100" i="6"/>
  <c r="K132" i="6"/>
  <c r="S100" i="6"/>
  <c r="S132" i="6"/>
  <c r="E133" i="6"/>
  <c r="AB133" i="6"/>
  <c r="C133" i="6"/>
  <c r="AA133" i="6"/>
  <c r="D133" i="6"/>
  <c r="K133" i="6"/>
  <c r="L133" i="6"/>
  <c r="S133" i="6"/>
  <c r="T133" i="6"/>
  <c r="Q133" i="6"/>
  <c r="X133" i="6"/>
  <c r="V133" i="6"/>
  <c r="I133" i="6"/>
  <c r="P133" i="6"/>
  <c r="N133" i="6"/>
  <c r="AG133" i="6"/>
  <c r="H133" i="6"/>
  <c r="F133" i="6"/>
  <c r="Z133" i="6"/>
  <c r="AE133" i="6"/>
  <c r="AC133" i="6"/>
  <c r="AD133" i="6"/>
  <c r="R133" i="6"/>
  <c r="W133" i="6"/>
  <c r="U133" i="6"/>
  <c r="AF133" i="6"/>
  <c r="J133" i="6"/>
  <c r="O133" i="6"/>
  <c r="M133" i="6"/>
  <c r="Y133" i="6"/>
  <c r="B133" i="6"/>
  <c r="B101" i="6" s="1"/>
  <c r="G133" i="6"/>
  <c r="U50" i="4" l="1"/>
  <c r="U51" i="4" s="1"/>
  <c r="U60" i="4"/>
  <c r="V58" i="4"/>
  <c r="AF137" i="6"/>
  <c r="AF138" i="6"/>
  <c r="AF139" i="6"/>
  <c r="Q137" i="6"/>
  <c r="Q138" i="6" s="1"/>
  <c r="Q139" i="6" s="1"/>
  <c r="W137" i="6"/>
  <c r="W140" i="6"/>
  <c r="AG137" i="6"/>
  <c r="AG138" i="6"/>
  <c r="AG139" i="6"/>
  <c r="AG140" i="6"/>
  <c r="S137" i="6"/>
  <c r="S138" i="6" s="1"/>
  <c r="AB137" i="6"/>
  <c r="U137" i="6"/>
  <c r="U138" i="6" s="1"/>
  <c r="R137" i="6"/>
  <c r="N137" i="6"/>
  <c r="L137" i="6"/>
  <c r="Y137" i="6"/>
  <c r="Y138" i="6" s="1"/>
  <c r="AD137" i="6"/>
  <c r="P137" i="6"/>
  <c r="K137" i="6"/>
  <c r="M137" i="6"/>
  <c r="AC137" i="6"/>
  <c r="T137" i="6"/>
  <c r="O137" i="6"/>
  <c r="AE137" i="6"/>
  <c r="AE138" i="6"/>
  <c r="AE139" i="6" s="1"/>
  <c r="V137" i="6"/>
  <c r="AA137" i="6"/>
  <c r="Z137" i="6"/>
  <c r="X137" i="6"/>
  <c r="O101" i="6"/>
  <c r="O134" i="6"/>
  <c r="Z101" i="6"/>
  <c r="Z134" i="6"/>
  <c r="C101" i="6"/>
  <c r="C134" i="6"/>
  <c r="AF101" i="6"/>
  <c r="AF134" i="6"/>
  <c r="Q101" i="6"/>
  <c r="Q134" i="6"/>
  <c r="U101" i="6"/>
  <c r="U134" i="6"/>
  <c r="T101" i="6"/>
  <c r="T134" i="6"/>
  <c r="E101" i="6"/>
  <c r="E134" i="6"/>
  <c r="M101" i="6"/>
  <c r="M134" i="6"/>
  <c r="AC101" i="6"/>
  <c r="AC134" i="6"/>
  <c r="D101" i="6"/>
  <c r="D134" i="6"/>
  <c r="AE101" i="6"/>
  <c r="AE134" i="6"/>
  <c r="AA101" i="6"/>
  <c r="AA134" i="6"/>
  <c r="J101" i="6"/>
  <c r="J134" i="6"/>
  <c r="X101" i="6"/>
  <c r="X134" i="6"/>
  <c r="F101" i="6"/>
  <c r="F134" i="6"/>
  <c r="AB101" i="6"/>
  <c r="AB134" i="6"/>
  <c r="H101" i="6"/>
  <c r="H134" i="6"/>
  <c r="G101" i="6"/>
  <c r="G134" i="6"/>
  <c r="W101" i="6"/>
  <c r="W134" i="6"/>
  <c r="AG101" i="6"/>
  <c r="AG134" i="6"/>
  <c r="S101" i="6"/>
  <c r="S134" i="6"/>
  <c r="I101" i="6"/>
  <c r="I134" i="6"/>
  <c r="V101" i="6"/>
  <c r="V134" i="6"/>
  <c r="R101" i="6"/>
  <c r="R134" i="6"/>
  <c r="N101" i="6"/>
  <c r="N134" i="6"/>
  <c r="L101" i="6"/>
  <c r="L134" i="6"/>
  <c r="Y101" i="6"/>
  <c r="Y134" i="6"/>
  <c r="AD101" i="6"/>
  <c r="AD134" i="6"/>
  <c r="P101" i="6"/>
  <c r="P134" i="6"/>
  <c r="K101" i="6"/>
  <c r="K134" i="6"/>
  <c r="E39" i="3"/>
  <c r="V50" i="4" l="1"/>
  <c r="V51" i="4" s="1"/>
  <c r="W58" i="4"/>
  <c r="V60" i="4"/>
  <c r="AE140" i="6"/>
  <c r="AF140" i="6"/>
  <c r="Q140" i="6"/>
  <c r="U139" i="6"/>
  <c r="S139" i="6"/>
  <c r="Y139" i="6"/>
  <c r="O138" i="6"/>
  <c r="AD138" i="6"/>
  <c r="X138" i="6"/>
  <c r="T138" i="6"/>
  <c r="L138" i="6"/>
  <c r="W138" i="6"/>
  <c r="Z138" i="6"/>
  <c r="AC138" i="6"/>
  <c r="N138" i="6"/>
  <c r="AA138" i="6"/>
  <c r="M138" i="6"/>
  <c r="R138" i="6"/>
  <c r="K138" i="6"/>
  <c r="B147" i="6"/>
  <c r="V149" i="6" s="1"/>
  <c r="AB138" i="6"/>
  <c r="V138" i="6"/>
  <c r="P138" i="6"/>
  <c r="W50" i="4" l="1"/>
  <c r="W51" i="4" s="1"/>
  <c r="X58" i="4"/>
  <c r="W60" i="4"/>
  <c r="S140" i="6"/>
  <c r="U140" i="6"/>
  <c r="Y140" i="6"/>
  <c r="B149" i="6"/>
  <c r="L149" i="6"/>
  <c r="K139" i="6"/>
  <c r="B153" i="6"/>
  <c r="F155" i="6" s="1"/>
  <c r="T149" i="6"/>
  <c r="X139" i="6"/>
  <c r="W149" i="6"/>
  <c r="L139" i="6"/>
  <c r="N139" i="6"/>
  <c r="G149" i="6"/>
  <c r="AC139" i="6"/>
  <c r="X149" i="6"/>
  <c r="P139" i="6"/>
  <c r="I149" i="6"/>
  <c r="P149" i="6"/>
  <c r="R139" i="6"/>
  <c r="Q149" i="6"/>
  <c r="AD139" i="6"/>
  <c r="M149" i="6"/>
  <c r="D149" i="6"/>
  <c r="Z139" i="6"/>
  <c r="J149" i="6"/>
  <c r="O139" i="6"/>
  <c r="AA139" i="6"/>
  <c r="T139" i="6"/>
  <c r="V139" i="6"/>
  <c r="M139" i="6"/>
  <c r="N149" i="6"/>
  <c r="AB139" i="6"/>
  <c r="R149" i="6"/>
  <c r="E149" i="6"/>
  <c r="H149" i="6"/>
  <c r="U149" i="6"/>
  <c r="C149" i="6"/>
  <c r="K149" i="6"/>
  <c r="F149" i="6"/>
  <c r="S149" i="6"/>
  <c r="O149" i="6"/>
  <c r="X50" i="4" l="1"/>
  <c r="X51" i="4" s="1"/>
  <c r="Y58" i="4"/>
  <c r="X60" i="4"/>
  <c r="K155" i="6"/>
  <c r="N155" i="6"/>
  <c r="O155" i="6"/>
  <c r="T140" i="6"/>
  <c r="AD140" i="6"/>
  <c r="T155" i="6"/>
  <c r="X140" i="6"/>
  <c r="S155" i="6"/>
  <c r="O140" i="6"/>
  <c r="R140" i="6"/>
  <c r="E155" i="6"/>
  <c r="M140" i="6"/>
  <c r="Q155" i="6"/>
  <c r="N140" i="6"/>
  <c r="AA140" i="6"/>
  <c r="AB140" i="6"/>
  <c r="M155" i="6"/>
  <c r="Z140" i="6"/>
  <c r="L140" i="6"/>
  <c r="AC140" i="6"/>
  <c r="I155" i="6"/>
  <c r="V140" i="6"/>
  <c r="P140" i="6"/>
  <c r="B155" i="6"/>
  <c r="R155" i="6"/>
  <c r="G155" i="6"/>
  <c r="C155" i="6"/>
  <c r="K140" i="6"/>
  <c r="B159" i="6"/>
  <c r="I161" i="6" s="1"/>
  <c r="U155" i="6"/>
  <c r="D155" i="6"/>
  <c r="L155" i="6"/>
  <c r="W155" i="6"/>
  <c r="J155" i="6"/>
  <c r="P155" i="6"/>
  <c r="X155" i="6"/>
  <c r="H155" i="6"/>
  <c r="V155" i="6"/>
  <c r="Y50" i="4" l="1"/>
  <c r="Y51" i="4" s="1"/>
  <c r="Y60" i="4"/>
  <c r="Z58" i="4"/>
  <c r="T161" i="6"/>
  <c r="C161" i="6"/>
  <c r="R161" i="6"/>
  <c r="B161" i="6"/>
  <c r="O161" i="6"/>
  <c r="N161" i="6"/>
  <c r="V161" i="6"/>
  <c r="H161" i="6"/>
  <c r="W161" i="6"/>
  <c r="X161" i="6"/>
  <c r="J161" i="6"/>
  <c r="L161" i="6"/>
  <c r="P161" i="6"/>
  <c r="Q161" i="6"/>
  <c r="E161" i="6"/>
  <c r="U161" i="6"/>
  <c r="F161" i="6"/>
  <c r="K161" i="6"/>
  <c r="G161" i="6"/>
  <c r="B165" i="6"/>
  <c r="S167" i="6" s="1"/>
  <c r="M161" i="6"/>
  <c r="S161" i="6"/>
  <c r="D161" i="6"/>
  <c r="Z50" i="4" l="1"/>
  <c r="Z51" i="4" s="1"/>
  <c r="Z60" i="4"/>
  <c r="AA58" i="4"/>
  <c r="E167" i="6"/>
  <c r="K167" i="6"/>
  <c r="U167" i="6"/>
  <c r="G167" i="6"/>
  <c r="B167" i="6"/>
  <c r="N167" i="6"/>
  <c r="X167" i="6"/>
  <c r="V167" i="6"/>
  <c r="W167" i="6"/>
  <c r="H167" i="6"/>
  <c r="J167" i="6"/>
  <c r="P167" i="6"/>
  <c r="L167" i="6"/>
  <c r="D167" i="6"/>
  <c r="F167" i="6"/>
  <c r="I167" i="6"/>
  <c r="C167" i="6"/>
  <c r="Q167" i="6"/>
  <c r="O167" i="6"/>
  <c r="M167" i="6"/>
  <c r="R167" i="6"/>
  <c r="T167" i="6"/>
  <c r="AA50" i="4" l="1"/>
  <c r="AA51" i="4" s="1"/>
  <c r="AA60" i="4"/>
  <c r="AB58" i="4"/>
  <c r="AB50" i="4" l="1"/>
  <c r="AB51" i="4" s="1"/>
  <c r="AC58" i="4"/>
  <c r="AB60" i="4"/>
  <c r="AC50" i="4" l="1"/>
  <c r="AC51" i="4" s="1"/>
  <c r="AC60" i="4"/>
  <c r="AD58" i="4"/>
  <c r="AD50" i="4" l="1"/>
  <c r="AD51" i="4" s="1"/>
  <c r="AE58" i="4"/>
  <c r="AD60" i="4"/>
  <c r="AE50" i="4" l="1"/>
  <c r="AE51" i="4" s="1"/>
  <c r="AF58" i="4"/>
  <c r="AE60" i="4"/>
  <c r="AF50" i="4" l="1"/>
  <c r="AF51" i="4" s="1"/>
  <c r="AG58" i="4"/>
  <c r="AF60" i="4"/>
  <c r="AG50" i="4" l="1"/>
  <c r="AG51" i="4" s="1"/>
  <c r="AG60" i="4"/>
</calcChain>
</file>

<file path=xl/sharedStrings.xml><?xml version="1.0" encoding="utf-8"?>
<sst xmlns="http://schemas.openxmlformats.org/spreadsheetml/2006/main" count="989" uniqueCount="305">
  <si>
    <t>Quick Links</t>
  </si>
  <si>
    <t>Notes</t>
  </si>
  <si>
    <t>BAU Summary Results</t>
  </si>
  <si>
    <t>Summary Calculations</t>
  </si>
  <si>
    <t>BAU</t>
  </si>
  <si>
    <t>Policy Scenario</t>
  </si>
  <si>
    <t>Total annual savings in 2030</t>
  </si>
  <si>
    <t>Cumulative savings, 2022-30 (GT)</t>
  </si>
  <si>
    <t>Transportation</t>
  </si>
  <si>
    <t>Electricity</t>
  </si>
  <si>
    <t>Residential Buildings</t>
  </si>
  <si>
    <t>Commercial Buildings</t>
  </si>
  <si>
    <t>Industry</t>
  </si>
  <si>
    <t>District Heat and Hydrogen</t>
  </si>
  <si>
    <t>LULUCF</t>
  </si>
  <si>
    <t>Geoengineering</t>
  </si>
  <si>
    <t>Cumulative savings, 2022-50 (GT)</t>
  </si>
  <si>
    <t>Tab Color Guide</t>
  </si>
  <si>
    <t>Cells highlighted in different colors across the sheets simply denote formulas or hardcoded values that are different from the adjacent cells in the same row/column.</t>
  </si>
  <si>
    <t>Investment Objectives</t>
  </si>
  <si>
    <t>The top of the Investment Objectives sheets includes notes gathered from emails and materials exchanged between Sequoia Foundation and Energy Innovation.</t>
  </si>
  <si>
    <t>Based on the notes and other supporting information and calculations, we calculated EPS policy lever settings that are included in a policy scenario ("Sequoia_India_IM.cin").</t>
  </si>
  <si>
    <t>Other supporting information and calculations beyond this workbook are included in the "Calculations and Notes" subfolder of the SCF_India_Analysis branch of Energy Innovation's eps-india GitHub repository.</t>
  </si>
  <si>
    <t>Objective: By 2026, India adds 90 GW of non-fossil fuel capacity resulting in 30 percent non-fossil fuel electricity generation.</t>
  </si>
  <si>
    <t>Objective: By 2026, a national target for doubling annual energy efficiency improvement (2 - 3%) is included in India’s NDC or announced in public domain.</t>
  </si>
  <si>
    <t>Current BAU is 1-1.5% improvement</t>
  </si>
  <si>
    <t>This includes 45 GW in BAU; 15 GW/year. This objective thus doubles what would happen in BAU.</t>
  </si>
  <si>
    <t>States have individual RE purchase obligations. e.g., Rajasthan's target is 80 GW by 2030, aiming for 40 GW by 2025﻿.</t>
  </si>
  <si>
    <t>This resource should be the cheapest possible.</t>
  </si>
  <si>
    <t>Time (Year)</t>
  </si>
  <si>
    <t>Output Total CO2e Emissions : MostRecentRun</t>
  </si>
  <si>
    <t>Total Emissions (including land use)</t>
  </si>
  <si>
    <t>Total Emissions by Sector</t>
  </si>
  <si>
    <t>Output Total CO2e Emissions by Sector[transportation sector] : MostRecentRun</t>
  </si>
  <si>
    <t>Output Total CO2e Emissions by Sector[electricity sector] : MostRecentRun</t>
  </si>
  <si>
    <t>Output Total CO2e Emissions by Sector[residential buildings sector] : MostRecentRun</t>
  </si>
  <si>
    <t>Output Total CO2e Emissions by Sector[commercial buildings sector] : MostRecentRun</t>
  </si>
  <si>
    <t>Output Total CO2e Emissions by Sector[industry sector] : MostRecentRun</t>
  </si>
  <si>
    <t>Output Total CO2e Emissions by Sector[district heat and hydrogen sector] : MostRecentRun</t>
  </si>
  <si>
    <t>Output Total CO2e Emissions by Sector[LULUCF sector] : MostRecentRun</t>
  </si>
  <si>
    <t>Output Total CO2e Emissions by Sector[geoengineering sector] : MostRecentRun</t>
  </si>
  <si>
    <t>Output Electricity Generation Capacity[hard coal es] : MostRecentRun</t>
  </si>
  <si>
    <t>Output Electricity Generation Capacity[natural gas nonpeaker es] : MostRecentRun</t>
  </si>
  <si>
    <t>Output Electricity Generation Capacity[nuclear es] : MostRecentRun</t>
  </si>
  <si>
    <t>Output Electricity Generation Capacity[hydro es] : MostRecentRun</t>
  </si>
  <si>
    <t>Output Electricity Generation Capacity[onshore wind es] : MostRecentRun</t>
  </si>
  <si>
    <t>Output Electricity Generation Capacity[solar PV es] : MostRecentRun</t>
  </si>
  <si>
    <t>Output Electricity Generation Capacity[solar thermal es] : MostRecentRun</t>
  </si>
  <si>
    <t>Output Electricity Generation Capacity[biomass es] : MostRecentRun</t>
  </si>
  <si>
    <t>Output Electricity Generation Capacity[geothermal es] : MostRecentRun</t>
  </si>
  <si>
    <t>Output Electricity Generation Capacity[petroleum es] : MostRecentRun</t>
  </si>
  <si>
    <t>Output Electricity Generation Capacity[natural gas peaker es] : MostRecentRun</t>
  </si>
  <si>
    <t>Output Electricity Generation Capacity[lignite es] : MostRecentRun</t>
  </si>
  <si>
    <t>Output Electricity Generation Capacity[offshore wind es] : MostRecentRun</t>
  </si>
  <si>
    <t>Output Electricity Generation Capacity[crude oil es] : MostRecentRun</t>
  </si>
  <si>
    <t>Output Electricity Generation Capacity[heavy or residual fuel oil es] : MostRecentRun</t>
  </si>
  <si>
    <t>Output Electricity Generation Capacity[municipal solid waste es] : MostRecentRun</t>
  </si>
  <si>
    <t>Units: GW</t>
  </si>
  <si>
    <t>Non-fossil capacity</t>
  </si>
  <si>
    <t>Difference</t>
  </si>
  <si>
    <t>3-year investment timeline.</t>
  </si>
  <si>
    <t>EPS Settings</t>
  </si>
  <si>
    <t>Objective: India ratifies/meets the Kigali Amendment.</t>
  </si>
  <si>
    <t>Estimated 2-3 GT CO2e of savings by 2050 by fulfilling the Kigali Amendment. 300-400 MMT additional with faster phasedown.</t>
  </si>
  <si>
    <t>Begin phasedown in 2028 and focus on promoting early action. By 2030, India is on track to meet targets ahead of schedule.</t>
  </si>
  <si>
    <t>BPEiC BAU Process Emissions in CO2e[cement and other carbonates,F gases] : MostRecentRun</t>
  </si>
  <si>
    <t>BPEiC BAU Process Emissions in CO2e[natural gas and petroleum systems,F gases] : MostRecentRun</t>
  </si>
  <si>
    <t>BPEiC BAU Process Emissions in CO2e[iron and steel,F gases] : MostRecentRun</t>
  </si>
  <si>
    <t>BPEiC BAU Process Emissions in CO2e[chemicals,F gases] : MostRecentRun</t>
  </si>
  <si>
    <t>BPEiC BAU Process Emissions in CO2e[coal mining,F gases] : MostRecentRun</t>
  </si>
  <si>
    <t>BPEiC BAU Process Emissions in CO2e[waste management,F gases] : MostRecentRun</t>
  </si>
  <si>
    <t>BPEiC BAU Process Emissions in CO2e[agriculture,F gases] : MostRecentRun</t>
  </si>
  <si>
    <t>BPEiC BAU Process Emissions in CO2e[other industries,F gases] : MostRecentRun</t>
  </si>
  <si>
    <t>Units: g CO2e</t>
  </si>
  <si>
    <t>F-gas substitution</t>
  </si>
  <si>
    <t>F-gas destruction</t>
  </si>
  <si>
    <t>F-gas recovery</t>
  </si>
  <si>
    <t>F-gas equipment maintenance and retrofits</t>
  </si>
  <si>
    <t>Units: % of potential achieved</t>
  </si>
  <si>
    <t>Units: % of potential achieved; max potential = 56%</t>
  </si>
  <si>
    <t>Units: % of potential achieved; max potential = 3%</t>
  </si>
  <si>
    <t>Units: % of potential achieved; max potential = 16%</t>
  </si>
  <si>
    <t>Units: % of potential achieved; max potential = 7%</t>
  </si>
  <si>
    <t>Impact should be phasing out coal power plants. LBNL study quantifying relationship between DR and coal retirements:</t>
  </si>
  <si>
    <r>
      <t xml:space="preserve">Note from Sequoia: "Since this paper was launched in 2017, LBNL is now estimating </t>
    </r>
    <r>
      <rPr>
        <b/>
        <sz val="11"/>
        <color theme="1"/>
        <rFont val="Calibri"/>
        <family val="2"/>
        <scheme val="minor"/>
      </rPr>
      <t>35GW of peak demand reduction potential by 2030</t>
    </r>
    <r>
      <rPr>
        <sz val="11"/>
        <color theme="1"/>
        <rFont val="Calibri"/>
        <family val="2"/>
        <scheme val="minor"/>
      </rPr>
      <t xml:space="preserve"> as the updated number. "</t>
    </r>
  </si>
  <si>
    <t>"In the Efficient Future scenario, the total peak load from top-10 appliances could be saved by over 70GW by 2030. This is equivalent to avoiding building of 150 new coal power plants of 500 MW each."</t>
  </si>
  <si>
    <t>New Generation Capacity[hard coal es,newly built] : MostRecentRun</t>
  </si>
  <si>
    <t>New Generation Capacity[natural gas nonpeaker es,newly built] : MostRecentRun</t>
  </si>
  <si>
    <t>New Generation Capacity[nuclear es,newly built] : MostRecentRun</t>
  </si>
  <si>
    <t>New Generation Capacity[hydro es,newly built] : MostRecentRun</t>
  </si>
  <si>
    <t>New Generation Capacity[onshore wind es,newly built] : MostRecentRun</t>
  </si>
  <si>
    <t>New Generation Capacity[solar PV es,newly built] : MostRecentRun</t>
  </si>
  <si>
    <t>New Generation Capacity[solar thermal es,newly built] : MostRecentRun</t>
  </si>
  <si>
    <t>New Generation Capacity[biomass es,newly built] : MostRecentRun</t>
  </si>
  <si>
    <t>New Generation Capacity[geothermal es,newly built] : MostRecentRun</t>
  </si>
  <si>
    <t>New Generation Capacity[petroleum es,newly built] : MostRecentRun</t>
  </si>
  <si>
    <t>New Generation Capacity[natural gas peaker es,newly built] : MostRecentRun</t>
  </si>
  <si>
    <t>New Generation Capacity[lignite es,newly built] : MostRecentRun</t>
  </si>
  <si>
    <t>New Generation Capacity[offshore wind es,newly built] : MostRecentRun</t>
  </si>
  <si>
    <t>New Generation Capacity[crude oil es,newly built] : MostRecentRun</t>
  </si>
  <si>
    <t>New Generation Capacity[heavy or residual fuel oil es,newly built] : MostRecentRun</t>
  </si>
  <si>
    <t>New Generation Capacity[municipal solid waste es,newly built] : MostRecentRun</t>
  </si>
  <si>
    <t>Units: MW/year</t>
  </si>
  <si>
    <t>Policy targeting ag pumps, induction motors, and room AC units starts in 2025. This would result in cumulative emissions reduction of about 110 million tons by 2030.</t>
  </si>
  <si>
    <t>Policy targeting packaged boilers, induction hobs, LED tube lights, table and pedestal fans, visi coolers, refrigerated display cabinets and drinking water coolers starts in 2025. This would result in cumulative emissions reduction of about 82 million tons by 2030.</t>
  </si>
  <si>
    <t>Emissions Impact of Kigali</t>
  </si>
  <si>
    <t>Source: Velders et al 2022</t>
  </si>
  <si>
    <t>KA-2022</t>
  </si>
  <si>
    <t>Upper</t>
  </si>
  <si>
    <t>Lower</t>
  </si>
  <si>
    <t>Year</t>
  </si>
  <si>
    <t>India</t>
  </si>
  <si>
    <t>Units: metric tons CO2e/year</t>
  </si>
  <si>
    <t>Current Policy</t>
  </si>
  <si>
    <t>Average Target Reduction</t>
  </si>
  <si>
    <t>Scenario:</t>
  </si>
  <si>
    <t>Upper/lower bounds:</t>
  </si>
  <si>
    <t>Policy:</t>
  </si>
  <si>
    <t>Unit: g CO2e</t>
  </si>
  <si>
    <t>Lower Bound</t>
  </si>
  <si>
    <t>Upper Bound</t>
  </si>
  <si>
    <t>F-gas recovery and recycling</t>
  </si>
  <si>
    <t>F-gas inspection maintenance retrofitting</t>
  </si>
  <si>
    <t>Total</t>
  </si>
  <si>
    <t>Total F-gas Reduction Potential (from EPS input variable indst/PERAC)</t>
  </si>
  <si>
    <t>Total (g CO2e)</t>
  </si>
  <si>
    <t>Total (tons CO2e)</t>
  </si>
  <si>
    <t>Average target reduction</t>
  </si>
  <si>
    <t>Lower bound target reduction</t>
  </si>
  <si>
    <t>Average target reduction check</t>
  </si>
  <si>
    <t>Lower bound target check</t>
  </si>
  <si>
    <t>Units: % of electricity generation</t>
  </si>
  <si>
    <t>FoPITY</t>
  </si>
  <si>
    <t>Additional capacity each year</t>
  </si>
  <si>
    <t>Objective: By 2026, India achieves 5 GW of flexible resource by promoting demand-side management (DSM) in three key states, showing the path to others. 10 GW by 2030.</t>
  </si>
  <si>
    <t>Revised objective for modeling: demand response should avoid 5 GW of planned coal buildout by 2026 and 10 GW by 2030.</t>
  </si>
  <si>
    <t>Demand response</t>
  </si>
  <si>
    <t>Clean electricity standard</t>
  </si>
  <si>
    <t>Calculations</t>
  </si>
  <si>
    <t>Potential Additional DR Capacity (MW)</t>
  </si>
  <si>
    <t>Units: g CO2e unless otherwise specified</t>
  </si>
  <si>
    <t>DR Capacity (MW)</t>
  </si>
  <si>
    <t>BAU Demand Response (from EPS input variable elec/DRC-PADRC)</t>
  </si>
  <si>
    <t>BAU Capacity</t>
  </si>
  <si>
    <t>BAU Potential Capacity Above BAU</t>
  </si>
  <si>
    <t>MW by 2026</t>
  </si>
  <si>
    <t>MW by 2030</t>
  </si>
  <si>
    <t>Max value:</t>
  </si>
  <si>
    <t>This Year Demand Response Capacity : MostRecentRun</t>
  </si>
  <si>
    <t>Difference in newly built coal capacity (MW)</t>
  </si>
  <si>
    <t>Units: MW/year unless otherwise specified</t>
  </si>
  <si>
    <t>Difference in coal capacity each year (GW)</t>
  </si>
  <si>
    <t>Share of total potential</t>
  </si>
  <si>
    <t>Units: tons CO2e unless otherwise specified</t>
  </si>
  <si>
    <t>Share of policy levers required</t>
  </si>
  <si>
    <t>Max potential share</t>
  </si>
  <si>
    <t>Process Emissions in CO2e[cement and other carbonates,F gases] : MostRecentRun</t>
  </si>
  <si>
    <t>Process Emissions in CO2e[natural gas and petroleum systems,F gases] : MostRecentRun</t>
  </si>
  <si>
    <t>Process Emissions in CO2e[iron and steel,F gases] : MostRecentRun</t>
  </si>
  <si>
    <t>Process Emissions in CO2e[chemicals,F gases] : MostRecentRun</t>
  </si>
  <si>
    <t>Process Emissions in CO2e[coal mining,F gases] : MostRecentRun</t>
  </si>
  <si>
    <t>Process Emissions in CO2e[waste management,F gases] : MostRecentRun</t>
  </si>
  <si>
    <t>Process Emissions in CO2e[agriculture,F gases] : MostRecentRun</t>
  </si>
  <si>
    <t>Process Emissions in CO2e[other industries,F gases] : MostRecentRun</t>
  </si>
  <si>
    <t>Kigali Amendment Phasedown Schedule for India (from NRDC concept note to Sequoia)</t>
  </si>
  <si>
    <t>Units: US$</t>
  </si>
  <si>
    <t>Macro Change in Government Revenue : MostRecentRun</t>
  </si>
  <si>
    <t>Cumulative % electricity demand reduction vs BAU</t>
  </si>
  <si>
    <t>High</t>
  </si>
  <si>
    <t>Low</t>
  </si>
  <si>
    <t>Output Buildings Sector Electricity Use : MostRecentRun</t>
  </si>
  <si>
    <t>Output Industry Sector Electricity Use : MostRecentRun</t>
  </si>
  <si>
    <t>Output Agriculture Electricity Use : MostRecentRun</t>
  </si>
  <si>
    <t>Total (TWh)</t>
  </si>
  <si>
    <t>BAU Buildings and Industry Electricity Consumption (TWh)</t>
  </si>
  <si>
    <t>Target Reductions</t>
  </si>
  <si>
    <t>Target Electricity Consumption (TWh)</t>
  </si>
  <si>
    <t>% Below BAU</t>
  </si>
  <si>
    <t>Target % electricity demand reduction vs BAU</t>
  </si>
  <si>
    <t>Assume that packaged boilers are used in food and beverage, dairy, textiles, and chemical industries.</t>
  </si>
  <si>
    <t>Building energy efficiency standards, cooling and ventilation, all building types</t>
  </si>
  <si>
    <t>Building energy efficiency standards, lighting, all building types</t>
  </si>
  <si>
    <t>Building energy efficiency standards, appliances, all building types</t>
  </si>
  <si>
    <t>Building energy efficiency standards, other components, all building types</t>
  </si>
  <si>
    <t>Industry energy efficiency standards, chemicals, electricity</t>
  </si>
  <si>
    <t>Industry energy efficiency standards, agriculture, electricity</t>
  </si>
  <si>
    <t>Industry energy efficiency standards, other industries, electricity</t>
  </si>
  <si>
    <t>Units: % reduction in energy use</t>
  </si>
  <si>
    <t>Difference multipler</t>
  </si>
  <si>
    <t>Early retirement of power plants, hard coal</t>
  </si>
  <si>
    <t>Max setting:</t>
  </si>
  <si>
    <t>Cumulative Total</t>
  </si>
  <si>
    <t>Our modeled policy scenario does not include any policies make up for lost government revenue from fossil fuels.</t>
  </si>
  <si>
    <t>This sheet simply tracks the loss in government revenue that may be made up with other policies such as a carbon price.</t>
  </si>
  <si>
    <t>Output Electricity Generation by Type[hard coal es] : MostRecentRun</t>
  </si>
  <si>
    <t>Output Electricity Generation by Type[natural gas nonpeaker es] : MostRecentRun</t>
  </si>
  <si>
    <t>Output Electricity Generation by Type[nuclear es] : MostRecentRun</t>
  </si>
  <si>
    <t>Output Electricity Generation by Type[hydro es] : MostRecentRun</t>
  </si>
  <si>
    <t>Output Electricity Generation by Type[onshore wind es] : MostRecentRun</t>
  </si>
  <si>
    <t>Output Electricity Generation by Type[solar PV es] : MostRecentRun</t>
  </si>
  <si>
    <t>Output Electricity Generation by Type[solar thermal es] : MostRecentRun</t>
  </si>
  <si>
    <t>Output Electricity Generation by Type[biomass es] : MostRecentRun</t>
  </si>
  <si>
    <t>Output Electricity Generation by Type[geothermal es] : MostRecentRun</t>
  </si>
  <si>
    <t>Output Electricity Generation by Type[petroleum es] : MostRecentRun</t>
  </si>
  <si>
    <t>Output Electricity Generation by Type[natural gas peaker es] : MostRecentRun</t>
  </si>
  <si>
    <t>Output Electricity Generation by Type[lignite es] : MostRecentRun</t>
  </si>
  <si>
    <t>Output Electricity Generation by Type[offshore wind es] : MostRecentRun</t>
  </si>
  <si>
    <t>Output Electricity Generation by Type[crude oil es] : MostRecentRun</t>
  </si>
  <si>
    <t>Output Electricity Generation by Type[heavy or residual fuel oil es] : MostRecentRun</t>
  </si>
  <si>
    <t>Output Electricity Generation by Type[municipal solid waste es] : MostRecentRun</t>
  </si>
  <si>
    <t>Non-fossil generation</t>
  </si>
  <si>
    <t>Units: TWh</t>
  </si>
  <si>
    <t>Renewables generation</t>
  </si>
  <si>
    <t>Average</t>
  </si>
  <si>
    <t>Supporting India EPS input data</t>
  </si>
  <si>
    <t>By 2030, there is 500 GW of non-fossil fuel capacity.</t>
  </si>
  <si>
    <t>2023-2026 Difference</t>
  </si>
  <si>
    <t>Target non-fossil capacity</t>
  </si>
  <si>
    <t>BAU Capacity Retirements (MW)</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</si>
  <si>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</si>
  <si>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</si>
  <si>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</si>
  <si>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</si>
  <si>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</si>
  <si>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</si>
  <si>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</si>
  <si>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</si>
  <si>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</si>
  <si>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</si>
  <si>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</si>
  <si>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</si>
  <si>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</si>
  <si>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</si>
  <si>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</si>
  <si>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</si>
  <si>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r>
      <t xml:space="preserve">Efficiency improvement applies to total </t>
    </r>
    <r>
      <rPr>
        <b/>
        <sz val="11"/>
        <color theme="1"/>
        <rFont val="Calibri"/>
        <family val="2"/>
        <scheme val="minor"/>
      </rPr>
      <t xml:space="preserve">economy-wide </t>
    </r>
    <r>
      <rPr>
        <sz val="11"/>
        <color theme="1"/>
        <rFont val="Calibri"/>
        <family val="2"/>
        <scheme val="minor"/>
      </rPr>
      <t>electricity demand compared to BAU electricity demand in that year from 2026 to 2030.</t>
    </r>
  </si>
  <si>
    <t>Output Transportation Sector Electricity Use : MostRecentRun</t>
  </si>
  <si>
    <t>Output Waste Management Electricity Use : MostRecentRun</t>
  </si>
  <si>
    <t>Output District Heat and Hydrogen Electricity Use : MostRecentRun</t>
  </si>
  <si>
    <t>Industry energy efficiency standards, cement and other carbonates, electricity</t>
  </si>
  <si>
    <t>Industry energy efficiency standards, iron and steel, electricity</t>
  </si>
  <si>
    <t>Industry energy efficiency standards, waste management, electricity</t>
  </si>
  <si>
    <t>Additional coal retirements needed (GW)</t>
  </si>
  <si>
    <t>Note: This number may change based on tax rate input data that the Energy Innovation team is planning to update in the near future.</t>
  </si>
  <si>
    <t>This workbook and its associated contents were compiled in July and August 2022.</t>
  </si>
  <si>
    <t>Remaining BAU</t>
  </si>
  <si>
    <t>Bldg+Indst Efficiency</t>
  </si>
  <si>
    <t>DR+Coal Retirements</t>
  </si>
  <si>
    <t>F-gas Measures</t>
  </si>
  <si>
    <t>Industry Energy Efficiency Standards</t>
  </si>
  <si>
    <t>Early Retirement of Power Plants</t>
  </si>
  <si>
    <t>Demand Response</t>
  </si>
  <si>
    <t>Carbon-free Electricity Standard</t>
  </si>
  <si>
    <t>Building Energy Efficiency Standards</t>
  </si>
  <si>
    <t>EPS Policy:</t>
  </si>
  <si>
    <t>End Use Efficiency</t>
  </si>
  <si>
    <t>Kigali Amendment</t>
  </si>
  <si>
    <t>End Use Efficiency - Industry</t>
  </si>
  <si>
    <t>Non-fossil Generation Capacity</t>
  </si>
  <si>
    <t>End Use Efficiency - Buildings</t>
  </si>
  <si>
    <t xml:space="preserve">Sequoia Objective: </t>
  </si>
  <si>
    <t>Results</t>
  </si>
  <si>
    <t>Total Emissions by Pollutant</t>
  </si>
  <si>
    <t>Output Total CO2 Emissions : MostRecentRun</t>
  </si>
  <si>
    <t>Output Total CH4 Emissions : MostRecentRun</t>
  </si>
  <si>
    <t>Output Total N2O Emissions : MostRecentRun</t>
  </si>
  <si>
    <t>Output Total F Gas Emissions in CO2e : MostRecentRun</t>
  </si>
  <si>
    <t>Output Total PM25 Emissions : MostRecentRun</t>
  </si>
  <si>
    <t>Output Total PM10 Emissions : MostRecentRun</t>
  </si>
  <si>
    <t>Output Total BC Emissions : MostRecentRun</t>
  </si>
  <si>
    <t>Output Total OC Emissions : MostRecentRun</t>
  </si>
  <si>
    <t>Output Total NOx Emissions : MostRecentRun</t>
  </si>
  <si>
    <t>Output Total VOC Emissions : MostRecentRun</t>
  </si>
  <si>
    <t>Output Total SOx Emissions : MostRecentRun</t>
  </si>
  <si>
    <t>Output Total CO Emissions : MostRecentRun</t>
  </si>
  <si>
    <t>Units: MMT CO2e</t>
  </si>
  <si>
    <t>Units: MMT pollutant except for F-gases which are in MMT CO2e</t>
  </si>
  <si>
    <t>Combined Policy Scenario Summary Results</t>
  </si>
  <si>
    <t>Combined Policy Scenario</t>
  </si>
  <si>
    <t>Generation Capacity Objective</t>
  </si>
  <si>
    <t>End Use Efficiency Objective</t>
  </si>
  <si>
    <t>Flexible Demand Objective</t>
  </si>
  <si>
    <t>HFCs Objective</t>
  </si>
  <si>
    <t>Generation Capacity Objective Results</t>
  </si>
  <si>
    <t>End Use Efficiency Objective Results</t>
  </si>
  <si>
    <t>Flexible Demand Objective Results</t>
  </si>
  <si>
    <t>HFCs Objective Results</t>
  </si>
  <si>
    <t>BAU Results</t>
  </si>
  <si>
    <t>MMT CO2e</t>
  </si>
  <si>
    <t>GT CO2e</t>
  </si>
  <si>
    <t>CO2</t>
  </si>
  <si>
    <t>CH4</t>
  </si>
  <si>
    <t>N2O</t>
  </si>
  <si>
    <t>F-Gases</t>
  </si>
  <si>
    <t>PM2.5</t>
  </si>
  <si>
    <t>PM10</t>
  </si>
  <si>
    <t>BC</t>
  </si>
  <si>
    <t>OC</t>
  </si>
  <si>
    <t>NOx</t>
  </si>
  <si>
    <t>VOCs</t>
  </si>
  <si>
    <t>SOx</t>
  </si>
  <si>
    <t>CO</t>
  </si>
  <si>
    <t>MMT pollutant</t>
  </si>
  <si>
    <t>Cumulative savings by sector, 2022-50 (GT)</t>
  </si>
  <si>
    <t>Cumulative savings by pollutant, 2022-50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</si>
</sst>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E+00"/>
    <numFmt numFmtId="167" formatCode="0.000"/>
  </numFmts>
  <fonts count="8"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11"/>
      <color theme="0" tint="-0.249977111117893"/>
      <name val="Calibri"/>
      <family val="2"/>
      <scheme val="minor"/>
    </font>
    <font>
      <u/>
      <sz val="11"/>
      <color theme="10"/>
      <name val="Calibri"/>
      <family val="2"/>
      <scheme val="minor"/>
    </font>
    <font>
      <u/>
      <sz val="11"/>
      <color rgb="FF0563C1"/>
      <name val="Calibri"/>
      <family val="2"/>
      <scheme val="minor"/>
    </font>
    <font>
      <sz val="11"/>
      <color rgb="FFFF0000"/>
      <name val="Calibri"/>
      <family val="2"/>
      <scheme val="minor"/>
    </font>
  </fonts>
  <fills count="17">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rgb="FF00B050"/>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theme="8" tint="0.79998168889431442"/>
        <bgColor indexed="64"/>
      </patternFill>
    </fill>
    <fill>
      <patternFill patternType="solid">
        <fgColor rgb="FF7030A0"/>
        <bgColor indexed="64"/>
      </patternFill>
    </fill>
    <fill>
      <patternFill patternType="solid">
        <fgColor rgb="FFCCCCFF"/>
        <bgColor indexed="64"/>
      </patternFill>
    </fill>
    <fill>
      <patternFill patternType="solid">
        <fgColor theme="5" tint="0.79998168889431442"/>
        <bgColor indexed="64"/>
      </patternFill>
    </fill>
  </fills>
  <borders count="2">
    <border>
      <left/>
      <right/>
      <top/>
      <bottom/>
      <diagonal/>
    </border>
    <border>
      <left/>
      <right/>
      <top style="thin">
        <color indexed="64"/>
      </top>
      <bottom/>
      <diagonal/>
    </border>
  </borders>
  <cellStyleXfs count="4">
    <xf numFmtId="0" fontId="0" fillId="0" borderId="0"/>
    <xf numFmtId="9" fontId="2" fillId="0" borderId="0" applyFon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3">
    <xf numFmtId="0" fontId="0" fillId="0" borderId="0" xfId="0"/>
    <xf numFmtId="0" fontId="1" fillId="0" borderId="0" xfId="0" applyFont="1"/>
    <xf numFmtId="0" fontId="0" fillId="2" borderId="0" xfId="0" applyFill="1"/>
    <xf numFmtId="0" fontId="1" fillId="2" borderId="0" xfId="0" applyFont="1" applyFill="1"/>
    <xf numFmtId="0" fontId="1" fillId="3" borderId="0" xfId="0" applyFont="1" applyFill="1"/>
    <xf numFmtId="1" fontId="0" fillId="3" borderId="0" xfId="0" applyNumberFormat="1" applyFill="1" applyAlignment="1">
      <alignment horizontal="center"/>
    </xf>
    <xf numFmtId="0" fontId="0" fillId="3" borderId="0" xfId="0" applyFill="1"/>
    <xf numFmtId="164" fontId="0" fillId="3" borderId="0" xfId="0" applyNumberFormat="1" applyFill="1" applyAlignment="1">
      <alignment horizontal="center"/>
    </xf>
    <xf numFmtId="0" fontId="0" fillId="3" borderId="0" xfId="0" applyFill="1" applyAlignment="1">
      <alignment horizontal="left" indent="2"/>
    </xf>
    <xf numFmtId="0" fontId="0" fillId="4" borderId="0" xfId="0" applyFill="1"/>
    <xf numFmtId="0" fontId="0" fillId="5" borderId="0" xfId="0" applyFill="1"/>
    <xf numFmtId="0" fontId="0" fillId="6" borderId="0" xfId="0" applyFill="1"/>
    <xf numFmtId="0" fontId="3" fillId="0" borderId="0" xfId="0" applyFont="1"/>
    <xf numFmtId="0" fontId="0" fillId="6" borderId="0" xfId="0" applyFill="1" applyAlignment="1"/>
    <xf numFmtId="0" fontId="0" fillId="0" borderId="0" xfId="0" applyAlignment="1">
      <alignment horizontal="center"/>
    </xf>
    <xf numFmtId="9" fontId="0" fillId="0" borderId="0" xfId="1" applyFont="1" applyAlignment="1">
      <alignment horizontal="center"/>
    </xf>
    <xf numFmtId="11" fontId="0" fillId="0" borderId="0" xfId="0" applyNumberFormat="1"/>
    <xf numFmtId="9" fontId="0" fillId="0" borderId="0" xfId="1" applyFont="1"/>
    <xf numFmtId="165" fontId="0" fillId="0" borderId="0" xfId="1" applyNumberFormat="1" applyFont="1"/>
    <xf numFmtId="0" fontId="0" fillId="0" borderId="0" xfId="0" applyFill="1"/>
    <xf numFmtId="0" fontId="0" fillId="0" borderId="0" xfId="0" applyFill="1" applyAlignment="1"/>
    <xf numFmtId="0" fontId="0" fillId="0" borderId="0" xfId="0" applyAlignment="1">
      <alignment vertical="center"/>
    </xf>
    <xf numFmtId="0" fontId="0" fillId="0" borderId="0" xfId="0" applyAlignment="1"/>
    <xf numFmtId="9" fontId="0" fillId="0" borderId="0" xfId="1" applyFont="1" applyAlignment="1">
      <alignment horizontal="left"/>
    </xf>
    <xf numFmtId="0" fontId="0" fillId="0" borderId="0" xfId="0" applyAlignment="1">
      <alignment horizontal="left"/>
    </xf>
    <xf numFmtId="9" fontId="0" fillId="0" borderId="0" xfId="1" applyFont="1" applyAlignment="1">
      <alignment horizontal="right"/>
    </xf>
    <xf numFmtId="11" fontId="0" fillId="0" borderId="0" xfId="0" applyNumberFormat="1" applyAlignment="1">
      <alignment horizontal="center"/>
    </xf>
    <xf numFmtId="2" fontId="0" fillId="0" borderId="0" xfId="1" applyNumberFormat="1" applyFont="1" applyAlignment="1">
      <alignment horizontal="center"/>
    </xf>
    <xf numFmtId="0" fontId="0" fillId="6" borderId="0" xfId="0" applyFill="1" applyAlignment="1">
      <alignment horizontal="center" wrapText="1"/>
    </xf>
    <xf numFmtId="11" fontId="0" fillId="6" borderId="0" xfId="0" applyNumberFormat="1" applyFill="1" applyAlignment="1">
      <alignment horizontal="center"/>
    </xf>
    <xf numFmtId="0" fontId="0" fillId="0" borderId="0" xfId="0" applyAlignment="1">
      <alignment horizontal="right" wrapText="1"/>
    </xf>
    <xf numFmtId="0" fontId="0" fillId="0" borderId="0" xfId="0" applyAlignment="1">
      <alignment horizontal="center" wrapText="1"/>
    </xf>
    <xf numFmtId="0" fontId="0" fillId="0" borderId="0" xfId="0" applyAlignment="1">
      <alignment horizontal="left" wrapText="1"/>
    </xf>
    <xf numFmtId="0" fontId="1" fillId="7" borderId="0" xfId="0" applyFont="1" applyFill="1" applyAlignment="1">
      <alignment horizontal="left"/>
    </xf>
    <xf numFmtId="0" fontId="1" fillId="0" borderId="0" xfId="0" applyFont="1" applyAlignment="1">
      <alignment horizontal="center"/>
    </xf>
    <xf numFmtId="0" fontId="0" fillId="0" borderId="0" xfId="0" quotePrefix="1" applyAlignment="1">
      <alignment horizontal="center"/>
    </xf>
    <xf numFmtId="0" fontId="0" fillId="8" borderId="0" xfId="0" applyFill="1"/>
    <xf numFmtId="0" fontId="0" fillId="9" borderId="0" xfId="0" applyFill="1" applyAlignment="1">
      <alignment horizontal="center"/>
    </xf>
    <xf numFmtId="0" fontId="0" fillId="9" borderId="0" xfId="0" quotePrefix="1" applyFill="1" applyAlignment="1">
      <alignment horizontal="center"/>
    </xf>
    <xf numFmtId="0" fontId="0" fillId="10" borderId="0" xfId="0" applyFill="1" applyAlignment="1">
      <alignment horizontal="center"/>
    </xf>
    <xf numFmtId="0" fontId="0" fillId="10" borderId="0" xfId="0" quotePrefix="1" applyFill="1" applyAlignment="1">
      <alignment horizontal="center"/>
    </xf>
    <xf numFmtId="0" fontId="0" fillId="11" borderId="0" xfId="0" applyFill="1"/>
    <xf numFmtId="0" fontId="0" fillId="12" borderId="0" xfId="0" applyFill="1" applyAlignment="1">
      <alignment horizontal="center"/>
    </xf>
    <xf numFmtId="0" fontId="0" fillId="12" borderId="0" xfId="0" quotePrefix="1" applyFill="1" applyAlignment="1">
      <alignment horizontal="center"/>
    </xf>
    <xf numFmtId="166" fontId="0" fillId="0" borderId="0" xfId="0" applyNumberFormat="1"/>
    <xf numFmtId="0" fontId="0" fillId="0" borderId="0" xfId="0" applyFont="1"/>
    <xf numFmtId="166" fontId="0" fillId="0" borderId="0" xfId="0" applyNumberFormat="1" applyFont="1"/>
    <xf numFmtId="0" fontId="1" fillId="0" borderId="1" xfId="0" applyFont="1" applyBorder="1"/>
    <xf numFmtId="166" fontId="1" fillId="0" borderId="1" xfId="0" applyNumberFormat="1" applyFont="1" applyBorder="1"/>
    <xf numFmtId="0" fontId="1" fillId="0" borderId="0" xfId="0" applyFont="1" applyBorder="1"/>
    <xf numFmtId="166" fontId="1" fillId="0" borderId="0" xfId="0" applyNumberFormat="1" applyFont="1" applyBorder="1"/>
    <xf numFmtId="0" fontId="0" fillId="0" borderId="0" xfId="0" applyFont="1" applyBorder="1"/>
    <xf numFmtId="166" fontId="0" fillId="0" borderId="0" xfId="0" applyNumberFormat="1" applyFont="1" applyBorder="1"/>
    <xf numFmtId="0" fontId="4" fillId="0" borderId="0" xfId="0" applyFont="1" applyBorder="1"/>
    <xf numFmtId="166" fontId="4" fillId="0" borderId="0" xfId="0" applyNumberFormat="1" applyFont="1" applyBorder="1" applyAlignment="1">
      <alignment horizontal="center"/>
    </xf>
    <xf numFmtId="0" fontId="0" fillId="0" borderId="0" xfId="0" applyAlignment="1">
      <alignment wrapText="1"/>
    </xf>
    <xf numFmtId="2" fontId="0" fillId="0" borderId="0" xfId="0" applyNumberFormat="1"/>
    <xf numFmtId="2" fontId="4" fillId="0" borderId="0" xfId="0" applyNumberFormat="1" applyFont="1"/>
    <xf numFmtId="0" fontId="4" fillId="0" borderId="0" xfId="0" applyFont="1"/>
    <xf numFmtId="1" fontId="0" fillId="0" borderId="0" xfId="0" applyNumberFormat="1"/>
    <xf numFmtId="0" fontId="1" fillId="0" borderId="0" xfId="0" applyFont="1" applyAlignment="1"/>
    <xf numFmtId="9" fontId="0" fillId="13" borderId="0" xfId="1" applyFont="1" applyFill="1"/>
    <xf numFmtId="9" fontId="0" fillId="13" borderId="0" xfId="0" applyNumberFormat="1" applyFill="1"/>
    <xf numFmtId="9" fontId="0" fillId="6" borderId="0" xfId="1" applyFont="1" applyFill="1"/>
    <xf numFmtId="165" fontId="0" fillId="6" borderId="0" xfId="1" applyNumberFormat="1" applyFont="1" applyFill="1"/>
    <xf numFmtId="0" fontId="0" fillId="0" borderId="0" xfId="0" applyFont="1" applyBorder="1" applyAlignment="1">
      <alignment horizontal="left" indent="2"/>
    </xf>
    <xf numFmtId="166" fontId="0" fillId="8" borderId="0" xfId="0" applyNumberFormat="1" applyFont="1" applyFill="1" applyBorder="1"/>
    <xf numFmtId="10" fontId="0" fillId="0" borderId="0" xfId="1" applyNumberFormat="1" applyFont="1" applyBorder="1"/>
    <xf numFmtId="0" fontId="0" fillId="0" borderId="0" xfId="0" applyFont="1" applyFill="1" applyBorder="1" applyAlignment="1">
      <alignment horizontal="left"/>
    </xf>
    <xf numFmtId="165" fontId="0" fillId="0" borderId="0" xfId="0" applyNumberFormat="1"/>
    <xf numFmtId="165" fontId="0" fillId="6" borderId="0" xfId="0" applyNumberFormat="1" applyFill="1"/>
    <xf numFmtId="9" fontId="1" fillId="2" borderId="0" xfId="1" applyFont="1" applyFill="1" applyAlignment="1">
      <alignment horizontal="left"/>
    </xf>
    <xf numFmtId="9" fontId="0" fillId="2" borderId="0" xfId="1" applyFont="1" applyFill="1" applyAlignment="1">
      <alignment horizontal="left"/>
    </xf>
    <xf numFmtId="0" fontId="0" fillId="2" borderId="0" xfId="0" applyFill="1" applyAlignment="1">
      <alignment horizontal="left"/>
    </xf>
    <xf numFmtId="9" fontId="0" fillId="8" borderId="0" xfId="1" applyFont="1" applyFill="1"/>
    <xf numFmtId="9" fontId="0" fillId="0" borderId="0" xfId="0" applyNumberFormat="1"/>
    <xf numFmtId="9" fontId="0" fillId="6" borderId="0" xfId="1" applyFont="1" applyFill="1" applyAlignment="1">
      <alignment horizontal="center"/>
    </xf>
    <xf numFmtId="9" fontId="0" fillId="0" borderId="0" xfId="0" applyNumberFormat="1" applyAlignment="1">
      <alignment horizontal="center"/>
    </xf>
    <xf numFmtId="9" fontId="0" fillId="6" borderId="0" xfId="0" applyNumberFormat="1" applyFill="1"/>
    <xf numFmtId="0" fontId="0" fillId="14" borderId="0" xfId="0" applyFill="1"/>
    <xf numFmtId="166" fontId="0" fillId="6" borderId="0" xfId="0" applyNumberFormat="1" applyFill="1"/>
    <xf numFmtId="0" fontId="5" fillId="0" borderId="0" xfId="2"/>
    <xf numFmtId="0" fontId="0" fillId="6" borderId="0" xfId="0" applyFill="1" applyAlignment="1">
      <alignment horizontal="center"/>
    </xf>
    <xf numFmtId="9" fontId="0" fillId="0" borderId="0" xfId="1" applyFont="1" applyFill="1"/>
    <xf numFmtId="0" fontId="7" fillId="0" borderId="0" xfId="0" applyFont="1"/>
    <xf numFmtId="0" fontId="0" fillId="6" borderId="0" xfId="0" applyFill="1" applyAlignment="1">
      <alignment horizontal="left" wrapText="1"/>
    </xf>
    <xf numFmtId="0" fontId="0" fillId="0" borderId="0" xfId="0" applyFill="1" applyAlignment="1">
      <alignment horizontal="left" wrapText="1"/>
    </xf>
    <xf numFmtId="0" fontId="0" fillId="0" borderId="0" xfId="0" applyFill="1" applyAlignment="1">
      <alignment horizontal="center"/>
    </xf>
    <xf numFmtId="1" fontId="1" fillId="0" borderId="0" xfId="0" applyNumberFormat="1" applyFont="1" applyAlignment="1">
      <alignment wrapText="1"/>
    </xf>
    <xf numFmtId="1" fontId="1" fillId="0" borderId="0" xfId="0" applyNumberFormat="1" applyFont="1"/>
    <xf numFmtId="1" fontId="0" fillId="0" borderId="0" xfId="0" applyNumberFormat="1" applyFill="1"/>
    <xf numFmtId="2" fontId="0" fillId="0" borderId="0" xfId="0" applyNumberFormat="1" applyAlignment="1">
      <alignment horizontal="center"/>
    </xf>
    <xf numFmtId="0" fontId="0" fillId="8" borderId="0" xfId="0" applyFill="1" applyAlignment="1">
      <alignment horizontal="center"/>
    </xf>
    <xf numFmtId="167" fontId="0" fillId="0" borderId="0" xfId="0" applyNumberFormat="1"/>
    <xf numFmtId="164" fontId="0" fillId="0" borderId="0" xfId="0" applyNumberFormat="1"/>
    <xf numFmtId="1" fontId="0" fillId="6" borderId="0" xfId="1" applyNumberFormat="1" applyFont="1" applyFill="1"/>
    <xf numFmtId="9" fontId="0" fillId="0" borderId="0" xfId="1" applyNumberFormat="1" applyFont="1" applyAlignment="1">
      <alignment horizontal="center"/>
    </xf>
    <xf numFmtId="1" fontId="0" fillId="6" borderId="0" xfId="0" applyNumberFormat="1" applyFill="1"/>
    <xf numFmtId="0" fontId="4" fillId="0" borderId="0" xfId="0" applyFont="1" applyAlignment="1">
      <alignment horizontal="center"/>
    </xf>
    <xf numFmtId="0" fontId="0" fillId="15" borderId="0" xfId="0" applyFill="1"/>
    <xf numFmtId="0" fontId="0" fillId="3" borderId="0" xfId="0" applyFill="1" applyAlignment="1">
      <alignment horizontal="center"/>
    </xf>
    <xf numFmtId="0" fontId="0" fillId="16" borderId="0" xfId="0" applyFill="1"/>
    <xf numFmtId="0" fontId="1" fillId="8" borderId="0" xfId="0" applyFont="1" applyFill="1"/>
    <xf numFmtId="0" fontId="0" fillId="0" borderId="0" xfId="0" applyAlignment="1">
      <alignment horizontal="right"/>
    </xf>
    <xf numFmtId="0" fontId="1" fillId="15" borderId="0" xfId="0" applyFont="1" applyFill="1" applyAlignment="1">
      <alignment horizontal="center" wrapText="1"/>
    </xf>
    <xf numFmtId="0" fontId="1" fillId="3" borderId="0" xfId="0" applyFont="1" applyFill="1" applyAlignment="1">
      <alignment horizontal="center" wrapText="1"/>
    </xf>
    <xf numFmtId="0" fontId="1" fillId="6" borderId="0" xfId="0" applyFont="1" applyFill="1" applyAlignment="1">
      <alignment horizontal="center" wrapText="1"/>
    </xf>
    <xf numFmtId="0" fontId="1" fillId="16" borderId="0" xfId="0" applyFont="1" applyFill="1" applyAlignment="1">
      <alignment horizontal="center" wrapText="1"/>
    </xf>
    <xf numFmtId="0" fontId="1" fillId="0" borderId="0" xfId="0" applyFont="1" applyAlignment="1">
      <alignment horizontal="right" wrapText="1"/>
    </xf>
    <xf numFmtId="0" fontId="4" fillId="0" borderId="0" xfId="0" applyFont="1" applyAlignment="1">
      <alignment horizontal="center" wrapText="1"/>
    </xf>
    <xf numFmtId="0" fontId="0" fillId="3" borderId="0" xfId="0" applyFont="1" applyFill="1" applyAlignment="1">
      <alignment horizontal="left" indent="2"/>
    </xf>
    <xf numFmtId="1" fontId="1" fillId="3" borderId="0" xfId="0" applyNumberFormat="1" applyFont="1" applyFill="1" applyAlignment="1">
      <alignment horizontal="center"/>
    </xf>
    <xf numFmtId="164" fontId="1" fillId="3" borderId="0" xfId="0" applyNumberFormat="1" applyFont="1" applyFill="1" applyAlignment="1">
      <alignment horizontal="center"/>
    </xf>
  </cellXfs>
  <cellStyles count="4">
    <cellStyle name="Followed Hyperlink" xfId="3" builtinId="9" customBuiltin="1"/>
    <cellStyle name="Hyperlink" xfId="2" builtinId="8"/>
    <cellStyle name="Normal" xfId="0" builtinId="0"/>
    <cellStyle name="Percent" xfId="1" builtinId="5"/>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a:t>Impact of All Sequoia India Objectives</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4"/>
          <c:order val="0"/>
          <c:tx>
            <c:strRef>
              <c:f>'Wedge Diagram'!$L$2</c:f>
              <c:strCache>
                <c:ptCount val="1"/>
                <c:pt idx="0">
                  <c:v>Remaining BAU</c:v>
                </c:pt>
              </c:strCache>
            </c:strRef>
          </c:tx>
          <c:spPr>
            <a:solidFill>
              <a:schemeClr val="bg1">
                <a:lumMod val="85000"/>
              </a:schemeClr>
            </a:solidFill>
            <a:ln>
              <a:noFill/>
            </a:ln>
            <a:effectLst/>
          </c:spPr>
          <c:cat>
            <c:numRef>
              <c:f>'Wedge Diagram'!$A$3:$A$34</c:f>
              <c:numCache>
                <c:formatCode>General</c:formatCode>
                <c:ptCount val="32"/>
                <c:pt idx="1">
                  <c:v>2020</c:v>
                </c:pt>
                <c:pt idx="6">
                  <c:v>2025</c:v>
                </c:pt>
                <c:pt idx="11">
                  <c:v>2030</c:v>
                </c:pt>
                <c:pt idx="16">
                  <c:v>2035</c:v>
                </c:pt>
                <c:pt idx="21">
                  <c:v>2040</c:v>
                </c:pt>
                <c:pt idx="26">
                  <c:v>2045</c:v>
                </c:pt>
                <c:pt idx="31">
                  <c:v>2050</c:v>
                </c:pt>
              </c:numCache>
            </c:numRef>
          </c:cat>
          <c:val>
            <c:numRef>
              <c:f>'Wedge Diagram'!$L$3:$L$34</c:f>
              <c:numCache>
                <c:formatCode>General</c:formatCode>
                <c:ptCount val="32"/>
                <c:pt idx="0">
                  <c:v>3074.34</c:v>
                </c:pt>
                <c:pt idx="1">
                  <c:v>2817.49</c:v>
                </c:pt>
                <c:pt idx="2">
                  <c:v>3050</c:v>
                </c:pt>
                <c:pt idx="3">
                  <c:v>3204.78</c:v>
                </c:pt>
                <c:pt idx="4">
                  <c:v>3373.71</c:v>
                </c:pt>
                <c:pt idx="5">
                  <c:v>3487.660051020408</c:v>
                </c:pt>
                <c:pt idx="6">
                  <c:v>3564.2900442967884</c:v>
                </c:pt>
                <c:pt idx="7">
                  <c:v>3496.6353212190588</c:v>
                </c:pt>
                <c:pt idx="8">
                  <c:v>3430.2795653393159</c:v>
                </c:pt>
                <c:pt idx="9">
                  <c:v>3406.6866130763547</c:v>
                </c:pt>
                <c:pt idx="10">
                  <c:v>3384.5035768485495</c:v>
                </c:pt>
                <c:pt idx="11">
                  <c:v>3371.6583393556621</c:v>
                </c:pt>
                <c:pt idx="12">
                  <c:v>3511.5159154614253</c:v>
                </c:pt>
                <c:pt idx="13">
                  <c:v>3653.6581261906576</c:v>
                </c:pt>
                <c:pt idx="14">
                  <c:v>3794.0702387501547</c:v>
                </c:pt>
                <c:pt idx="15">
                  <c:v>3930.181413895345</c:v>
                </c:pt>
                <c:pt idx="16">
                  <c:v>4059.5083590754575</c:v>
                </c:pt>
                <c:pt idx="17">
                  <c:v>4189.938136029592</c:v>
                </c:pt>
                <c:pt idx="18">
                  <c:v>4316.9989480048371</c:v>
                </c:pt>
                <c:pt idx="19">
                  <c:v>4448.42058471784</c:v>
                </c:pt>
                <c:pt idx="20">
                  <c:v>4580.571667426384</c:v>
                </c:pt>
                <c:pt idx="21">
                  <c:v>4711.4814384217589</c:v>
                </c:pt>
                <c:pt idx="22">
                  <c:v>4829.5650008196881</c:v>
                </c:pt>
                <c:pt idx="23">
                  <c:v>4967.4835944754404</c:v>
                </c:pt>
                <c:pt idx="24">
                  <c:v>5070.8433029241523</c:v>
                </c:pt>
                <c:pt idx="25">
                  <c:v>5178.9419092504104</c:v>
                </c:pt>
                <c:pt idx="26">
                  <c:v>5316.6846575121162</c:v>
                </c:pt>
                <c:pt idx="27">
                  <c:v>5474.8327777491904</c:v>
                </c:pt>
                <c:pt idx="28">
                  <c:v>5645.6253099730448</c:v>
                </c:pt>
                <c:pt idx="29">
                  <c:v>5745.2695691678646</c:v>
                </c:pt>
                <c:pt idx="30">
                  <c:v>5834.2437230769247</c:v>
                </c:pt>
                <c:pt idx="31">
                  <c:v>5921.5629037633662</c:v>
                </c:pt>
              </c:numCache>
            </c:numRef>
          </c:val>
          <c:extLst>
            <c:ext xmlns:c16="http://schemas.microsoft.com/office/drawing/2014/chart" uri="{C3380CC4-5D6E-409C-BE32-E72D297353CC}">
              <c16:uniqueId val="{00000000-29D0-4841-A15F-7E28B693055B}"/>
            </c:ext>
          </c:extLst>
        </c:ser>
        <c:ser>
          <c:idx val="0"/>
          <c:order val="1"/>
          <c:tx>
            <c:strRef>
              <c:f>'Wedge Diagram'!$D$1</c:f>
              <c:strCache>
                <c:ptCount val="1"/>
                <c:pt idx="0">
                  <c:v>Non-fossil Generation Capacity</c:v>
                </c:pt>
              </c:strCache>
            </c:strRef>
          </c:tx>
          <c:spPr>
            <a:solidFill>
              <a:schemeClr val="accent2">
                <a:lumMod val="60000"/>
                <a:lumOff val="40000"/>
              </a:schemeClr>
            </a:solidFill>
            <a:ln>
              <a:noFill/>
            </a:ln>
            <a:effectLst/>
          </c:spPr>
          <c:cat>
            <c:numRef>
              <c:f>'Wedge Diagram'!$A$3:$A$34</c:f>
              <c:numCache>
                <c:formatCode>General</c:formatCode>
                <c:ptCount val="32"/>
                <c:pt idx="1">
                  <c:v>2020</c:v>
                </c:pt>
                <c:pt idx="6">
                  <c:v>2025</c:v>
                </c:pt>
                <c:pt idx="11">
                  <c:v>2030</c:v>
                </c:pt>
                <c:pt idx="16">
                  <c:v>2035</c:v>
                </c:pt>
                <c:pt idx="21">
                  <c:v>2040</c:v>
                </c:pt>
                <c:pt idx="26">
                  <c:v>2045</c:v>
                </c:pt>
                <c:pt idx="31">
                  <c:v>2050</c:v>
                </c:pt>
              </c:numCache>
            </c:numRef>
          </c:cat>
          <c:val>
            <c:numRef>
              <c:f>'Wedge Diagram'!$D$3:$D$34</c:f>
              <c:numCache>
                <c:formatCode>General</c:formatCode>
                <c:ptCount val="32"/>
                <c:pt idx="0">
                  <c:v>0</c:v>
                </c:pt>
                <c:pt idx="1">
                  <c:v>0</c:v>
                </c:pt>
                <c:pt idx="2">
                  <c:v>0</c:v>
                </c:pt>
                <c:pt idx="3">
                  <c:v>0</c:v>
                </c:pt>
                <c:pt idx="4">
                  <c:v>0</c:v>
                </c:pt>
                <c:pt idx="5">
                  <c:v>0</c:v>
                </c:pt>
                <c:pt idx="6">
                  <c:v>0</c:v>
                </c:pt>
                <c:pt idx="7">
                  <c:v>71.411870081556998</c:v>
                </c:pt>
                <c:pt idx="8">
                  <c:v>145.55985698261301</c:v>
                </c:pt>
                <c:pt idx="9">
                  <c:v>231.13972568756901</c:v>
                </c:pt>
                <c:pt idx="10">
                  <c:v>333.28693384523399</c:v>
                </c:pt>
                <c:pt idx="11">
                  <c:v>453.54438708893798</c:v>
                </c:pt>
                <c:pt idx="12">
                  <c:v>434.62913804683598</c:v>
                </c:pt>
                <c:pt idx="13">
                  <c:v>415.74963346795698</c:v>
                </c:pt>
                <c:pt idx="14">
                  <c:v>394.45736895784398</c:v>
                </c:pt>
                <c:pt idx="15">
                  <c:v>368.07685776103801</c:v>
                </c:pt>
                <c:pt idx="16">
                  <c:v>345.86377609785598</c:v>
                </c:pt>
                <c:pt idx="17">
                  <c:v>315.10783620394699</c:v>
                </c:pt>
                <c:pt idx="18">
                  <c:v>284.01185006045898</c:v>
                </c:pt>
                <c:pt idx="19">
                  <c:v>251.90638552326499</c:v>
                </c:pt>
                <c:pt idx="20">
                  <c:v>220.94654298477499</c:v>
                </c:pt>
                <c:pt idx="21">
                  <c:v>189.83233480176199</c:v>
                </c:pt>
                <c:pt idx="22">
                  <c:v>160.70603052878801</c:v>
                </c:pt>
                <c:pt idx="23">
                  <c:v>132.617490928953</c:v>
                </c:pt>
                <c:pt idx="24">
                  <c:v>106.581358297585</c:v>
                </c:pt>
                <c:pt idx="25">
                  <c:v>80.294938965208502</c:v>
                </c:pt>
                <c:pt idx="26">
                  <c:v>53.642126009692902</c:v>
                </c:pt>
                <c:pt idx="27">
                  <c:v>32.748708897236902</c:v>
                </c:pt>
                <c:pt idx="28">
                  <c:v>9.0481581311772903</c:v>
                </c:pt>
                <c:pt idx="29">
                  <c:v>5.8192723555690904</c:v>
                </c:pt>
                <c:pt idx="30">
                  <c:v>5.0468184615383498</c:v>
                </c:pt>
                <c:pt idx="31">
                  <c:v>4.8580711012359998</c:v>
                </c:pt>
              </c:numCache>
            </c:numRef>
          </c:val>
          <c:extLst>
            <c:ext xmlns:c16="http://schemas.microsoft.com/office/drawing/2014/chart" uri="{C3380CC4-5D6E-409C-BE32-E72D297353CC}">
              <c16:uniqueId val="{00000001-29D0-4841-A15F-7E28B693055B}"/>
            </c:ext>
          </c:extLst>
        </c:ser>
        <c:ser>
          <c:idx val="1"/>
          <c:order val="2"/>
          <c:tx>
            <c:strRef>
              <c:f>'Wedge Diagram'!$I$1</c:f>
              <c:strCache>
                <c:ptCount val="1"/>
                <c:pt idx="0">
                  <c:v>Demand Response</c:v>
                </c:pt>
              </c:strCache>
            </c:strRef>
          </c:tx>
          <c:spPr>
            <a:solidFill>
              <a:schemeClr val="accent6">
                <a:lumMod val="40000"/>
                <a:lumOff val="60000"/>
              </a:schemeClr>
            </a:solidFill>
            <a:ln>
              <a:noFill/>
            </a:ln>
            <a:effectLst/>
          </c:spPr>
          <c:cat>
            <c:numRef>
              <c:f>'Wedge Diagram'!$A$3:$A$34</c:f>
              <c:numCache>
                <c:formatCode>General</c:formatCode>
                <c:ptCount val="32"/>
                <c:pt idx="1">
                  <c:v>2020</c:v>
                </c:pt>
                <c:pt idx="6">
                  <c:v>2025</c:v>
                </c:pt>
                <c:pt idx="11">
                  <c:v>2030</c:v>
                </c:pt>
                <c:pt idx="16">
                  <c:v>2035</c:v>
                </c:pt>
                <c:pt idx="21">
                  <c:v>2040</c:v>
                </c:pt>
                <c:pt idx="26">
                  <c:v>2045</c:v>
                </c:pt>
                <c:pt idx="31">
                  <c:v>2050</c:v>
                </c:pt>
              </c:numCache>
            </c:numRef>
          </c:cat>
          <c:val>
            <c:numRef>
              <c:f>'Wedge Diagram'!$I$3:$I$34</c:f>
              <c:numCache>
                <c:formatCode>General</c:formatCode>
                <c:ptCount val="32"/>
                <c:pt idx="0">
                  <c:v>0</c:v>
                </c:pt>
                <c:pt idx="1">
                  <c:v>0</c:v>
                </c:pt>
                <c:pt idx="2">
                  <c:v>0</c:v>
                </c:pt>
                <c:pt idx="3">
                  <c:v>0</c:v>
                </c:pt>
                <c:pt idx="4">
                  <c:v>0</c:v>
                </c:pt>
                <c:pt idx="5">
                  <c:v>3.9099999999998474</c:v>
                </c:pt>
                <c:pt idx="6">
                  <c:v>9.01999999999998</c:v>
                </c:pt>
                <c:pt idx="7">
                  <c:v>6.6100786950922679</c:v>
                </c:pt>
                <c:pt idx="8">
                  <c:v>5.3645190689850528</c:v>
                </c:pt>
                <c:pt idx="9">
                  <c:v>4.0981098680920747</c:v>
                </c:pt>
                <c:pt idx="10">
                  <c:v>2.889675655119079</c:v>
                </c:pt>
                <c:pt idx="11">
                  <c:v>1.5117556857859169</c:v>
                </c:pt>
                <c:pt idx="12">
                  <c:v>1.4654394841715987</c:v>
                </c:pt>
                <c:pt idx="13">
                  <c:v>1.38231349538946</c:v>
                </c:pt>
                <c:pt idx="14">
                  <c:v>1.4449905736185</c:v>
                </c:pt>
                <c:pt idx="15">
                  <c:v>1.4655741645965199</c:v>
                </c:pt>
                <c:pt idx="16">
                  <c:v>1.5382035361139701</c:v>
                </c:pt>
                <c:pt idx="17">
                  <c:v>3.14503022698706</c:v>
                </c:pt>
                <c:pt idx="18">
                  <c:v>3.91287787182599</c:v>
                </c:pt>
                <c:pt idx="19">
                  <c:v>3.2853346350308299</c:v>
                </c:pt>
                <c:pt idx="20">
                  <c:v>3.2697347069012999</c:v>
                </c:pt>
                <c:pt idx="21">
                  <c:v>3.2917027389392199</c:v>
                </c:pt>
                <c:pt idx="22">
                  <c:v>9.0392728465002694</c:v>
                </c:pt>
                <c:pt idx="23">
                  <c:v>0</c:v>
                </c:pt>
                <c:pt idx="24">
                  <c:v>3.4900091789525498</c:v>
                </c:pt>
                <c:pt idx="25">
                  <c:v>3.4064519561000801</c:v>
                </c:pt>
                <c:pt idx="26">
                  <c:v>3.6242536348954499</c:v>
                </c:pt>
                <c:pt idx="27">
                  <c:v>4.3003355117586004</c:v>
                </c:pt>
                <c:pt idx="28">
                  <c:v>12.18345013477157</c:v>
                </c:pt>
                <c:pt idx="29">
                  <c:v>18.687823124101602</c:v>
                </c:pt>
                <c:pt idx="30">
                  <c:v>19.492947692307101</c:v>
                </c:pt>
                <c:pt idx="31">
                  <c:v>19.806782391334369</c:v>
                </c:pt>
              </c:numCache>
            </c:numRef>
          </c:val>
          <c:extLst>
            <c:ext xmlns:c16="http://schemas.microsoft.com/office/drawing/2014/chart" uri="{C3380CC4-5D6E-409C-BE32-E72D297353CC}">
              <c16:uniqueId val="{00000002-29D0-4841-A15F-7E28B693055B}"/>
            </c:ext>
          </c:extLst>
        </c:ser>
        <c:ser>
          <c:idx val="2"/>
          <c:order val="3"/>
          <c:tx>
            <c:strRef>
              <c:f>'Wedge Diagram'!$J$1</c:f>
              <c:strCache>
                <c:ptCount val="1"/>
                <c:pt idx="0">
                  <c:v>End Use Efficiency</c:v>
                </c:pt>
              </c:strCache>
            </c:strRef>
          </c:tx>
          <c:spPr>
            <a:solidFill>
              <a:srgbClr val="CCCCFF"/>
            </a:solidFill>
            <a:ln>
              <a:noFill/>
            </a:ln>
            <a:effectLst/>
          </c:spPr>
          <c:cat>
            <c:numRef>
              <c:f>'Wedge Diagram'!$A$3:$A$34</c:f>
              <c:numCache>
                <c:formatCode>General</c:formatCode>
                <c:ptCount val="32"/>
                <c:pt idx="1">
                  <c:v>2020</c:v>
                </c:pt>
                <c:pt idx="6">
                  <c:v>2025</c:v>
                </c:pt>
                <c:pt idx="11">
                  <c:v>2030</c:v>
                </c:pt>
                <c:pt idx="16">
                  <c:v>2035</c:v>
                </c:pt>
                <c:pt idx="21">
                  <c:v>2040</c:v>
                </c:pt>
                <c:pt idx="26">
                  <c:v>2045</c:v>
                </c:pt>
                <c:pt idx="31">
                  <c:v>2050</c:v>
                </c:pt>
              </c:numCache>
            </c:numRef>
          </c:cat>
          <c:val>
            <c:numRef>
              <c:f>'Wedge Diagram'!$J$3:$J$34</c:f>
              <c:numCache>
                <c:formatCode>General</c:formatCode>
                <c:ptCount val="32"/>
                <c:pt idx="0">
                  <c:v>0</c:v>
                </c:pt>
                <c:pt idx="1">
                  <c:v>0</c:v>
                </c:pt>
                <c:pt idx="2">
                  <c:v>0</c:v>
                </c:pt>
                <c:pt idx="3">
                  <c:v>0</c:v>
                </c:pt>
                <c:pt idx="4">
                  <c:v>0</c:v>
                </c:pt>
                <c:pt idx="5">
                  <c:v>0</c:v>
                </c:pt>
                <c:pt idx="6">
                  <c:v>0</c:v>
                </c:pt>
                <c:pt idx="7">
                  <c:v>36.89805122335077</c:v>
                </c:pt>
                <c:pt idx="8">
                  <c:v>69.275623948401815</c:v>
                </c:pt>
                <c:pt idx="9">
                  <c:v>95.079313503327711</c:v>
                </c:pt>
                <c:pt idx="10">
                  <c:v>116.2227548488742</c:v>
                </c:pt>
                <c:pt idx="11">
                  <c:v>120.0387058573464</c:v>
                </c:pt>
                <c:pt idx="12">
                  <c:v>117.2435807997136</c:v>
                </c:pt>
                <c:pt idx="13">
                  <c:v>115.60329650232399</c:v>
                </c:pt>
                <c:pt idx="14">
                  <c:v>120.81958755717639</c:v>
                </c:pt>
                <c:pt idx="15">
                  <c:v>121.74315217565498</c:v>
                </c:pt>
                <c:pt idx="16">
                  <c:v>121.68994566988991</c:v>
                </c:pt>
                <c:pt idx="17">
                  <c:v>123.14866984959821</c:v>
                </c:pt>
                <c:pt idx="18">
                  <c:v>127.82067714631219</c:v>
                </c:pt>
                <c:pt idx="19">
                  <c:v>132.5951001551571</c:v>
                </c:pt>
                <c:pt idx="20">
                  <c:v>135.2150897985228</c:v>
                </c:pt>
                <c:pt idx="21">
                  <c:v>137.13266040988259</c:v>
                </c:pt>
                <c:pt idx="22">
                  <c:v>143.45922348312331</c:v>
                </c:pt>
                <c:pt idx="23">
                  <c:v>138.8511544613938</c:v>
                </c:pt>
                <c:pt idx="24">
                  <c:v>144.97946387426731</c:v>
                </c:pt>
                <c:pt idx="25">
                  <c:v>146.30192604897701</c:v>
                </c:pt>
                <c:pt idx="26">
                  <c:v>131.06792084006469</c:v>
                </c:pt>
                <c:pt idx="27">
                  <c:v>98.926094272628603</c:v>
                </c:pt>
                <c:pt idx="28">
                  <c:v>58.9603234501351</c:v>
                </c:pt>
                <c:pt idx="29">
                  <c:v>52.559502536533692</c:v>
                </c:pt>
                <c:pt idx="30">
                  <c:v>51.919015384614873</c:v>
                </c:pt>
                <c:pt idx="31">
                  <c:v>52.544148034995104</c:v>
                </c:pt>
              </c:numCache>
            </c:numRef>
          </c:val>
          <c:extLst>
            <c:ext xmlns:c16="http://schemas.microsoft.com/office/drawing/2014/chart" uri="{C3380CC4-5D6E-409C-BE32-E72D297353CC}">
              <c16:uniqueId val="{00000003-29D0-4841-A15F-7E28B693055B}"/>
            </c:ext>
          </c:extLst>
        </c:ser>
        <c:ser>
          <c:idx val="3"/>
          <c:order val="4"/>
          <c:tx>
            <c:v>Kigali Amendment</c:v>
          </c:tx>
          <c:spPr>
            <a:solidFill>
              <a:schemeClr val="accent4">
                <a:lumMod val="20000"/>
                <a:lumOff val="80000"/>
              </a:schemeClr>
            </a:solidFill>
            <a:ln>
              <a:noFill/>
            </a:ln>
            <a:effectLst/>
          </c:spPr>
          <c:cat>
            <c:numRef>
              <c:f>'Wedge Diagram'!$A$3:$A$34</c:f>
              <c:numCache>
                <c:formatCode>General</c:formatCode>
                <c:ptCount val="32"/>
                <c:pt idx="1">
                  <c:v>2020</c:v>
                </c:pt>
                <c:pt idx="6">
                  <c:v>2025</c:v>
                </c:pt>
                <c:pt idx="11">
                  <c:v>2030</c:v>
                </c:pt>
                <c:pt idx="16">
                  <c:v>2035</c:v>
                </c:pt>
                <c:pt idx="21">
                  <c:v>2040</c:v>
                </c:pt>
                <c:pt idx="26">
                  <c:v>2045</c:v>
                </c:pt>
                <c:pt idx="31">
                  <c:v>2050</c:v>
                </c:pt>
              </c:numCache>
            </c:numRef>
          </c:cat>
          <c:val>
            <c:numRef>
              <c:f>'Wedge Diagram'!$H$3:$H$34</c:f>
              <c:numCache>
                <c:formatCode>General</c:formatCode>
                <c:ptCount val="32"/>
                <c:pt idx="0">
                  <c:v>0</c:v>
                </c:pt>
                <c:pt idx="1">
                  <c:v>0</c:v>
                </c:pt>
                <c:pt idx="2">
                  <c:v>0</c:v>
                </c:pt>
                <c:pt idx="3">
                  <c:v>0</c:v>
                </c:pt>
                <c:pt idx="4">
                  <c:v>0</c:v>
                </c:pt>
                <c:pt idx="5">
                  <c:v>0</c:v>
                </c:pt>
                <c:pt idx="6">
                  <c:v>0</c:v>
                </c:pt>
                <c:pt idx="7">
                  <c:v>0</c:v>
                </c:pt>
                <c:pt idx="8">
                  <c:v>0</c:v>
                </c:pt>
                <c:pt idx="9">
                  <c:v>1.35285094101092</c:v>
                </c:pt>
                <c:pt idx="10">
                  <c:v>3.5006356507725598</c:v>
                </c:pt>
                <c:pt idx="11">
                  <c:v>7.2051513679288997</c:v>
                </c:pt>
                <c:pt idx="12">
                  <c:v>10.931841669278599</c:v>
                </c:pt>
                <c:pt idx="13">
                  <c:v>16.964756534328998</c:v>
                </c:pt>
                <c:pt idx="14">
                  <c:v>23.788052911361099</c:v>
                </c:pt>
                <c:pt idx="15">
                  <c:v>31.2544158987095</c:v>
                </c:pt>
                <c:pt idx="16">
                  <c:v>84.498074696139</c:v>
                </c:pt>
                <c:pt idx="17">
                  <c:v>88.838463719467299</c:v>
                </c:pt>
                <c:pt idx="18">
                  <c:v>91.854594921402494</c:v>
                </c:pt>
                <c:pt idx="19">
                  <c:v>92.953179686546605</c:v>
                </c:pt>
                <c:pt idx="20">
                  <c:v>93.418632509800005</c:v>
                </c:pt>
                <c:pt idx="21">
                  <c:v>93.0433020494159</c:v>
                </c:pt>
                <c:pt idx="22">
                  <c:v>117.56547314158701</c:v>
                </c:pt>
                <c:pt idx="23">
                  <c:v>150.10135460965199</c:v>
                </c:pt>
                <c:pt idx="24">
                  <c:v>172.25916864919401</c:v>
                </c:pt>
                <c:pt idx="25">
                  <c:v>197.406683029714</c:v>
                </c:pt>
                <c:pt idx="26">
                  <c:v>155.295699515346</c:v>
                </c:pt>
                <c:pt idx="27">
                  <c:v>221.154861318375</c:v>
                </c:pt>
                <c:pt idx="28">
                  <c:v>200.84806828391501</c:v>
                </c:pt>
                <c:pt idx="29">
                  <c:v>332.46340198379499</c:v>
                </c:pt>
                <c:pt idx="30">
                  <c:v>327.70121846153899</c:v>
                </c:pt>
                <c:pt idx="31">
                  <c:v>297.34099847243402</c:v>
                </c:pt>
              </c:numCache>
            </c:numRef>
          </c:val>
          <c:extLst>
            <c:ext xmlns:c16="http://schemas.microsoft.com/office/drawing/2014/chart" uri="{C3380CC4-5D6E-409C-BE32-E72D297353CC}">
              <c16:uniqueId val="{00000004-29D0-4841-A15F-7E28B693055B}"/>
            </c:ext>
          </c:extLst>
        </c:ser>
        <c:dLbls>
          <c:showLegendKey val="0"/>
          <c:showVal val="0"/>
          <c:showCatName val="0"/>
          <c:showSerName val="0"/>
          <c:showPercent val="0"/>
          <c:showBubbleSize val="0"/>
        </c:dLbls>
        <c:axId val="1870349183"/>
        <c:axId val="1870349599"/>
      </c:areaChart>
      <c:catAx>
        <c:axId val="1870349183"/>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870349599"/>
        <c:crosses val="autoZero"/>
        <c:auto val="1"/>
        <c:lblAlgn val="ctr"/>
        <c:lblOffset val="100"/>
        <c:noMultiLvlLbl val="0"/>
      </c:catAx>
      <c:valAx>
        <c:axId val="1870349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a:t>Emissions (MMT CO2e)</a:t>
                </a:r>
              </a:p>
            </c:rich>
          </c:tx>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8703491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0</xdr:rowOff>
    </xdr:from>
    <xdr:to>
      <xdr:col>11</xdr:col>
      <xdr:colOff>0</xdr:colOff>
      <xdr:row>63</xdr:row>
      <xdr:rowOff>145676</xdr:rowOff>
    </xdr:to>
    <xdr:graphicFrame macro="">
      <xdr:nvGraphicFramePr>
        <xdr:cNvPr id="2" name="Chart 1">
          <a:extLst>
            <a:ext uri="{FF2B5EF4-FFF2-40B4-BE49-F238E27FC236}">
              <a16:creationId xmlns:a16="http://schemas.microsoft.com/office/drawing/2014/main" id="{DB6D8E2F-D2AE-47EB-A47A-5A55434A8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6</xdr:col>
      <xdr:colOff>117976</xdr:colOff>
      <xdr:row>33</xdr:row>
      <xdr:rowOff>187167</xdr:rowOff>
    </xdr:to>
    <xdr:pic>
      <xdr:nvPicPr>
        <xdr:cNvPr id="3" name="Picture 2">
          <a:extLst>
            <a:ext uri="{FF2B5EF4-FFF2-40B4-BE49-F238E27FC236}">
              <a16:creationId xmlns:a16="http://schemas.microsoft.com/office/drawing/2014/main" id="{2A2D2285-9647-7DB1-5135-B8B56E7F7EFD}"/>
            </a:ext>
          </a:extLst>
        </xdr:cNvPr>
        <xdr:cNvPicPr>
          <a:picLocks noChangeAspect="1"/>
        </xdr:cNvPicPr>
      </xdr:nvPicPr>
      <xdr:blipFill>
        <a:blip xmlns:r="http://schemas.openxmlformats.org/officeDocument/2006/relationships" r:embed="rId1"/>
        <a:stretch>
          <a:fillRect/>
        </a:stretch>
      </xdr:blipFill>
      <xdr:spPr>
        <a:xfrm>
          <a:off x="0" y="2095500"/>
          <a:ext cx="6268325" cy="3419952"/>
        </a:xfrm>
        <a:prstGeom prst="rect">
          <a:avLst/>
        </a:prstGeom>
      </xdr:spPr>
    </xdr:pic>
    <xdr:clientData/>
  </xdr:twoCellAnchor>
  <xdr:twoCellAnchor>
    <xdr:from>
      <xdr:col>4</xdr:col>
      <xdr:colOff>257169</xdr:colOff>
      <xdr:row>15</xdr:row>
      <xdr:rowOff>190497</xdr:rowOff>
    </xdr:from>
    <xdr:to>
      <xdr:col>4</xdr:col>
      <xdr:colOff>257169</xdr:colOff>
      <xdr:row>32</xdr:row>
      <xdr:rowOff>152397</xdr:rowOff>
    </xdr:to>
    <xdr:cxnSp macro="">
      <xdr:nvCxnSpPr>
        <xdr:cNvPr id="5" name="Straight Connector 4">
          <a:extLst>
            <a:ext uri="{FF2B5EF4-FFF2-40B4-BE49-F238E27FC236}">
              <a16:creationId xmlns:a16="http://schemas.microsoft.com/office/drawing/2014/main" id="{D5A5761F-2682-E04B-766A-55344BB3E469}"/>
            </a:ext>
          </a:extLst>
        </xdr:cNvPr>
        <xdr:cNvCxnSpPr/>
      </xdr:nvCxnSpPr>
      <xdr:spPr>
        <a:xfrm>
          <a:off x="4873993" y="2666997"/>
          <a:ext cx="0" cy="3200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22412</xdr:colOff>
      <xdr:row>29</xdr:row>
      <xdr:rowOff>20172</xdr:rowOff>
    </xdr:from>
    <xdr:to>
      <xdr:col>6</xdr:col>
      <xdr:colOff>405653</xdr:colOff>
      <xdr:row>29</xdr:row>
      <xdr:rowOff>20172</xdr:rowOff>
    </xdr:to>
    <xdr:cxnSp macro="">
      <xdr:nvCxnSpPr>
        <xdr:cNvPr id="4" name="Straight Connector 3">
          <a:extLst>
            <a:ext uri="{FF2B5EF4-FFF2-40B4-BE49-F238E27FC236}">
              <a16:creationId xmlns:a16="http://schemas.microsoft.com/office/drawing/2014/main" id="{2B56BAA0-1E7B-440B-B243-771238822A01}"/>
            </a:ext>
          </a:extLst>
        </xdr:cNvPr>
        <xdr:cNvCxnSpPr/>
      </xdr:nvCxnSpPr>
      <xdr:spPr>
        <a:xfrm rot="5400000">
          <a:off x="3222812" y="1963272"/>
          <a:ext cx="0" cy="6400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bie/Dropbox%20(Energy%20InNovation)/My%20Documents/Policy%20Solutions%20Project/US/Models/eps-1.3.0-us/InputData/indst/BPEiC/BAU%20Process%20Emis%20in%20CO2e_Updated%20Velders%20Me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obbie/Downloads/IESS_Version2.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deng/Desktop/Dropbox_Free_Zone/EPS/Model%20Repos/eps-india/InputData/indst/PERAC/Proc%20Emis%20Reductions%20and%20Cos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Cross-Page Data"/>
      <sheetName val="Non-Energy FF CO2 Emissions"/>
      <sheetName val="Cement CO2 Emissions"/>
      <sheetName val="Iron and Steel"/>
      <sheetName val="Coal Mining"/>
      <sheetName val="Natural Gas Systems"/>
      <sheetName val="Petroleum Systems"/>
      <sheetName val="Chem - HCFC 22 Production"/>
      <sheetName val="Chem - ODS"/>
      <sheetName val="Other - Aluminum"/>
      <sheetName val="Other - Magnesium"/>
      <sheetName val="Other - Semiconductor Mfg"/>
      <sheetName val="Other - Elec Trans and Dist"/>
      <sheetName val="Agriculture - EF &amp; Manure Mgmt"/>
      <sheetName val="Agriculture - Rice Cultivation"/>
      <sheetName val="Agriculture - Soil Mgmt"/>
      <sheetName val="Waste - Landfills"/>
      <sheetName val="Waste - Water Treatment"/>
      <sheetName val="Other Industrial Processes"/>
      <sheetName val="Combined Data"/>
      <sheetName val="BPEiC-CO2"/>
      <sheetName val="BPEiC-CH4"/>
      <sheetName val="BPEiC-N2O"/>
      <sheetName val="BPEiC-F-gases"/>
      <sheetName val="EPA (2017) Table A3.6-1"/>
      <sheetName val="EPA (2017) Table A3.6-7"/>
      <sheetName val="EPA (2017) Table A3.6-10"/>
      <sheetName val="AEO 2017_Table 6"/>
      <sheetName val="AEO 2017_Table 11"/>
      <sheetName val="AEO 2017_Table 13"/>
      <sheetName val="AEO 2017_Table 15"/>
      <sheetName val="AEO 2017_Table 19"/>
      <sheetName val="AEO 2017_Table 20"/>
      <sheetName val="AEO 2017_Table 24"/>
      <sheetName val="AEO 2017_Table 62"/>
      <sheetName val="AEO 2016_Table 6"/>
    </sheetNames>
    <sheetDataSet>
      <sheetData sheetId="0"/>
      <sheetData sheetId="1">
        <row r="12">
          <cell r="C12">
            <v>28</v>
          </cell>
        </row>
        <row r="13">
          <cell r="C13">
            <v>265</v>
          </cell>
        </row>
      </sheetData>
      <sheetData sheetId="2"/>
      <sheetData sheetId="3"/>
      <sheetData sheetId="4"/>
      <sheetData sheetId="5"/>
      <sheetData sheetId="6"/>
      <sheetData sheetId="7"/>
      <sheetData sheetId="8"/>
      <sheetData sheetId="9">
        <row r="5">
          <cell r="A5" t="str">
            <v>Transport Refrigeration</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row r="3">
          <cell r="C3" t="str">
            <v>TWh</v>
          </cell>
        </row>
        <row r="9">
          <cell r="C9" t="str">
            <v>INR Trillion</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ow r="14">
          <cell r="F14">
            <v>1</v>
          </cell>
        </row>
      </sheetData>
      <sheetData sheetId="57"/>
      <sheetData sheetId="58"/>
      <sheetData sheetId="59"/>
      <sheetData sheetId="6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Country Selector"/>
      <sheetName val="Multipliers and Adjustments"/>
      <sheetName val="EPA Data"/>
      <sheetName val="NPV Calcs"/>
      <sheetName val="AEO Table 13"/>
      <sheetName val="EPA Source to Industry Map"/>
      <sheetName val="Tech to Policy Mapping"/>
      <sheetName val="EPA non-CO2 Data"/>
      <sheetName val="IEA-MethaneEmissions"/>
      <sheetName val="IEA-MethaneAbatement"/>
      <sheetName val="IEA Tech to Policy Mapping"/>
      <sheetName val="EPA to IEA Scaling"/>
      <sheetName val="SNAP Adjustment"/>
      <sheetName val="Cement Data"/>
      <sheetName val="EPA-ngps-mthncptr"/>
      <sheetName val="EPA-ngps-mthndstr"/>
      <sheetName val="IEA-ngps-mthncptr"/>
      <sheetName val="IEA-ngps-mthndstr"/>
      <sheetName val="Data Check"/>
      <sheetName val="PERAC-cement"/>
      <sheetName val="PERAC-ngps-mthncptr"/>
      <sheetName val="PERAC-ngps-mthndstr"/>
      <sheetName val="PERAC-fgassubstitution"/>
      <sheetName val="PERAC-fgasdestruction"/>
      <sheetName val="PERAC-fgasrecovery"/>
      <sheetName val="PERAC-inspctmaintretrofit"/>
      <sheetName val="PERAC-coalmining-mthncptr"/>
      <sheetName val="PERAC-coalmining-mthndstr"/>
      <sheetName val="PERAC-waste-mthncptr"/>
      <sheetName val="PERAC-waste-mthndstr"/>
      <sheetName val="PERAC-cropsrice"/>
      <sheetName val="PERAC-livestock"/>
      <sheetName val="PERAC-MCD"/>
    </sheetNames>
    <sheetDataSet>
      <sheetData sheetId="0">
        <row r="121">
          <cell r="A121">
            <v>1000000000000</v>
          </cell>
        </row>
      </sheetData>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A7C58-7C10-4685-A049-B6EF6BAFD9A3}">
  <dimension ref="A1:C15"/>
  <sheetViews>
    <sheetView zoomScale="85" zoomScaleNormal="85" workbookViewId="0">
      <selection activeCell="B1" sqref="B1"/>
    </sheetView>
  </sheetViews>
  <sheetFormatPr defaultRowHeight="14.5" x14ac:dyDescent="0.35"/>
  <cols>
    <col min="1" max="1" width="2.81640625" customWidth="1"/>
  </cols>
  <sheetData>
    <row r="1" spans="1:3" x14ac:dyDescent="0.35">
      <c r="A1" s="1" t="s">
        <v>17</v>
      </c>
    </row>
    <row r="2" spans="1:3" x14ac:dyDescent="0.35">
      <c r="B2" s="9"/>
      <c r="C2" t="s">
        <v>261</v>
      </c>
    </row>
    <row r="3" spans="1:3" x14ac:dyDescent="0.35">
      <c r="B3" s="10"/>
      <c r="C3" t="s">
        <v>19</v>
      </c>
    </row>
    <row r="4" spans="1:3" x14ac:dyDescent="0.35">
      <c r="B4" s="79"/>
      <c r="C4" t="s">
        <v>214</v>
      </c>
    </row>
    <row r="6" spans="1:3" x14ac:dyDescent="0.35">
      <c r="A6" s="1" t="s">
        <v>1</v>
      </c>
    </row>
    <row r="7" spans="1:3" x14ac:dyDescent="0.35">
      <c r="B7" t="s">
        <v>244</v>
      </c>
    </row>
    <row r="9" spans="1:3" x14ac:dyDescent="0.35">
      <c r="B9" t="s">
        <v>20</v>
      </c>
    </row>
    <row r="11" spans="1:3" x14ac:dyDescent="0.35">
      <c r="B11" t="s">
        <v>21</v>
      </c>
    </row>
    <row r="13" spans="1:3" x14ac:dyDescent="0.35">
      <c r="B13" t="s">
        <v>22</v>
      </c>
    </row>
    <row r="15" spans="1:3" x14ac:dyDescent="0.35">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58CBA-365C-4DE5-A182-4E296AC936BB}">
  <sheetPr>
    <tabColor rgb="FF00B050"/>
  </sheetPr>
  <dimension ref="A1:AG126"/>
  <sheetViews>
    <sheetView tabSelected="1" topLeftCell="A64" zoomScale="85" zoomScaleNormal="85" workbookViewId="0">
      <selection activeCell="H112" sqref="H112"/>
    </sheetView>
  </sheetViews>
  <sheetFormatPr defaultRowHeight="14.5" x14ac:dyDescent="0.35"/>
  <cols>
    <col min="1" max="1" width="44" customWidth="1"/>
    <col min="3" max="3" width="13.36328125" bestFit="1" customWidth="1"/>
  </cols>
  <sheetData>
    <row r="1" spans="1:33" x14ac:dyDescent="0.35">
      <c r="A1" s="1" t="s">
        <v>0</v>
      </c>
    </row>
    <row r="2" spans="1:33" x14ac:dyDescent="0.35">
      <c r="A2" s="81" t="s">
        <v>2</v>
      </c>
    </row>
    <row r="3" spans="1:33" x14ac:dyDescent="0.35">
      <c r="A3" s="81" t="s">
        <v>277</v>
      </c>
    </row>
    <row r="4" spans="1:33" x14ac:dyDescent="0.35">
      <c r="A4" s="81" t="s">
        <v>3</v>
      </c>
    </row>
    <row r="6" spans="1:33" x14ac:dyDescent="0.35">
      <c r="A6" s="3" t="s">
        <v>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row>
    <row r="8" spans="1:33" x14ac:dyDescent="0.35">
      <c r="A8" s="1" t="s">
        <v>31</v>
      </c>
    </row>
    <row r="9" spans="1:33" x14ac:dyDescent="0.35">
      <c r="A9" s="45" t="s">
        <v>275</v>
      </c>
    </row>
    <row r="10" spans="1:33" x14ac:dyDescent="0.35">
      <c r="A10" t="s">
        <v>29</v>
      </c>
      <c r="B10">
        <v>2019</v>
      </c>
      <c r="C10">
        <v>2020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row>
    <row r="11" spans="1:33" x14ac:dyDescent="0.35">
      <c r="A11" t="s">
        <v>30</v>
      </c>
      <c r="B11">
        <v>3074.34</v>
      </c>
      <c r="C11">
        <v>2817.49</v>
      </c>
      <c r="D11">
        <v>3050</v>
      </c>
      <c r="E11">
        <v>3204.78</v>
      </c>
      <c r="F11">
        <v>3373.71</v>
      </c>
      <c r="G11">
        <v>3487.68</v>
      </c>
      <c r="H11">
        <v>3564.33</v>
      </c>
      <c r="I11">
        <v>3638.9</v>
      </c>
      <c r="J11">
        <v>3706.78</v>
      </c>
      <c r="K11">
        <v>3814.14</v>
      </c>
      <c r="L11">
        <v>3929.29</v>
      </c>
      <c r="M11">
        <v>4039.43</v>
      </c>
      <c r="N11">
        <v>4149.1000000000004</v>
      </c>
      <c r="O11">
        <v>4263.25</v>
      </c>
      <c r="P11">
        <v>4384.47</v>
      </c>
      <c r="Q11">
        <v>4489.88</v>
      </c>
      <c r="R11">
        <v>4592.99</v>
      </c>
      <c r="S11">
        <v>4692.59</v>
      </c>
      <c r="T11">
        <v>4792.29</v>
      </c>
      <c r="U11">
        <v>4895.62</v>
      </c>
      <c r="V11">
        <v>4997.95</v>
      </c>
      <c r="W11">
        <v>5098.67</v>
      </c>
      <c r="X11">
        <v>5198.1899999999996</v>
      </c>
      <c r="Y11">
        <v>5297.95</v>
      </c>
      <c r="Z11">
        <v>5384.72</v>
      </c>
      <c r="AA11">
        <v>5469.32</v>
      </c>
      <c r="AB11">
        <v>5553.99</v>
      </c>
      <c r="AC11">
        <v>5640.8</v>
      </c>
      <c r="AD11">
        <v>5727.69</v>
      </c>
      <c r="AE11">
        <v>5815.69</v>
      </c>
      <c r="AF11">
        <v>5903.21</v>
      </c>
      <c r="AG11">
        <v>5991.49</v>
      </c>
    </row>
    <row r="13" spans="1:33" x14ac:dyDescent="0.35">
      <c r="A13" s="1" t="s">
        <v>32</v>
      </c>
    </row>
    <row r="14" spans="1:33" x14ac:dyDescent="0.35">
      <c r="A14" s="45" t="s">
        <v>275</v>
      </c>
    </row>
    <row r="15" spans="1:33" x14ac:dyDescent="0.35">
      <c r="A15" t="s">
        <v>29</v>
      </c>
      <c r="B15">
        <v>2019</v>
      </c>
      <c r="C15">
        <v>2020</v>
      </c>
      <c r="D15">
        <v>2021</v>
      </c>
      <c r="E15">
        <v>2022</v>
      </c>
      <c r="F15">
        <v>2023</v>
      </c>
      <c r="G15">
        <v>2024</v>
      </c>
      <c r="H15">
        <v>2025</v>
      </c>
      <c r="I15">
        <v>2026</v>
      </c>
      <c r="J15">
        <v>2027</v>
      </c>
      <c r="K15">
        <v>2028</v>
      </c>
      <c r="L15">
        <v>2029</v>
      </c>
      <c r="M15">
        <v>2030</v>
      </c>
      <c r="N15">
        <v>2031</v>
      </c>
      <c r="O15">
        <v>2032</v>
      </c>
      <c r="P15">
        <v>2033</v>
      </c>
      <c r="Q15">
        <v>2034</v>
      </c>
      <c r="R15">
        <v>2035</v>
      </c>
      <c r="S15">
        <v>2036</v>
      </c>
      <c r="T15">
        <v>2037</v>
      </c>
      <c r="U15">
        <v>2038</v>
      </c>
      <c r="V15">
        <v>2039</v>
      </c>
      <c r="W15">
        <v>2040</v>
      </c>
      <c r="X15">
        <v>2041</v>
      </c>
      <c r="Y15">
        <v>2042</v>
      </c>
      <c r="Z15">
        <v>2043</v>
      </c>
      <c r="AA15">
        <v>2044</v>
      </c>
      <c r="AB15">
        <v>2045</v>
      </c>
      <c r="AC15">
        <v>2046</v>
      </c>
      <c r="AD15">
        <v>2047</v>
      </c>
      <c r="AE15">
        <v>2048</v>
      </c>
      <c r="AF15">
        <v>2049</v>
      </c>
      <c r="AG15">
        <v>2050</v>
      </c>
    </row>
    <row r="16" spans="1:33" x14ac:dyDescent="0.35">
      <c r="A16" t="s">
        <v>33</v>
      </c>
      <c r="B16">
        <v>415.67700000000002</v>
      </c>
      <c r="C16">
        <v>330.99799999999999</v>
      </c>
      <c r="D16">
        <v>399.30700000000002</v>
      </c>
      <c r="E16">
        <v>445.29399999999998</v>
      </c>
      <c r="F16">
        <v>480.71600000000001</v>
      </c>
      <c r="G16">
        <v>507.65600000000001</v>
      </c>
      <c r="H16">
        <v>529.45299999999997</v>
      </c>
      <c r="I16">
        <v>550.47900000000004</v>
      </c>
      <c r="J16">
        <v>569.05200000000002</v>
      </c>
      <c r="K16">
        <v>591.88699999999994</v>
      </c>
      <c r="L16">
        <v>614.30200000000002</v>
      </c>
      <c r="M16">
        <v>635.28399999999999</v>
      </c>
      <c r="N16">
        <v>654.44500000000005</v>
      </c>
      <c r="O16">
        <v>672.07100000000003</v>
      </c>
      <c r="P16">
        <v>688.15</v>
      </c>
      <c r="Q16">
        <v>703.10599999999999</v>
      </c>
      <c r="R16">
        <v>716.91099999999994</v>
      </c>
      <c r="S16">
        <v>729.97299999999996</v>
      </c>
      <c r="T16">
        <v>743.09</v>
      </c>
      <c r="U16">
        <v>759.09799999999996</v>
      </c>
      <c r="V16">
        <v>774.65200000000004</v>
      </c>
      <c r="W16">
        <v>790.05399999999997</v>
      </c>
      <c r="X16">
        <v>805.33100000000002</v>
      </c>
      <c r="Y16">
        <v>820.56700000000001</v>
      </c>
      <c r="Z16">
        <v>834.02700000000004</v>
      </c>
      <c r="AA16">
        <v>847.54200000000003</v>
      </c>
      <c r="AB16">
        <v>861.34699999999998</v>
      </c>
      <c r="AC16">
        <v>875.28300000000002</v>
      </c>
      <c r="AD16">
        <v>889.33900000000006</v>
      </c>
      <c r="AE16">
        <v>903.67899999999997</v>
      </c>
      <c r="AF16">
        <v>918.02</v>
      </c>
      <c r="AG16">
        <v>932.50199999999995</v>
      </c>
    </row>
    <row r="17" spans="1:33" x14ac:dyDescent="0.35">
      <c r="A17" t="s">
        <v>34</v>
      </c>
      <c r="B17">
        <v>964.51099999999997</v>
      </c>
      <c r="C17">
        <v>895.34799999999996</v>
      </c>
      <c r="D17">
        <v>939.899</v>
      </c>
      <c r="E17">
        <v>963.90800000000002</v>
      </c>
      <c r="F17">
        <v>1016.64</v>
      </c>
      <c r="G17">
        <v>1031.75</v>
      </c>
      <c r="H17">
        <v>1021.15</v>
      </c>
      <c r="I17">
        <v>1005.39</v>
      </c>
      <c r="J17">
        <v>986.23900000000003</v>
      </c>
      <c r="K17">
        <v>989.49800000000005</v>
      </c>
      <c r="L17">
        <v>1000.47</v>
      </c>
      <c r="M17">
        <v>1010.31</v>
      </c>
      <c r="N17">
        <v>1015.34</v>
      </c>
      <c r="O17">
        <v>1026.42</v>
      </c>
      <c r="P17">
        <v>1045.06</v>
      </c>
      <c r="Q17">
        <v>1049.0899999999999</v>
      </c>
      <c r="R17">
        <v>1052.6500000000001</v>
      </c>
      <c r="S17">
        <v>1055.93</v>
      </c>
      <c r="T17">
        <v>1059.05</v>
      </c>
      <c r="U17">
        <v>1062.0899999999999</v>
      </c>
      <c r="V17">
        <v>1064.45</v>
      </c>
      <c r="W17">
        <v>1066.57</v>
      </c>
      <c r="X17">
        <v>1068.98</v>
      </c>
      <c r="Y17">
        <v>1071.1600000000001</v>
      </c>
      <c r="Z17">
        <v>1073.67</v>
      </c>
      <c r="AA17">
        <v>1074.23</v>
      </c>
      <c r="AB17">
        <v>1074.8699999999999</v>
      </c>
      <c r="AC17">
        <v>1075.47</v>
      </c>
      <c r="AD17">
        <v>1075.74</v>
      </c>
      <c r="AE17">
        <v>1076.51</v>
      </c>
      <c r="AF17">
        <v>1076.8499999999999</v>
      </c>
      <c r="AG17">
        <v>1077.6400000000001</v>
      </c>
    </row>
    <row r="18" spans="1:33" x14ac:dyDescent="0.35">
      <c r="A18" t="s">
        <v>35</v>
      </c>
      <c r="B18">
        <v>260.74099999999999</v>
      </c>
      <c r="C18">
        <v>246.815</v>
      </c>
      <c r="D18">
        <v>236.00299999999999</v>
      </c>
      <c r="E18">
        <v>224.64699999999999</v>
      </c>
      <c r="F18">
        <v>216.63900000000001</v>
      </c>
      <c r="G18">
        <v>208.51599999999999</v>
      </c>
      <c r="H18">
        <v>200.334</v>
      </c>
      <c r="I18">
        <v>192.167</v>
      </c>
      <c r="J18">
        <v>183.94300000000001</v>
      </c>
      <c r="K18">
        <v>180.73400000000001</v>
      </c>
      <c r="L18">
        <v>177.529</v>
      </c>
      <c r="M18">
        <v>174.36600000000001</v>
      </c>
      <c r="N18">
        <v>171.149</v>
      </c>
      <c r="O18">
        <v>167.93600000000001</v>
      </c>
      <c r="P18">
        <v>164.375</v>
      </c>
      <c r="Q18">
        <v>160.78700000000001</v>
      </c>
      <c r="R18">
        <v>157.19300000000001</v>
      </c>
      <c r="S18">
        <v>153.60499999999999</v>
      </c>
      <c r="T18">
        <v>150.018</v>
      </c>
      <c r="U18">
        <v>149.30099999999999</v>
      </c>
      <c r="V18">
        <v>148.58500000000001</v>
      </c>
      <c r="W18">
        <v>147.85499999999999</v>
      </c>
      <c r="X18">
        <v>147.13999999999999</v>
      </c>
      <c r="Y18">
        <v>146.41</v>
      </c>
      <c r="Z18">
        <v>145.66499999999999</v>
      </c>
      <c r="AA18">
        <v>144.91300000000001</v>
      </c>
      <c r="AB18">
        <v>144.16200000000001</v>
      </c>
      <c r="AC18">
        <v>143.41</v>
      </c>
      <c r="AD18">
        <v>142.65799999999999</v>
      </c>
      <c r="AE18">
        <v>141.90600000000001</v>
      </c>
      <c r="AF18">
        <v>141.149</v>
      </c>
      <c r="AG18">
        <v>140.404</v>
      </c>
    </row>
    <row r="19" spans="1:33" x14ac:dyDescent="0.35">
      <c r="A19" t="s">
        <v>36</v>
      </c>
      <c r="B19">
        <v>7.4291700000000001</v>
      </c>
      <c r="C19">
        <v>7.3372200000000003</v>
      </c>
      <c r="D19">
        <v>7.5947300000000002</v>
      </c>
      <c r="E19">
        <v>7.7958400000000001</v>
      </c>
      <c r="F19">
        <v>7.9432900000000002</v>
      </c>
      <c r="G19">
        <v>8.0759899999999991</v>
      </c>
      <c r="H19">
        <v>8.2011299999999991</v>
      </c>
      <c r="I19">
        <v>8.3225499999999997</v>
      </c>
      <c r="J19">
        <v>8.4420300000000008</v>
      </c>
      <c r="K19">
        <v>8.7494200000000006</v>
      </c>
      <c r="L19">
        <v>9.0563300000000009</v>
      </c>
      <c r="M19">
        <v>9.3629999999999995</v>
      </c>
      <c r="N19">
        <v>9.6695399999999996</v>
      </c>
      <c r="O19">
        <v>9.9760899999999992</v>
      </c>
      <c r="P19">
        <v>10.0123</v>
      </c>
      <c r="Q19">
        <v>10.048400000000001</v>
      </c>
      <c r="R19">
        <v>10.0846</v>
      </c>
      <c r="S19">
        <v>10.120799999999999</v>
      </c>
      <c r="T19">
        <v>10.157</v>
      </c>
      <c r="U19">
        <v>10.090299999999999</v>
      </c>
      <c r="V19">
        <v>10.0237</v>
      </c>
      <c r="W19">
        <v>9.9569299999999998</v>
      </c>
      <c r="X19">
        <v>9.8902800000000006</v>
      </c>
      <c r="Y19">
        <v>9.8236299999999996</v>
      </c>
      <c r="Z19">
        <v>9.7895299999999992</v>
      </c>
      <c r="AA19">
        <v>9.7554999999999996</v>
      </c>
      <c r="AB19">
        <v>9.7214100000000006</v>
      </c>
      <c r="AC19">
        <v>9.6873699999999996</v>
      </c>
      <c r="AD19">
        <v>9.6532800000000005</v>
      </c>
      <c r="AE19">
        <v>9.6191800000000001</v>
      </c>
      <c r="AF19">
        <v>9.5851500000000005</v>
      </c>
      <c r="AG19">
        <v>9.55105</v>
      </c>
    </row>
    <row r="20" spans="1:33" x14ac:dyDescent="0.35">
      <c r="A20" t="s">
        <v>37</v>
      </c>
      <c r="B20">
        <v>1726.9</v>
      </c>
      <c r="C20">
        <v>1637.91</v>
      </c>
      <c r="D20">
        <v>1768.11</v>
      </c>
      <c r="E20">
        <v>1864.06</v>
      </c>
      <c r="F20">
        <v>1952.69</v>
      </c>
      <c r="G20">
        <v>2032.6</v>
      </c>
      <c r="H20">
        <v>2106.11</v>
      </c>
      <c r="I20">
        <v>2183.46</v>
      </c>
      <c r="J20">
        <v>2260.02</v>
      </c>
      <c r="K20">
        <v>2344.19</v>
      </c>
      <c r="L20">
        <v>2428.85</v>
      </c>
      <c r="M20">
        <v>2511.02</v>
      </c>
      <c r="N20">
        <v>2599.41</v>
      </c>
      <c r="O20">
        <v>2687.76</v>
      </c>
      <c r="P20">
        <v>2777.79</v>
      </c>
      <c r="Q20">
        <v>2867.76</v>
      </c>
      <c r="R20">
        <v>2957.07</v>
      </c>
      <c r="S20">
        <v>3043.88</v>
      </c>
      <c r="T20">
        <v>3130.9</v>
      </c>
      <c r="U20">
        <v>3215.96</v>
      </c>
      <c r="V20">
        <v>3301.17</v>
      </c>
      <c r="W20">
        <v>3385.15</v>
      </c>
      <c r="X20">
        <v>3467.76</v>
      </c>
      <c r="Y20">
        <v>3550.91</v>
      </c>
      <c r="Z20">
        <v>3622.48</v>
      </c>
      <c r="AA20">
        <v>3693.79</v>
      </c>
      <c r="AB20">
        <v>3764.8</v>
      </c>
      <c r="AC20">
        <v>3837.86</v>
      </c>
      <c r="AD20">
        <v>3911.23</v>
      </c>
      <c r="AE20">
        <v>3984.89</v>
      </c>
      <c r="AF20">
        <v>4058.52</v>
      </c>
      <c r="AG20">
        <v>4132.3100000000004</v>
      </c>
    </row>
    <row r="21" spans="1:33" x14ac:dyDescent="0.35">
      <c r="A21" t="s">
        <v>38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35">
      <c r="A22" t="s">
        <v>39</v>
      </c>
      <c r="B22">
        <v>-300.91800000000001</v>
      </c>
      <c r="C22">
        <v>-300.91800000000001</v>
      </c>
      <c r="D22">
        <v>-300.91800000000001</v>
      </c>
      <c r="E22">
        <v>-300.91800000000001</v>
      </c>
      <c r="F22">
        <v>-300.91800000000001</v>
      </c>
      <c r="G22">
        <v>-300.91800000000001</v>
      </c>
      <c r="H22">
        <v>-300.91800000000001</v>
      </c>
      <c r="I22">
        <v>-300.91800000000001</v>
      </c>
      <c r="J22">
        <v>-300.91800000000001</v>
      </c>
      <c r="K22">
        <v>-300.91800000000001</v>
      </c>
      <c r="L22">
        <v>-300.91800000000001</v>
      </c>
      <c r="M22">
        <v>-300.91800000000001</v>
      </c>
      <c r="N22">
        <v>-300.91800000000001</v>
      </c>
      <c r="O22">
        <v>-300.91800000000001</v>
      </c>
      <c r="P22">
        <v>-300.91800000000001</v>
      </c>
      <c r="Q22">
        <v>-300.91800000000001</v>
      </c>
      <c r="R22">
        <v>-300.91800000000001</v>
      </c>
      <c r="S22">
        <v>-300.91800000000001</v>
      </c>
      <c r="T22">
        <v>-300.91800000000001</v>
      </c>
      <c r="U22">
        <v>-300.91800000000001</v>
      </c>
      <c r="V22">
        <v>-300.91800000000001</v>
      </c>
      <c r="W22">
        <v>-300.91800000000001</v>
      </c>
      <c r="X22">
        <v>-300.91800000000001</v>
      </c>
      <c r="Y22">
        <v>-300.91800000000001</v>
      </c>
      <c r="Z22">
        <v>-300.91800000000001</v>
      </c>
      <c r="AA22">
        <v>-300.91800000000001</v>
      </c>
      <c r="AB22">
        <v>-300.91800000000001</v>
      </c>
      <c r="AC22">
        <v>-300.91800000000001</v>
      </c>
      <c r="AD22">
        <v>-300.91800000000001</v>
      </c>
      <c r="AE22">
        <v>-300.91800000000001</v>
      </c>
      <c r="AF22">
        <v>-300.91800000000001</v>
      </c>
      <c r="AG22">
        <v>-300.91800000000001</v>
      </c>
    </row>
    <row r="23" spans="1:33" x14ac:dyDescent="0.35">
      <c r="A23" t="s">
        <v>40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5" spans="1:33" x14ac:dyDescent="0.35">
      <c r="A25" s="1" t="s">
        <v>262</v>
      </c>
    </row>
    <row r="26" spans="1:33" x14ac:dyDescent="0.35">
      <c r="A26" s="45" t="s">
        <v>276</v>
      </c>
    </row>
    <row r="27" spans="1:33" x14ac:dyDescent="0.35">
      <c r="A27" t="s">
        <v>29</v>
      </c>
      <c r="B27">
        <v>2019</v>
      </c>
      <c r="C27">
        <v>2020</v>
      </c>
      <c r="D27">
        <v>2021</v>
      </c>
      <c r="E27">
        <v>2022</v>
      </c>
      <c r="F27">
        <v>2023</v>
      </c>
      <c r="G27">
        <v>2024</v>
      </c>
      <c r="H27">
        <v>2025</v>
      </c>
      <c r="I27">
        <v>2026</v>
      </c>
      <c r="J27">
        <v>2027</v>
      </c>
      <c r="K27">
        <v>2028</v>
      </c>
      <c r="L27">
        <v>2029</v>
      </c>
      <c r="M27">
        <v>2030</v>
      </c>
      <c r="N27">
        <v>2031</v>
      </c>
      <c r="O27">
        <v>2032</v>
      </c>
      <c r="P27">
        <v>2033</v>
      </c>
      <c r="Q27">
        <v>2034</v>
      </c>
      <c r="R27">
        <v>2035</v>
      </c>
      <c r="S27">
        <v>2036</v>
      </c>
      <c r="T27">
        <v>2037</v>
      </c>
      <c r="U27">
        <v>2038</v>
      </c>
      <c r="V27">
        <v>2039</v>
      </c>
      <c r="W27">
        <v>2040</v>
      </c>
      <c r="X27">
        <v>2041</v>
      </c>
      <c r="Y27">
        <v>2042</v>
      </c>
      <c r="Z27">
        <v>2043</v>
      </c>
      <c r="AA27">
        <v>2044</v>
      </c>
      <c r="AB27">
        <v>2045</v>
      </c>
      <c r="AC27">
        <v>2046</v>
      </c>
      <c r="AD27">
        <v>2047</v>
      </c>
      <c r="AE27">
        <v>2048</v>
      </c>
      <c r="AF27">
        <v>2049</v>
      </c>
      <c r="AG27">
        <v>2050</v>
      </c>
    </row>
    <row r="28" spans="1:33" x14ac:dyDescent="0.35">
      <c r="A28" t="s">
        <v>263</v>
      </c>
      <c r="B28">
        <v>2032.19</v>
      </c>
      <c r="C28">
        <v>1842.45</v>
      </c>
      <c r="D28">
        <v>2017.91</v>
      </c>
      <c r="E28">
        <v>2134.8200000000002</v>
      </c>
      <c r="F28">
        <v>2272.31</v>
      </c>
      <c r="G28">
        <v>2360.11</v>
      </c>
      <c r="H28">
        <v>2415.4</v>
      </c>
      <c r="I28">
        <v>2463.9299999999998</v>
      </c>
      <c r="J28">
        <v>2506.13</v>
      </c>
      <c r="K28">
        <v>2586.04</v>
      </c>
      <c r="L28">
        <v>2672.96</v>
      </c>
      <c r="M28">
        <v>2757.36</v>
      </c>
      <c r="N28">
        <v>2835.29</v>
      </c>
      <c r="O28">
        <v>2917.97</v>
      </c>
      <c r="P28">
        <v>3006.75</v>
      </c>
      <c r="Q28">
        <v>3080.24</v>
      </c>
      <c r="R28">
        <v>3152.24</v>
      </c>
      <c r="S28">
        <v>3223.31</v>
      </c>
      <c r="T28">
        <v>3294.28</v>
      </c>
      <c r="U28">
        <v>3363.85</v>
      </c>
      <c r="V28">
        <v>3432.33</v>
      </c>
      <c r="W28">
        <v>3500.63</v>
      </c>
      <c r="X28">
        <v>3568.78</v>
      </c>
      <c r="Y28">
        <v>3636.96</v>
      </c>
      <c r="Z28">
        <v>3692.26</v>
      </c>
      <c r="AA28">
        <v>3745.68</v>
      </c>
      <c r="AB28">
        <v>3799.74</v>
      </c>
      <c r="AC28">
        <v>3853.46</v>
      </c>
      <c r="AD28">
        <v>3907.14</v>
      </c>
      <c r="AE28">
        <v>3961.5</v>
      </c>
      <c r="AF28">
        <v>4015.62</v>
      </c>
      <c r="AG28">
        <v>4070.2</v>
      </c>
    </row>
    <row r="29" spans="1:33" x14ac:dyDescent="0.35">
      <c r="A29" t="s">
        <v>264</v>
      </c>
      <c r="B29">
        <v>23.250699999999998</v>
      </c>
      <c r="C29">
        <v>21.8203</v>
      </c>
      <c r="D29">
        <v>23.190799999999999</v>
      </c>
      <c r="E29">
        <v>24.1341</v>
      </c>
      <c r="F29">
        <v>24.9161</v>
      </c>
      <c r="G29">
        <v>25.598299999999998</v>
      </c>
      <c r="H29">
        <v>26.160599999999999</v>
      </c>
      <c r="I29">
        <v>26.691800000000001</v>
      </c>
      <c r="J29">
        <v>27.216899999999999</v>
      </c>
      <c r="K29">
        <v>27.700800000000001</v>
      </c>
      <c r="L29">
        <v>28.1953</v>
      </c>
      <c r="M29">
        <v>28.619199999999999</v>
      </c>
      <c r="N29">
        <v>29.0381</v>
      </c>
      <c r="O29">
        <v>29.4604</v>
      </c>
      <c r="P29">
        <v>29.9057</v>
      </c>
      <c r="Q29">
        <v>30.354099999999999</v>
      </c>
      <c r="R29">
        <v>30.7776</v>
      </c>
      <c r="S29">
        <v>31.200299999999999</v>
      </c>
      <c r="T29">
        <v>31.627300000000002</v>
      </c>
      <c r="U29">
        <v>32.107799999999997</v>
      </c>
      <c r="V29">
        <v>32.592500000000001</v>
      </c>
      <c r="W29">
        <v>33.022399999999998</v>
      </c>
      <c r="X29">
        <v>33.4602</v>
      </c>
      <c r="Y29">
        <v>33.904800000000002</v>
      </c>
      <c r="Z29">
        <v>34.376300000000001</v>
      </c>
      <c r="AA29">
        <v>34.847499999999997</v>
      </c>
      <c r="AB29">
        <v>35.286200000000001</v>
      </c>
      <c r="AC29">
        <v>35.735999999999997</v>
      </c>
      <c r="AD29">
        <v>36.186199999999999</v>
      </c>
      <c r="AE29">
        <v>36.639299999999999</v>
      </c>
      <c r="AF29">
        <v>37.096299999999999</v>
      </c>
      <c r="AG29">
        <v>37.549399999999999</v>
      </c>
    </row>
    <row r="30" spans="1:33" x14ac:dyDescent="0.35">
      <c r="A30" t="s">
        <v>265</v>
      </c>
      <c r="B30">
        <v>0.31222299999999997</v>
      </c>
      <c r="C30">
        <v>0.28878599999999999</v>
      </c>
      <c r="D30">
        <v>0.30726599999999998</v>
      </c>
      <c r="E30">
        <v>0.31910100000000002</v>
      </c>
      <c r="F30">
        <v>0.32827299999999998</v>
      </c>
      <c r="G30">
        <v>0.33517200000000003</v>
      </c>
      <c r="H30">
        <v>0.34070800000000001</v>
      </c>
      <c r="I30">
        <v>0.34586899999999998</v>
      </c>
      <c r="J30">
        <v>0.35069499999999998</v>
      </c>
      <c r="K30">
        <v>0.35641299999999998</v>
      </c>
      <c r="L30">
        <v>0.36227900000000002</v>
      </c>
      <c r="M30">
        <v>0.36802499999999999</v>
      </c>
      <c r="N30">
        <v>0.37358400000000003</v>
      </c>
      <c r="O30">
        <v>0.37923499999999999</v>
      </c>
      <c r="P30">
        <v>0.385104</v>
      </c>
      <c r="Q30">
        <v>0.39072800000000002</v>
      </c>
      <c r="R30">
        <v>0.39636500000000002</v>
      </c>
      <c r="S30">
        <v>0.40203299999999997</v>
      </c>
      <c r="T30">
        <v>0.40773300000000001</v>
      </c>
      <c r="U30">
        <v>0.41391299999999998</v>
      </c>
      <c r="V30">
        <v>0.42016799999999999</v>
      </c>
      <c r="W30">
        <v>0.42641299999999999</v>
      </c>
      <c r="X30">
        <v>0.43272699999999997</v>
      </c>
      <c r="Y30">
        <v>0.43911499999999998</v>
      </c>
      <c r="Z30">
        <v>0.44536300000000001</v>
      </c>
      <c r="AA30">
        <v>0.451658</v>
      </c>
      <c r="AB30">
        <v>0.45805000000000001</v>
      </c>
      <c r="AC30">
        <v>0.46455800000000003</v>
      </c>
      <c r="AD30">
        <v>0.47110999999999997</v>
      </c>
      <c r="AE30">
        <v>0.47775899999999999</v>
      </c>
      <c r="AF30">
        <v>0.48455300000000001</v>
      </c>
      <c r="AG30">
        <v>0.491365</v>
      </c>
    </row>
    <row r="31" spans="1:33" x14ac:dyDescent="0.35">
      <c r="A31" t="s">
        <v>266</v>
      </c>
      <c r="B31">
        <v>50.57</v>
      </c>
      <c r="C31">
        <v>50.943100000000001</v>
      </c>
      <c r="D31">
        <v>59.138300000000001</v>
      </c>
      <c r="E31">
        <v>66.437700000000007</v>
      </c>
      <c r="F31">
        <v>73.240499999999997</v>
      </c>
      <c r="G31">
        <v>79.758600000000001</v>
      </c>
      <c r="H31">
        <v>86.108500000000006</v>
      </c>
      <c r="I31">
        <v>98.543400000000005</v>
      </c>
      <c r="J31">
        <v>110.929</v>
      </c>
      <c r="K31">
        <v>123.26</v>
      </c>
      <c r="L31">
        <v>135.678</v>
      </c>
      <c r="M31">
        <v>147.988</v>
      </c>
      <c r="N31">
        <v>166.49299999999999</v>
      </c>
      <c r="O31">
        <v>185</v>
      </c>
      <c r="P31">
        <v>203.5</v>
      </c>
      <c r="Q31">
        <v>222</v>
      </c>
      <c r="R31">
        <v>240.5</v>
      </c>
      <c r="S31">
        <v>256.5</v>
      </c>
      <c r="T31">
        <v>272.60000000000002</v>
      </c>
      <c r="U31">
        <v>288.60000000000002</v>
      </c>
      <c r="V31">
        <v>304.60000000000002</v>
      </c>
      <c r="W31">
        <v>320.7</v>
      </c>
      <c r="X31">
        <v>335.5</v>
      </c>
      <c r="Y31">
        <v>350.3</v>
      </c>
      <c r="Z31">
        <v>365.1</v>
      </c>
      <c r="AA31">
        <v>379.9</v>
      </c>
      <c r="AB31">
        <v>394.7</v>
      </c>
      <c r="AC31">
        <v>411.9</v>
      </c>
      <c r="AD31">
        <v>429.2</v>
      </c>
      <c r="AE31">
        <v>446.5</v>
      </c>
      <c r="AF31">
        <v>463.7</v>
      </c>
      <c r="AG31">
        <v>481</v>
      </c>
    </row>
    <row r="32" spans="1:33" x14ac:dyDescent="0.35">
      <c r="A32" t="s">
        <v>267</v>
      </c>
      <c r="B32">
        <v>3355.79</v>
      </c>
      <c r="C32">
        <v>3140.47</v>
      </c>
      <c r="D32">
        <v>3184.27</v>
      </c>
      <c r="E32">
        <v>3183.5</v>
      </c>
      <c r="F32">
        <v>3193.82</v>
      </c>
      <c r="G32">
        <v>3179.79</v>
      </c>
      <c r="H32">
        <v>3150.6</v>
      </c>
      <c r="I32">
        <v>3117.24</v>
      </c>
      <c r="J32">
        <v>3083.1</v>
      </c>
      <c r="K32">
        <v>3093.02</v>
      </c>
      <c r="L32">
        <v>3108.54</v>
      </c>
      <c r="M32">
        <v>3121.09</v>
      </c>
      <c r="N32">
        <v>3132.38</v>
      </c>
      <c r="O32">
        <v>3142.21</v>
      </c>
      <c r="P32">
        <v>3162.65</v>
      </c>
      <c r="Q32">
        <v>3174.39</v>
      </c>
      <c r="R32">
        <v>3185.8</v>
      </c>
      <c r="S32">
        <v>3197.08</v>
      </c>
      <c r="T32">
        <v>3208.25</v>
      </c>
      <c r="U32">
        <v>3256.28</v>
      </c>
      <c r="V32">
        <v>3304</v>
      </c>
      <c r="W32">
        <v>3351.76</v>
      </c>
      <c r="X32">
        <v>3399.41</v>
      </c>
      <c r="Y32">
        <v>3447.27</v>
      </c>
      <c r="Z32">
        <v>3480.83</v>
      </c>
      <c r="AA32">
        <v>3510.88</v>
      </c>
      <c r="AB32">
        <v>3543.97</v>
      </c>
      <c r="AC32">
        <v>3574.09</v>
      </c>
      <c r="AD32">
        <v>3604.19</v>
      </c>
      <c r="AE32">
        <v>3637.11</v>
      </c>
      <c r="AF32">
        <v>3667.21</v>
      </c>
      <c r="AG32">
        <v>3700.19</v>
      </c>
    </row>
    <row r="33" spans="1:33" x14ac:dyDescent="0.35">
      <c r="A33" t="s">
        <v>268</v>
      </c>
      <c r="B33">
        <v>47911.1</v>
      </c>
      <c r="C33">
        <v>45061.3</v>
      </c>
      <c r="D33">
        <v>47909.599999999999</v>
      </c>
      <c r="E33">
        <v>49777.2</v>
      </c>
      <c r="F33">
        <v>52357.2</v>
      </c>
      <c r="G33">
        <v>53864.9</v>
      </c>
      <c r="H33">
        <v>54661.8</v>
      </c>
      <c r="I33">
        <v>55299.8</v>
      </c>
      <c r="J33">
        <v>55839.199999999997</v>
      </c>
      <c r="K33">
        <v>57194.5</v>
      </c>
      <c r="L33">
        <v>58750.5</v>
      </c>
      <c r="M33">
        <v>60270.2</v>
      </c>
      <c r="N33">
        <v>61610.8</v>
      </c>
      <c r="O33">
        <v>63038.7</v>
      </c>
      <c r="P33">
        <v>64663.4</v>
      </c>
      <c r="Q33">
        <v>65922.600000000006</v>
      </c>
      <c r="R33">
        <v>67178.600000000006</v>
      </c>
      <c r="S33">
        <v>68432.600000000006</v>
      </c>
      <c r="T33">
        <v>69684.800000000003</v>
      </c>
      <c r="U33">
        <v>70889</v>
      </c>
      <c r="V33">
        <v>72080</v>
      </c>
      <c r="W33">
        <v>73272.800000000003</v>
      </c>
      <c r="X33">
        <v>74468.3</v>
      </c>
      <c r="Y33">
        <v>75670.7</v>
      </c>
      <c r="Z33">
        <v>76610</v>
      </c>
      <c r="AA33">
        <v>77490.399999999994</v>
      </c>
      <c r="AB33">
        <v>78392.2</v>
      </c>
      <c r="AC33">
        <v>79275.100000000006</v>
      </c>
      <c r="AD33">
        <v>80153.8</v>
      </c>
      <c r="AE33">
        <v>81050.3</v>
      </c>
      <c r="AF33">
        <v>81928.3</v>
      </c>
      <c r="AG33">
        <v>82826.8</v>
      </c>
    </row>
    <row r="34" spans="1:33" x14ac:dyDescent="0.35">
      <c r="A34" t="s">
        <v>269</v>
      </c>
      <c r="B34">
        <v>448.19400000000002</v>
      </c>
      <c r="C34">
        <v>410.48099999999999</v>
      </c>
      <c r="D34">
        <v>423.21899999999999</v>
      </c>
      <c r="E34">
        <v>427.35</v>
      </c>
      <c r="F34">
        <v>430.28800000000001</v>
      </c>
      <c r="G34">
        <v>429.94799999999998</v>
      </c>
      <c r="H34">
        <v>427.654</v>
      </c>
      <c r="I34">
        <v>424.50799999999998</v>
      </c>
      <c r="J34">
        <v>421.18700000000001</v>
      </c>
      <c r="K34">
        <v>422.82900000000001</v>
      </c>
      <c r="L34">
        <v>425.24700000000001</v>
      </c>
      <c r="M34">
        <v>427.05900000000003</v>
      </c>
      <c r="N34">
        <v>428.79599999999999</v>
      </c>
      <c r="O34">
        <v>429.91</v>
      </c>
      <c r="P34">
        <v>431.38900000000001</v>
      </c>
      <c r="Q34">
        <v>431.81799999999998</v>
      </c>
      <c r="R34">
        <v>432.03399999999999</v>
      </c>
      <c r="S34">
        <v>432.12299999999999</v>
      </c>
      <c r="T34">
        <v>432.14800000000002</v>
      </c>
      <c r="U34">
        <v>437.88</v>
      </c>
      <c r="V34">
        <v>443.48899999999998</v>
      </c>
      <c r="W34">
        <v>449.03800000000001</v>
      </c>
      <c r="X34">
        <v>454.54</v>
      </c>
      <c r="Y34">
        <v>460.01100000000002</v>
      </c>
      <c r="Z34">
        <v>463.803</v>
      </c>
      <c r="AA34">
        <v>467.03699999999998</v>
      </c>
      <c r="AB34">
        <v>470.75299999999999</v>
      </c>
      <c r="AC34">
        <v>473.98500000000001</v>
      </c>
      <c r="AD34">
        <v>477.19299999999998</v>
      </c>
      <c r="AE34">
        <v>480.88400000000001</v>
      </c>
      <c r="AF34">
        <v>484.06200000000001</v>
      </c>
      <c r="AG34">
        <v>487.70600000000002</v>
      </c>
    </row>
    <row r="35" spans="1:33" x14ac:dyDescent="0.35">
      <c r="A35" t="s">
        <v>270</v>
      </c>
      <c r="B35">
        <v>934.48199999999997</v>
      </c>
      <c r="C35">
        <v>865.97799999999995</v>
      </c>
      <c r="D35">
        <v>832.16200000000003</v>
      </c>
      <c r="E35">
        <v>792.39300000000003</v>
      </c>
      <c r="F35">
        <v>757.24900000000002</v>
      </c>
      <c r="G35">
        <v>718.31700000000001</v>
      </c>
      <c r="H35">
        <v>676.98900000000003</v>
      </c>
      <c r="I35">
        <v>635.18600000000004</v>
      </c>
      <c r="J35">
        <v>592.697</v>
      </c>
      <c r="K35">
        <v>567.88300000000004</v>
      </c>
      <c r="L35">
        <v>543.58699999999999</v>
      </c>
      <c r="M35">
        <v>519.38400000000001</v>
      </c>
      <c r="N35">
        <v>494.35700000000003</v>
      </c>
      <c r="O35">
        <v>469.524</v>
      </c>
      <c r="P35">
        <v>453.71699999999998</v>
      </c>
      <c r="Q35">
        <v>436.80700000000002</v>
      </c>
      <c r="R35">
        <v>419.81</v>
      </c>
      <c r="S35">
        <v>402.798</v>
      </c>
      <c r="T35">
        <v>385.74900000000002</v>
      </c>
      <c r="U35">
        <v>385.46199999999999</v>
      </c>
      <c r="V35">
        <v>385.09699999999998</v>
      </c>
      <c r="W35">
        <v>384.72699999999998</v>
      </c>
      <c r="X35">
        <v>384.351</v>
      </c>
      <c r="Y35">
        <v>383.99299999999999</v>
      </c>
      <c r="Z35">
        <v>382.70800000000003</v>
      </c>
      <c r="AA35">
        <v>381.286</v>
      </c>
      <c r="AB35">
        <v>379.88299999999998</v>
      </c>
      <c r="AC35">
        <v>378.47300000000001</v>
      </c>
      <c r="AD35">
        <v>377.04899999999998</v>
      </c>
      <c r="AE35">
        <v>375.64800000000002</v>
      </c>
      <c r="AF35">
        <v>374.202</v>
      </c>
      <c r="AG35">
        <v>372.80099999999999</v>
      </c>
    </row>
    <row r="36" spans="1:33" x14ac:dyDescent="0.35">
      <c r="A36" t="s">
        <v>271</v>
      </c>
      <c r="B36">
        <v>7.5494599999999998</v>
      </c>
      <c r="C36">
        <v>6.56968</v>
      </c>
      <c r="D36">
        <v>7.3465400000000001</v>
      </c>
      <c r="E36">
        <v>7.8310399999999998</v>
      </c>
      <c r="F36">
        <v>8.2913700000000006</v>
      </c>
      <c r="G36">
        <v>8.6039600000000007</v>
      </c>
      <c r="H36">
        <v>8.8246000000000002</v>
      </c>
      <c r="I36">
        <v>9.0072600000000005</v>
      </c>
      <c r="J36">
        <v>9.1641100000000009</v>
      </c>
      <c r="K36">
        <v>9.4293300000000002</v>
      </c>
      <c r="L36">
        <v>9.7125400000000006</v>
      </c>
      <c r="M36">
        <v>9.98752</v>
      </c>
      <c r="N36">
        <v>10.2387</v>
      </c>
      <c r="O36">
        <v>10.489100000000001</v>
      </c>
      <c r="P36">
        <v>10.7386</v>
      </c>
      <c r="Q36">
        <v>10.9549</v>
      </c>
      <c r="R36">
        <v>11.162100000000001</v>
      </c>
      <c r="S36">
        <v>11.363799999999999</v>
      </c>
      <c r="T36">
        <v>11.5624</v>
      </c>
      <c r="U36">
        <v>11.7714</v>
      </c>
      <c r="V36">
        <v>11.9763</v>
      </c>
      <c r="W36">
        <v>12.1798</v>
      </c>
      <c r="X36">
        <v>12.382099999999999</v>
      </c>
      <c r="Y36">
        <v>12.584099999999999</v>
      </c>
      <c r="Z36">
        <v>12.742599999999999</v>
      </c>
      <c r="AA36">
        <v>12.897</v>
      </c>
      <c r="AB36">
        <v>13.0524</v>
      </c>
      <c r="AC36">
        <v>13.2072</v>
      </c>
      <c r="AD36">
        <v>13.360900000000001</v>
      </c>
      <c r="AE36">
        <v>13.515000000000001</v>
      </c>
      <c r="AF36">
        <v>13.667899999999999</v>
      </c>
      <c r="AG36">
        <v>13.82</v>
      </c>
    </row>
    <row r="37" spans="1:33" x14ac:dyDescent="0.35">
      <c r="A37" t="s">
        <v>272</v>
      </c>
      <c r="B37">
        <v>3798.55</v>
      </c>
      <c r="C37">
        <v>3429.63</v>
      </c>
      <c r="D37">
        <v>3393.8</v>
      </c>
      <c r="E37">
        <v>3303.56</v>
      </c>
      <c r="F37">
        <v>3206.57</v>
      </c>
      <c r="G37">
        <v>3092.77</v>
      </c>
      <c r="H37">
        <v>2969.06</v>
      </c>
      <c r="I37">
        <v>2839.95</v>
      </c>
      <c r="J37">
        <v>2705.64</v>
      </c>
      <c r="K37">
        <v>2630.18</v>
      </c>
      <c r="L37">
        <v>2552.75</v>
      </c>
      <c r="M37">
        <v>2473.25</v>
      </c>
      <c r="N37">
        <v>2389.16</v>
      </c>
      <c r="O37">
        <v>2301.83</v>
      </c>
      <c r="P37">
        <v>2240.52</v>
      </c>
      <c r="Q37">
        <v>2175.71</v>
      </c>
      <c r="R37">
        <v>2108.71</v>
      </c>
      <c r="S37">
        <v>2040.56</v>
      </c>
      <c r="T37">
        <v>1972.06</v>
      </c>
      <c r="U37">
        <v>1968.62</v>
      </c>
      <c r="V37">
        <v>1965.53</v>
      </c>
      <c r="W37">
        <v>1963.82</v>
      </c>
      <c r="X37">
        <v>1963.45</v>
      </c>
      <c r="Y37">
        <v>1964.73</v>
      </c>
      <c r="Z37">
        <v>1963.63</v>
      </c>
      <c r="AA37">
        <v>1963.98</v>
      </c>
      <c r="AB37">
        <v>1966.23</v>
      </c>
      <c r="AC37">
        <v>1969.38</v>
      </c>
      <c r="AD37">
        <v>1973.71</v>
      </c>
      <c r="AE37">
        <v>1979.74</v>
      </c>
      <c r="AF37">
        <v>1986.25</v>
      </c>
      <c r="AG37">
        <v>1993.86</v>
      </c>
    </row>
    <row r="38" spans="1:33" x14ac:dyDescent="0.35">
      <c r="A38" t="s">
        <v>273</v>
      </c>
      <c r="B38">
        <v>9.4954999999999998</v>
      </c>
      <c r="C38">
        <v>8.8800600000000003</v>
      </c>
      <c r="D38">
        <v>9.4266199999999998</v>
      </c>
      <c r="E38">
        <v>9.7735800000000008</v>
      </c>
      <c r="F38">
        <v>10.2822</v>
      </c>
      <c r="G38">
        <v>10.5769</v>
      </c>
      <c r="H38">
        <v>10.729200000000001</v>
      </c>
      <c r="I38">
        <v>10.849</v>
      </c>
      <c r="J38">
        <v>10.9488</v>
      </c>
      <c r="K38">
        <v>11.202299999999999</v>
      </c>
      <c r="L38">
        <v>11.495200000000001</v>
      </c>
      <c r="M38">
        <v>11.780200000000001</v>
      </c>
      <c r="N38">
        <v>12.0299</v>
      </c>
      <c r="O38">
        <v>12.2966</v>
      </c>
      <c r="P38">
        <v>12.601599999999999</v>
      </c>
      <c r="Q38">
        <v>12.834</v>
      </c>
      <c r="R38">
        <v>13.0656</v>
      </c>
      <c r="S38">
        <v>13.296900000000001</v>
      </c>
      <c r="T38">
        <v>13.527900000000001</v>
      </c>
      <c r="U38">
        <v>13.751899999999999</v>
      </c>
      <c r="V38">
        <v>13.973100000000001</v>
      </c>
      <c r="W38">
        <v>14.194800000000001</v>
      </c>
      <c r="X38">
        <v>14.417199999999999</v>
      </c>
      <c r="Y38">
        <v>14.6411</v>
      </c>
      <c r="Z38">
        <v>14.817500000000001</v>
      </c>
      <c r="AA38">
        <v>14.9824</v>
      </c>
      <c r="AB38">
        <v>15.151</v>
      </c>
      <c r="AC38">
        <v>15.316599999999999</v>
      </c>
      <c r="AD38">
        <v>15.481199999999999</v>
      </c>
      <c r="AE38">
        <v>15.6495</v>
      </c>
      <c r="AF38">
        <v>15.813800000000001</v>
      </c>
      <c r="AG38">
        <v>15.9824</v>
      </c>
    </row>
    <row r="39" spans="1:33" x14ac:dyDescent="0.35">
      <c r="A39" t="s">
        <v>274</v>
      </c>
      <c r="B39">
        <v>38.758299999999998</v>
      </c>
      <c r="C39">
        <v>35.998699999999999</v>
      </c>
      <c r="D39">
        <v>36.837400000000002</v>
      </c>
      <c r="E39">
        <v>37.058399999999999</v>
      </c>
      <c r="F39">
        <v>37.135599999999997</v>
      </c>
      <c r="G39">
        <v>37.049399999999999</v>
      </c>
      <c r="H39">
        <v>36.871400000000001</v>
      </c>
      <c r="I39">
        <v>36.645099999999999</v>
      </c>
      <c r="J39">
        <v>36.441099999999999</v>
      </c>
      <c r="K39">
        <v>36.529600000000002</v>
      </c>
      <c r="L39">
        <v>36.667099999999998</v>
      </c>
      <c r="M39">
        <v>36.729500000000002</v>
      </c>
      <c r="N39">
        <v>36.8279</v>
      </c>
      <c r="O39">
        <v>36.845500000000001</v>
      </c>
      <c r="P39">
        <v>36.813400000000001</v>
      </c>
      <c r="Q39">
        <v>36.699599999999997</v>
      </c>
      <c r="R39">
        <v>36.573300000000003</v>
      </c>
      <c r="S39">
        <v>36.44</v>
      </c>
      <c r="T39">
        <v>36.3065</v>
      </c>
      <c r="U39">
        <v>36.706200000000003</v>
      </c>
      <c r="V39">
        <v>37.1051</v>
      </c>
      <c r="W39">
        <v>37.509099999999997</v>
      </c>
      <c r="X39">
        <v>37.918100000000003</v>
      </c>
      <c r="Y39">
        <v>38.3337</v>
      </c>
      <c r="Z39">
        <v>38.613300000000002</v>
      </c>
      <c r="AA39">
        <v>38.836199999999998</v>
      </c>
      <c r="AB39">
        <v>39.130400000000002</v>
      </c>
      <c r="AC39">
        <v>39.366199999999999</v>
      </c>
      <c r="AD39">
        <v>39.607399999999998</v>
      </c>
      <c r="AE39">
        <v>39.919699999999999</v>
      </c>
      <c r="AF39">
        <v>40.171399999999998</v>
      </c>
      <c r="AG39">
        <v>40.491700000000002</v>
      </c>
    </row>
    <row r="42" spans="1:33" x14ac:dyDescent="0.35">
      <c r="A42" s="3" t="s">
        <v>278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4" spans="1:33" x14ac:dyDescent="0.35">
      <c r="A44" s="1" t="s">
        <v>31</v>
      </c>
    </row>
    <row r="45" spans="1:33" x14ac:dyDescent="0.35">
      <c r="A45" s="45" t="s">
        <v>275</v>
      </c>
    </row>
    <row r="46" spans="1:33" x14ac:dyDescent="0.35">
      <c r="A46" t="s">
        <v>29</v>
      </c>
      <c r="B46">
        <v>2019</v>
      </c>
      <c r="C46">
        <v>2020</v>
      </c>
      <c r="D46">
        <v>2021</v>
      </c>
      <c r="E46">
        <v>2022</v>
      </c>
      <c r="F46">
        <v>2023</v>
      </c>
      <c r="G46">
        <v>2024</v>
      </c>
      <c r="H46">
        <v>2025</v>
      </c>
      <c r="I46">
        <v>2026</v>
      </c>
      <c r="J46">
        <v>2027</v>
      </c>
      <c r="K46">
        <v>2028</v>
      </c>
      <c r="L46">
        <v>2029</v>
      </c>
      <c r="M46">
        <v>2030</v>
      </c>
      <c r="N46">
        <v>2031</v>
      </c>
      <c r="O46">
        <v>2032</v>
      </c>
      <c r="P46">
        <v>2033</v>
      </c>
      <c r="Q46">
        <v>2034</v>
      </c>
      <c r="R46">
        <v>2035</v>
      </c>
      <c r="S46">
        <v>2036</v>
      </c>
      <c r="T46">
        <v>2037</v>
      </c>
      <c r="U46">
        <v>2038</v>
      </c>
      <c r="V46">
        <v>2039</v>
      </c>
      <c r="W46">
        <v>2040</v>
      </c>
      <c r="X46">
        <v>2041</v>
      </c>
      <c r="Y46">
        <v>2042</v>
      </c>
      <c r="Z46">
        <v>2043</v>
      </c>
      <c r="AA46">
        <v>2044</v>
      </c>
      <c r="AB46">
        <v>2045</v>
      </c>
      <c r="AC46">
        <v>2046</v>
      </c>
      <c r="AD46">
        <v>2047</v>
      </c>
      <c r="AE46">
        <v>2048</v>
      </c>
      <c r="AF46">
        <v>2049</v>
      </c>
      <c r="AG46">
        <v>2050</v>
      </c>
    </row>
    <row r="47" spans="1:33" x14ac:dyDescent="0.35">
      <c r="A47" t="s">
        <v>30</v>
      </c>
      <c r="B47">
        <v>3074.34</v>
      </c>
      <c r="C47">
        <v>2817.49</v>
      </c>
      <c r="D47">
        <v>3050</v>
      </c>
      <c r="E47">
        <v>3204.78</v>
      </c>
      <c r="F47">
        <v>3373.71</v>
      </c>
      <c r="G47">
        <v>3482.99</v>
      </c>
      <c r="H47">
        <v>3553.61</v>
      </c>
      <c r="I47">
        <v>3522.58</v>
      </c>
      <c r="J47">
        <v>3485.06</v>
      </c>
      <c r="K47">
        <v>3481.55</v>
      </c>
      <c r="L47">
        <v>3472.84</v>
      </c>
      <c r="M47">
        <v>3456.75</v>
      </c>
      <c r="N47">
        <v>3584.88</v>
      </c>
      <c r="O47">
        <v>3713.24</v>
      </c>
      <c r="P47">
        <v>3843.79</v>
      </c>
      <c r="Q47">
        <v>3967.2</v>
      </c>
      <c r="R47">
        <v>4039</v>
      </c>
      <c r="S47">
        <v>4161.8599999999997</v>
      </c>
      <c r="T47">
        <v>4284.1899999999996</v>
      </c>
      <c r="U47">
        <v>4414.55</v>
      </c>
      <c r="V47">
        <v>4544.55</v>
      </c>
      <c r="W47">
        <v>4674.8900000000003</v>
      </c>
      <c r="X47">
        <v>4766.03</v>
      </c>
      <c r="Y47">
        <v>4877.04</v>
      </c>
      <c r="Z47">
        <v>4957.04</v>
      </c>
      <c r="AA47">
        <v>5041.67</v>
      </c>
      <c r="AB47">
        <v>5210.1099999999997</v>
      </c>
      <c r="AC47">
        <v>5283.16</v>
      </c>
      <c r="AD47">
        <v>5445.61</v>
      </c>
      <c r="AE47">
        <v>5405.08</v>
      </c>
      <c r="AF47">
        <v>5498.05</v>
      </c>
      <c r="AG47">
        <v>5615.89</v>
      </c>
    </row>
    <row r="49" spans="1:33" x14ac:dyDescent="0.35">
      <c r="A49" s="1" t="s">
        <v>32</v>
      </c>
    </row>
    <row r="50" spans="1:33" x14ac:dyDescent="0.35">
      <c r="A50" s="45" t="s">
        <v>275</v>
      </c>
    </row>
    <row r="51" spans="1:33" x14ac:dyDescent="0.35">
      <c r="A51" t="s">
        <v>29</v>
      </c>
      <c r="B51">
        <v>2019</v>
      </c>
      <c r="C51">
        <v>2020</v>
      </c>
      <c r="D51">
        <v>2021</v>
      </c>
      <c r="E51">
        <v>2022</v>
      </c>
      <c r="F51">
        <v>2023</v>
      </c>
      <c r="G51">
        <v>2024</v>
      </c>
      <c r="H51">
        <v>2025</v>
      </c>
      <c r="I51">
        <v>2026</v>
      </c>
      <c r="J51">
        <v>2027</v>
      </c>
      <c r="K51">
        <v>2028</v>
      </c>
      <c r="L51">
        <v>2029</v>
      </c>
      <c r="M51">
        <v>2030</v>
      </c>
      <c r="N51">
        <v>2031</v>
      </c>
      <c r="O51">
        <v>2032</v>
      </c>
      <c r="P51">
        <v>2033</v>
      </c>
      <c r="Q51">
        <v>2034</v>
      </c>
      <c r="R51">
        <v>2035</v>
      </c>
      <c r="S51">
        <v>2036</v>
      </c>
      <c r="T51">
        <v>2037</v>
      </c>
      <c r="U51">
        <v>2038</v>
      </c>
      <c r="V51">
        <v>2039</v>
      </c>
      <c r="W51">
        <v>2040</v>
      </c>
      <c r="X51">
        <v>2041</v>
      </c>
      <c r="Y51">
        <v>2042</v>
      </c>
      <c r="Z51">
        <v>2043</v>
      </c>
      <c r="AA51">
        <v>2044</v>
      </c>
      <c r="AB51">
        <v>2045</v>
      </c>
      <c r="AC51">
        <v>2046</v>
      </c>
      <c r="AD51">
        <v>2047</v>
      </c>
      <c r="AE51">
        <v>2048</v>
      </c>
      <c r="AF51">
        <v>2049</v>
      </c>
      <c r="AG51">
        <v>2050</v>
      </c>
    </row>
    <row r="52" spans="1:33" x14ac:dyDescent="0.35">
      <c r="A52" t="s">
        <v>33</v>
      </c>
      <c r="B52">
        <v>415.67700000000002</v>
      </c>
      <c r="C52">
        <v>330.99799999999999</v>
      </c>
      <c r="D52">
        <v>399.30700000000002</v>
      </c>
      <c r="E52">
        <v>445.29399999999998</v>
      </c>
      <c r="F52">
        <v>480.71600000000001</v>
      </c>
      <c r="G52">
        <v>507.59199999999998</v>
      </c>
      <c r="H52">
        <v>529.48500000000001</v>
      </c>
      <c r="I52">
        <v>550.41800000000001</v>
      </c>
      <c r="J52">
        <v>568.99599999999998</v>
      </c>
      <c r="K52">
        <v>591.77099999999996</v>
      </c>
      <c r="L52">
        <v>614.15300000000002</v>
      </c>
      <c r="M52">
        <v>635.16</v>
      </c>
      <c r="N52">
        <v>654.45600000000002</v>
      </c>
      <c r="O52">
        <v>672.04899999999998</v>
      </c>
      <c r="P52">
        <v>688.51400000000001</v>
      </c>
      <c r="Q52">
        <v>703.92</v>
      </c>
      <c r="R52">
        <v>718.13199999999995</v>
      </c>
      <c r="S52">
        <v>731.63800000000003</v>
      </c>
      <c r="T52">
        <v>745.14200000000005</v>
      </c>
      <c r="U52">
        <v>761.41399999999999</v>
      </c>
      <c r="V52">
        <v>777.15099999999995</v>
      </c>
      <c r="W52">
        <v>792.73199999999997</v>
      </c>
      <c r="X52">
        <v>808.15899999999999</v>
      </c>
      <c r="Y52">
        <v>823.52499999999998</v>
      </c>
      <c r="Z52">
        <v>837.03099999999995</v>
      </c>
      <c r="AA52">
        <v>850.60299999999995</v>
      </c>
      <c r="AB52">
        <v>864.38</v>
      </c>
      <c r="AC52">
        <v>878.245</v>
      </c>
      <c r="AD52">
        <v>892.21299999999997</v>
      </c>
      <c r="AE52">
        <v>906.471</v>
      </c>
      <c r="AF52">
        <v>920.82600000000002</v>
      </c>
      <c r="AG52">
        <v>935.24599999999998</v>
      </c>
    </row>
    <row r="53" spans="1:33" x14ac:dyDescent="0.35">
      <c r="A53" t="s">
        <v>34</v>
      </c>
      <c r="B53">
        <v>964.51099999999997</v>
      </c>
      <c r="C53">
        <v>895.34799999999996</v>
      </c>
      <c r="D53">
        <v>939.899</v>
      </c>
      <c r="E53">
        <v>963.90800000000002</v>
      </c>
      <c r="F53">
        <v>1016.64</v>
      </c>
      <c r="G53">
        <v>1027.21</v>
      </c>
      <c r="H53">
        <v>1010.46</v>
      </c>
      <c r="I53">
        <v>890.35299999999995</v>
      </c>
      <c r="J53">
        <v>769.87</v>
      </c>
      <c r="K53">
        <v>667.68299999999999</v>
      </c>
      <c r="L53">
        <v>560.84299999999996</v>
      </c>
      <c r="M53">
        <v>452.036</v>
      </c>
      <c r="N53">
        <v>482.89499999999998</v>
      </c>
      <c r="O53">
        <v>514.74300000000005</v>
      </c>
      <c r="P53">
        <v>552.00199999999995</v>
      </c>
      <c r="Q53">
        <v>584.65300000000002</v>
      </c>
      <c r="R53">
        <v>619.22500000000002</v>
      </c>
      <c r="S53">
        <v>651.31500000000005</v>
      </c>
      <c r="T53">
        <v>682.45399999999995</v>
      </c>
      <c r="U53">
        <v>716.13300000000004</v>
      </c>
      <c r="V53">
        <v>748.84799999999996</v>
      </c>
      <c r="W53">
        <v>782.25400000000002</v>
      </c>
      <c r="X53">
        <v>811.06100000000004</v>
      </c>
      <c r="Y53">
        <v>856.81700000000001</v>
      </c>
      <c r="Z53">
        <v>884.00900000000001</v>
      </c>
      <c r="AA53">
        <v>915.74599999999998</v>
      </c>
      <c r="AB53">
        <v>947.48</v>
      </c>
      <c r="AC53">
        <v>978.18100000000004</v>
      </c>
      <c r="AD53">
        <v>1003.51</v>
      </c>
      <c r="AE53">
        <v>1005.92</v>
      </c>
      <c r="AF53">
        <v>1006.17</v>
      </c>
      <c r="AG53">
        <v>1006.32</v>
      </c>
    </row>
    <row r="54" spans="1:33" x14ac:dyDescent="0.35">
      <c r="A54" t="s">
        <v>35</v>
      </c>
      <c r="B54">
        <v>260.74099999999999</v>
      </c>
      <c r="C54">
        <v>246.815</v>
      </c>
      <c r="D54">
        <v>236.00299999999999</v>
      </c>
      <c r="E54">
        <v>224.64699999999999</v>
      </c>
      <c r="F54">
        <v>216.63900000000001</v>
      </c>
      <c r="G54">
        <v>208.51499999999999</v>
      </c>
      <c r="H54">
        <v>200.334</v>
      </c>
      <c r="I54">
        <v>191.18899999999999</v>
      </c>
      <c r="J54">
        <v>181.376</v>
      </c>
      <c r="K54">
        <v>176.20500000000001</v>
      </c>
      <c r="L54">
        <v>170.773</v>
      </c>
      <c r="M54">
        <v>165.19</v>
      </c>
      <c r="N54">
        <v>160.06800000000001</v>
      </c>
      <c r="O54">
        <v>155.38900000000001</v>
      </c>
      <c r="P54">
        <v>149.785</v>
      </c>
      <c r="Q54">
        <v>144.25399999999999</v>
      </c>
      <c r="R54">
        <v>138.857</v>
      </c>
      <c r="S54">
        <v>133.602</v>
      </c>
      <c r="T54">
        <v>128.499</v>
      </c>
      <c r="U54">
        <v>126.068</v>
      </c>
      <c r="V54">
        <v>123.69199999999999</v>
      </c>
      <c r="W54">
        <v>121.848</v>
      </c>
      <c r="X54">
        <v>120.58499999999999</v>
      </c>
      <c r="Y54">
        <v>119.76600000000001</v>
      </c>
      <c r="Z54">
        <v>119.398</v>
      </c>
      <c r="AA54">
        <v>119.476</v>
      </c>
      <c r="AB54">
        <v>119.432</v>
      </c>
      <c r="AC54">
        <v>119.22799999999999</v>
      </c>
      <c r="AD54">
        <v>118.976</v>
      </c>
      <c r="AE54">
        <v>118.676</v>
      </c>
      <c r="AF54">
        <v>118.312</v>
      </c>
      <c r="AG54">
        <v>117.898</v>
      </c>
    </row>
    <row r="55" spans="1:33" x14ac:dyDescent="0.35">
      <c r="A55" t="s">
        <v>36</v>
      </c>
      <c r="B55">
        <v>7.4291700000000001</v>
      </c>
      <c r="C55">
        <v>7.3372200000000003</v>
      </c>
      <c r="D55">
        <v>7.5947300000000002</v>
      </c>
      <c r="E55">
        <v>7.7958400000000001</v>
      </c>
      <c r="F55">
        <v>7.9432900000000002</v>
      </c>
      <c r="G55">
        <v>8.0758600000000005</v>
      </c>
      <c r="H55">
        <v>8.2011900000000004</v>
      </c>
      <c r="I55">
        <v>8.2892600000000005</v>
      </c>
      <c r="J55">
        <v>8.3483000000000001</v>
      </c>
      <c r="K55">
        <v>8.5728899999999992</v>
      </c>
      <c r="L55">
        <v>8.7761700000000005</v>
      </c>
      <c r="M55">
        <v>8.9591600000000007</v>
      </c>
      <c r="N55">
        <v>9.1582799999999995</v>
      </c>
      <c r="O55">
        <v>9.3727099999999997</v>
      </c>
      <c r="P55">
        <v>9.3031299999999995</v>
      </c>
      <c r="Q55">
        <v>9.2362699999999993</v>
      </c>
      <c r="R55">
        <v>9.1738199999999992</v>
      </c>
      <c r="S55">
        <v>9.1149500000000003</v>
      </c>
      <c r="T55">
        <v>9.0599799999999995</v>
      </c>
      <c r="U55">
        <v>8.9192099999999996</v>
      </c>
      <c r="V55">
        <v>8.7837200000000006</v>
      </c>
      <c r="W55">
        <v>8.6722999999999999</v>
      </c>
      <c r="X55">
        <v>8.58596</v>
      </c>
      <c r="Y55">
        <v>8.5198</v>
      </c>
      <c r="Z55">
        <v>8.5032200000000007</v>
      </c>
      <c r="AA55">
        <v>8.50854</v>
      </c>
      <c r="AB55">
        <v>8.5079100000000007</v>
      </c>
      <c r="AC55">
        <v>8.4993599999999994</v>
      </c>
      <c r="AD55">
        <v>8.4884400000000007</v>
      </c>
      <c r="AE55">
        <v>8.4751700000000003</v>
      </c>
      <c r="AF55">
        <v>8.4592799999999997</v>
      </c>
      <c r="AG55">
        <v>8.4401600000000006</v>
      </c>
    </row>
    <row r="56" spans="1:33" x14ac:dyDescent="0.35">
      <c r="A56" t="s">
        <v>37</v>
      </c>
      <c r="B56">
        <v>1726.9</v>
      </c>
      <c r="C56">
        <v>1637.91</v>
      </c>
      <c r="D56">
        <v>1768.11</v>
      </c>
      <c r="E56">
        <v>1864.06</v>
      </c>
      <c r="F56">
        <v>1952.69</v>
      </c>
      <c r="G56">
        <v>2032.52</v>
      </c>
      <c r="H56">
        <v>2106.04</v>
      </c>
      <c r="I56">
        <v>2183.25</v>
      </c>
      <c r="J56">
        <v>2257.39</v>
      </c>
      <c r="K56">
        <v>2338.23</v>
      </c>
      <c r="L56">
        <v>2419.21</v>
      </c>
      <c r="M56">
        <v>2496.3200000000002</v>
      </c>
      <c r="N56">
        <v>2579.2199999999998</v>
      </c>
      <c r="O56">
        <v>2662.6</v>
      </c>
      <c r="P56">
        <v>2745.1</v>
      </c>
      <c r="Q56">
        <v>2826.06</v>
      </c>
      <c r="R56">
        <v>2854.53</v>
      </c>
      <c r="S56">
        <v>2937.1</v>
      </c>
      <c r="T56">
        <v>3019.95</v>
      </c>
      <c r="U56">
        <v>3102.93</v>
      </c>
      <c r="V56">
        <v>3187</v>
      </c>
      <c r="W56">
        <v>3270.3</v>
      </c>
      <c r="X56">
        <v>3318.55</v>
      </c>
      <c r="Y56">
        <v>3369.33</v>
      </c>
      <c r="Z56">
        <v>3409.01</v>
      </c>
      <c r="AA56">
        <v>3448.25</v>
      </c>
      <c r="AB56">
        <v>3571.23</v>
      </c>
      <c r="AC56">
        <v>3599.93</v>
      </c>
      <c r="AD56">
        <v>3723.35</v>
      </c>
      <c r="AE56">
        <v>3666.46</v>
      </c>
      <c r="AF56">
        <v>3745.2</v>
      </c>
      <c r="AG56">
        <v>3848.9</v>
      </c>
    </row>
    <row r="57" spans="1:33" x14ac:dyDescent="0.35">
      <c r="A57" t="s">
        <v>38</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35">
      <c r="A58" t="s">
        <v>39</v>
      </c>
      <c r="B58">
        <v>-300.91800000000001</v>
      </c>
      <c r="C58">
        <v>-300.91800000000001</v>
      </c>
      <c r="D58">
        <v>-300.91800000000001</v>
      </c>
      <c r="E58">
        <v>-300.91800000000001</v>
      </c>
      <c r="F58">
        <v>-300.91800000000001</v>
      </c>
      <c r="G58">
        <v>-300.91800000000001</v>
      </c>
      <c r="H58">
        <v>-300.91800000000001</v>
      </c>
      <c r="I58">
        <v>-300.91800000000001</v>
      </c>
      <c r="J58">
        <v>-300.91800000000001</v>
      </c>
      <c r="K58">
        <v>-300.91800000000001</v>
      </c>
      <c r="L58">
        <v>-300.91800000000001</v>
      </c>
      <c r="M58">
        <v>-300.91800000000001</v>
      </c>
      <c r="N58">
        <v>-300.91800000000001</v>
      </c>
      <c r="O58">
        <v>-300.91800000000001</v>
      </c>
      <c r="P58">
        <v>-300.91800000000001</v>
      </c>
      <c r="Q58">
        <v>-300.91800000000001</v>
      </c>
      <c r="R58">
        <v>-300.91800000000001</v>
      </c>
      <c r="S58">
        <v>-300.91800000000001</v>
      </c>
      <c r="T58">
        <v>-300.91800000000001</v>
      </c>
      <c r="U58">
        <v>-300.91800000000001</v>
      </c>
      <c r="V58">
        <v>-300.91800000000001</v>
      </c>
      <c r="W58">
        <v>-300.91800000000001</v>
      </c>
      <c r="X58">
        <v>-300.91800000000001</v>
      </c>
      <c r="Y58">
        <v>-300.91800000000001</v>
      </c>
      <c r="Z58">
        <v>-300.91800000000001</v>
      </c>
      <c r="AA58">
        <v>-300.91800000000001</v>
      </c>
      <c r="AB58">
        <v>-300.91800000000001</v>
      </c>
      <c r="AC58">
        <v>-300.91800000000001</v>
      </c>
      <c r="AD58">
        <v>-300.91800000000001</v>
      </c>
      <c r="AE58">
        <v>-300.91800000000001</v>
      </c>
      <c r="AF58">
        <v>-300.91800000000001</v>
      </c>
      <c r="AG58">
        <v>-300.91800000000001</v>
      </c>
    </row>
    <row r="59" spans="1:33" x14ac:dyDescent="0.35">
      <c r="A59" t="s">
        <v>40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1" spans="1:33" x14ac:dyDescent="0.35">
      <c r="A61" s="1" t="s">
        <v>262</v>
      </c>
    </row>
    <row r="62" spans="1:33" x14ac:dyDescent="0.35">
      <c r="A62" s="45" t="s">
        <v>276</v>
      </c>
    </row>
    <row r="63" spans="1:33" x14ac:dyDescent="0.35">
      <c r="A63" t="s">
        <v>29</v>
      </c>
      <c r="B63">
        <v>2019</v>
      </c>
      <c r="C63">
        <v>2020</v>
      </c>
      <c r="D63">
        <v>2021</v>
      </c>
      <c r="E63">
        <v>2022</v>
      </c>
      <c r="F63">
        <v>2023</v>
      </c>
      <c r="G63">
        <v>2024</v>
      </c>
      <c r="H63">
        <v>2025</v>
      </c>
      <c r="I63">
        <v>2026</v>
      </c>
      <c r="J63">
        <v>2027</v>
      </c>
      <c r="K63">
        <v>2028</v>
      </c>
      <c r="L63">
        <v>2029</v>
      </c>
      <c r="M63">
        <v>2030</v>
      </c>
      <c r="N63">
        <v>2031</v>
      </c>
      <c r="O63">
        <v>2032</v>
      </c>
      <c r="P63">
        <v>2033</v>
      </c>
      <c r="Q63">
        <v>2034</v>
      </c>
      <c r="R63">
        <v>2035</v>
      </c>
      <c r="S63">
        <v>2036</v>
      </c>
      <c r="T63">
        <v>2037</v>
      </c>
      <c r="U63">
        <v>2038</v>
      </c>
      <c r="V63">
        <v>2039</v>
      </c>
      <c r="W63">
        <v>2040</v>
      </c>
      <c r="X63">
        <v>2041</v>
      </c>
      <c r="Y63">
        <v>2042</v>
      </c>
      <c r="Z63">
        <v>2043</v>
      </c>
      <c r="AA63">
        <v>2044</v>
      </c>
      <c r="AB63">
        <v>2045</v>
      </c>
      <c r="AC63">
        <v>2046</v>
      </c>
      <c r="AD63">
        <v>2047</v>
      </c>
      <c r="AE63">
        <v>2048</v>
      </c>
      <c r="AF63">
        <v>2049</v>
      </c>
      <c r="AG63">
        <v>2050</v>
      </c>
    </row>
    <row r="64" spans="1:33" x14ac:dyDescent="0.35">
      <c r="A64" t="s">
        <v>263</v>
      </c>
      <c r="B64">
        <v>2032.19</v>
      </c>
      <c r="C64">
        <v>1842.45</v>
      </c>
      <c r="D64">
        <v>2017.91</v>
      </c>
      <c r="E64">
        <v>2134.8200000000002</v>
      </c>
      <c r="F64">
        <v>2272.31</v>
      </c>
      <c r="G64">
        <v>2355.5300000000002</v>
      </c>
      <c r="H64">
        <v>2404.92</v>
      </c>
      <c r="I64">
        <v>2349.9299999999998</v>
      </c>
      <c r="J64">
        <v>2291.36</v>
      </c>
      <c r="K64">
        <v>2266.58</v>
      </c>
      <c r="L64">
        <v>2236.71</v>
      </c>
      <c r="M64">
        <v>2203.4</v>
      </c>
      <c r="N64">
        <v>2306.6</v>
      </c>
      <c r="O64">
        <v>2409.31</v>
      </c>
      <c r="P64">
        <v>2514.56</v>
      </c>
      <c r="Q64">
        <v>2613.92</v>
      </c>
      <c r="R64">
        <v>2714.53</v>
      </c>
      <c r="S64">
        <v>2813.35</v>
      </c>
      <c r="T64">
        <v>2909.57</v>
      </c>
      <c r="U64">
        <v>3008.19</v>
      </c>
      <c r="V64">
        <v>3105.77</v>
      </c>
      <c r="W64">
        <v>3204.36</v>
      </c>
      <c r="X64">
        <v>3298.26</v>
      </c>
      <c r="Y64">
        <v>3409.42</v>
      </c>
      <c r="Z64">
        <v>3489.27</v>
      </c>
      <c r="AA64">
        <v>3573.91</v>
      </c>
      <c r="AB64">
        <v>3659.87</v>
      </c>
      <c r="AC64">
        <v>3742.16</v>
      </c>
      <c r="AD64">
        <v>3820.73</v>
      </c>
      <c r="AE64">
        <v>3876.71</v>
      </c>
      <c r="AF64">
        <v>3933.63</v>
      </c>
      <c r="AG64">
        <v>3986.97</v>
      </c>
    </row>
    <row r="65" spans="1:33" x14ac:dyDescent="0.35">
      <c r="A65" t="s">
        <v>264</v>
      </c>
      <c r="B65">
        <v>23.250699999999998</v>
      </c>
      <c r="C65">
        <v>21.8203</v>
      </c>
      <c r="D65">
        <v>23.190799999999999</v>
      </c>
      <c r="E65">
        <v>24.1341</v>
      </c>
      <c r="F65">
        <v>24.9161</v>
      </c>
      <c r="G65">
        <v>25.597300000000001</v>
      </c>
      <c r="H65">
        <v>26.157399999999999</v>
      </c>
      <c r="I65">
        <v>26.678699999999999</v>
      </c>
      <c r="J65">
        <v>27.1128</v>
      </c>
      <c r="K65">
        <v>27.509899999999998</v>
      </c>
      <c r="L65">
        <v>27.92</v>
      </c>
      <c r="M65">
        <v>28.255800000000001</v>
      </c>
      <c r="N65">
        <v>28.593399999999999</v>
      </c>
      <c r="O65">
        <v>29.0504</v>
      </c>
      <c r="P65">
        <v>29.5229</v>
      </c>
      <c r="Q65">
        <v>29.995200000000001</v>
      </c>
      <c r="R65">
        <v>30.4437</v>
      </c>
      <c r="S65">
        <v>30.892399999999999</v>
      </c>
      <c r="T65">
        <v>31.3474</v>
      </c>
      <c r="U65">
        <v>31.849900000000002</v>
      </c>
      <c r="V65">
        <v>32.3568</v>
      </c>
      <c r="W65">
        <v>32.808599999999998</v>
      </c>
      <c r="X65">
        <v>33.268799999999999</v>
      </c>
      <c r="Y65">
        <v>33.731999999999999</v>
      </c>
      <c r="Z65">
        <v>34.2346</v>
      </c>
      <c r="AA65">
        <v>34.7226</v>
      </c>
      <c r="AB65">
        <v>35.182600000000001</v>
      </c>
      <c r="AC65">
        <v>35.655000000000001</v>
      </c>
      <c r="AD65">
        <v>36.121499999999997</v>
      </c>
      <c r="AE65">
        <v>36.588799999999999</v>
      </c>
      <c r="AF65">
        <v>37.042900000000003</v>
      </c>
      <c r="AG65">
        <v>37.499200000000002</v>
      </c>
    </row>
    <row r="66" spans="1:33" x14ac:dyDescent="0.35">
      <c r="A66" t="s">
        <v>265</v>
      </c>
      <c r="B66">
        <v>0.31222299999999997</v>
      </c>
      <c r="C66">
        <v>0.28878599999999999</v>
      </c>
      <c r="D66">
        <v>0.30726599999999998</v>
      </c>
      <c r="E66">
        <v>0.31910100000000002</v>
      </c>
      <c r="F66">
        <v>0.32827299999999998</v>
      </c>
      <c r="G66">
        <v>0.33508700000000002</v>
      </c>
      <c r="H66">
        <v>0.34053800000000001</v>
      </c>
      <c r="I66">
        <v>0.34400500000000001</v>
      </c>
      <c r="J66">
        <v>0.34701900000000002</v>
      </c>
      <c r="K66">
        <v>0.35089199999999998</v>
      </c>
      <c r="L66">
        <v>0.35475000000000001</v>
      </c>
      <c r="M66">
        <v>0.35850199999999999</v>
      </c>
      <c r="N66">
        <v>0.36442099999999999</v>
      </c>
      <c r="O66">
        <v>0.37063299999999999</v>
      </c>
      <c r="P66">
        <v>0.37694699999999998</v>
      </c>
      <c r="Q66">
        <v>0.38316800000000001</v>
      </c>
      <c r="R66">
        <v>0.38941500000000001</v>
      </c>
      <c r="S66">
        <v>0.39564899999999997</v>
      </c>
      <c r="T66">
        <v>0.40187099999999998</v>
      </c>
      <c r="U66">
        <v>0.40853200000000001</v>
      </c>
      <c r="V66">
        <v>0.415246</v>
      </c>
      <c r="W66">
        <v>0.42197099999999998</v>
      </c>
      <c r="X66">
        <v>0.42869000000000002</v>
      </c>
      <c r="Y66">
        <v>0.43574600000000002</v>
      </c>
      <c r="Z66">
        <v>0.44236700000000001</v>
      </c>
      <c r="AA66">
        <v>0.44913599999999998</v>
      </c>
      <c r="AB66">
        <v>0.45600600000000002</v>
      </c>
      <c r="AC66">
        <v>0.46295999999999998</v>
      </c>
      <c r="AD66">
        <v>0.469858</v>
      </c>
      <c r="AE66">
        <v>0.47651500000000002</v>
      </c>
      <c r="AF66">
        <v>0.48333199999999998</v>
      </c>
      <c r="AG66">
        <v>0.49018600000000001</v>
      </c>
    </row>
    <row r="67" spans="1:33" x14ac:dyDescent="0.35">
      <c r="A67" t="s">
        <v>266</v>
      </c>
      <c r="B67">
        <v>50.57</v>
      </c>
      <c r="C67">
        <v>50.943100000000001</v>
      </c>
      <c r="D67">
        <v>59.138300000000001</v>
      </c>
      <c r="E67">
        <v>66.437700000000007</v>
      </c>
      <c r="F67">
        <v>73.240499999999997</v>
      </c>
      <c r="G67">
        <v>79.755300000000005</v>
      </c>
      <c r="H67">
        <v>86.109700000000004</v>
      </c>
      <c r="I67">
        <v>98.540999999999997</v>
      </c>
      <c r="J67">
        <v>110.916</v>
      </c>
      <c r="K67">
        <v>121.6</v>
      </c>
      <c r="L67">
        <v>131.56700000000001</v>
      </c>
      <c r="M67">
        <v>139.976</v>
      </c>
      <c r="N67">
        <v>153.82400000000001</v>
      </c>
      <c r="O67">
        <v>165.059</v>
      </c>
      <c r="P67">
        <v>175.53399999999999</v>
      </c>
      <c r="Q67">
        <v>185.191</v>
      </c>
      <c r="R67">
        <v>142.68799999999999</v>
      </c>
      <c r="S67">
        <v>153.042</v>
      </c>
      <c r="T67">
        <v>165.28</v>
      </c>
      <c r="U67">
        <v>178.53700000000001</v>
      </c>
      <c r="V67">
        <v>192.39400000000001</v>
      </c>
      <c r="W67">
        <v>206.98099999999999</v>
      </c>
      <c r="X67">
        <v>186.721</v>
      </c>
      <c r="Y67">
        <v>168.62799999999999</v>
      </c>
      <c r="Z67">
        <v>150.751</v>
      </c>
      <c r="AA67">
        <v>133.21199999999999</v>
      </c>
      <c r="AB67">
        <v>198.625</v>
      </c>
      <c r="AC67">
        <v>172.26900000000001</v>
      </c>
      <c r="AD67">
        <v>239.261</v>
      </c>
      <c r="AE67">
        <v>125.801</v>
      </c>
      <c r="AF67">
        <v>145.51300000000001</v>
      </c>
      <c r="AG67">
        <v>193.32900000000001</v>
      </c>
    </row>
    <row r="68" spans="1:33" x14ac:dyDescent="0.35">
      <c r="A68" t="s">
        <v>267</v>
      </c>
      <c r="B68">
        <v>3355.79</v>
      </c>
      <c r="C68">
        <v>3140.47</v>
      </c>
      <c r="D68">
        <v>3184.27</v>
      </c>
      <c r="E68">
        <v>3183.5</v>
      </c>
      <c r="F68">
        <v>3193.82</v>
      </c>
      <c r="G68">
        <v>3177.9</v>
      </c>
      <c r="H68">
        <v>3146.35</v>
      </c>
      <c r="I68">
        <v>3067.35</v>
      </c>
      <c r="J68">
        <v>2986.66</v>
      </c>
      <c r="K68">
        <v>2948.9</v>
      </c>
      <c r="L68">
        <v>2912.59</v>
      </c>
      <c r="M68">
        <v>2874.05</v>
      </c>
      <c r="N68">
        <v>2895.68</v>
      </c>
      <c r="O68">
        <v>2917.17</v>
      </c>
      <c r="P68">
        <v>2943.74</v>
      </c>
      <c r="Q68">
        <v>2965.66</v>
      </c>
      <c r="R68">
        <v>2989</v>
      </c>
      <c r="S68">
        <v>3012.45</v>
      </c>
      <c r="T68">
        <v>3034.28</v>
      </c>
      <c r="U68">
        <v>3090.54</v>
      </c>
      <c r="V68">
        <v>3146.47</v>
      </c>
      <c r="W68">
        <v>3204.28</v>
      </c>
      <c r="X68">
        <v>3261.61</v>
      </c>
      <c r="Y68">
        <v>3327.24</v>
      </c>
      <c r="Z68">
        <v>3372.3</v>
      </c>
      <c r="AA68">
        <v>3417.55</v>
      </c>
      <c r="AB68">
        <v>3466.25</v>
      </c>
      <c r="AC68">
        <v>3509.63</v>
      </c>
      <c r="AD68">
        <v>3551.82</v>
      </c>
      <c r="AE68">
        <v>3587.71</v>
      </c>
      <c r="AF68">
        <v>3622.23</v>
      </c>
      <c r="AG68">
        <v>3657.28</v>
      </c>
    </row>
    <row r="69" spans="1:33" x14ac:dyDescent="0.35">
      <c r="A69" t="s">
        <v>268</v>
      </c>
      <c r="B69">
        <v>47911.1</v>
      </c>
      <c r="C69">
        <v>45061.3</v>
      </c>
      <c r="D69">
        <v>47909.599999999999</v>
      </c>
      <c r="E69">
        <v>49777.2</v>
      </c>
      <c r="F69">
        <v>52357.2</v>
      </c>
      <c r="G69">
        <v>53749.2</v>
      </c>
      <c r="H69">
        <v>54392.1</v>
      </c>
      <c r="I69">
        <v>52385.9</v>
      </c>
      <c r="J69">
        <v>50342</v>
      </c>
      <c r="K69">
        <v>49034.5</v>
      </c>
      <c r="L69">
        <v>47618.400000000001</v>
      </c>
      <c r="M69">
        <v>46144.1</v>
      </c>
      <c r="N69">
        <v>48219.9</v>
      </c>
      <c r="O69">
        <v>50313.599999999999</v>
      </c>
      <c r="P69">
        <v>52504</v>
      </c>
      <c r="Q69">
        <v>54559.8</v>
      </c>
      <c r="R69">
        <v>56675</v>
      </c>
      <c r="S69">
        <v>58719.5</v>
      </c>
      <c r="T69">
        <v>60640</v>
      </c>
      <c r="U69">
        <v>62593.599999999999</v>
      </c>
      <c r="V69">
        <v>64537.599999999999</v>
      </c>
      <c r="W69">
        <v>66506.399999999994</v>
      </c>
      <c r="X69">
        <v>68351.7</v>
      </c>
      <c r="Y69">
        <v>70639</v>
      </c>
      <c r="Z69">
        <v>72186.899999999994</v>
      </c>
      <c r="AA69">
        <v>73836.3</v>
      </c>
      <c r="AB69">
        <v>75529.100000000006</v>
      </c>
      <c r="AC69">
        <v>77125.600000000006</v>
      </c>
      <c r="AD69">
        <v>78632.5</v>
      </c>
      <c r="AE69">
        <v>79581.7</v>
      </c>
      <c r="AF69">
        <v>80541.2</v>
      </c>
      <c r="AG69">
        <v>81436.399999999994</v>
      </c>
    </row>
    <row r="70" spans="1:33" x14ac:dyDescent="0.35">
      <c r="A70" t="s">
        <v>269</v>
      </c>
      <c r="B70">
        <v>448.19400000000002</v>
      </c>
      <c r="C70">
        <v>410.48099999999999</v>
      </c>
      <c r="D70">
        <v>423.21899999999999</v>
      </c>
      <c r="E70">
        <v>427.35</v>
      </c>
      <c r="F70">
        <v>430.28800000000001</v>
      </c>
      <c r="G70">
        <v>429.81</v>
      </c>
      <c r="H70">
        <v>427.35899999999998</v>
      </c>
      <c r="I70">
        <v>420.84699999999998</v>
      </c>
      <c r="J70">
        <v>413.721</v>
      </c>
      <c r="K70">
        <v>411.44</v>
      </c>
      <c r="L70">
        <v>409.673</v>
      </c>
      <c r="M70">
        <v>407.38499999999999</v>
      </c>
      <c r="N70">
        <v>409.31599999999997</v>
      </c>
      <c r="O70">
        <v>411.25</v>
      </c>
      <c r="P70">
        <v>412.99200000000002</v>
      </c>
      <c r="Q70">
        <v>414.024</v>
      </c>
      <c r="R70">
        <v>414.99299999999999</v>
      </c>
      <c r="S70">
        <v>415.86599999999999</v>
      </c>
      <c r="T70">
        <v>416.69600000000003</v>
      </c>
      <c r="U70">
        <v>422.73599999999999</v>
      </c>
      <c r="V70">
        <v>428.61700000000002</v>
      </c>
      <c r="W70">
        <v>434.67200000000003</v>
      </c>
      <c r="X70">
        <v>440.76799999999997</v>
      </c>
      <c r="Y70">
        <v>447.459</v>
      </c>
      <c r="Z70">
        <v>452.14299999999997</v>
      </c>
      <c r="AA70">
        <v>456.60399999999998</v>
      </c>
      <c r="AB70">
        <v>461.52199999999999</v>
      </c>
      <c r="AC70">
        <v>465.85199999999998</v>
      </c>
      <c r="AD70">
        <v>470.01299999999998</v>
      </c>
      <c r="AE70">
        <v>474.05900000000003</v>
      </c>
      <c r="AF70">
        <v>477.59100000000001</v>
      </c>
      <c r="AG70">
        <v>481.54300000000001</v>
      </c>
    </row>
    <row r="71" spans="1:33" x14ac:dyDescent="0.35">
      <c r="A71" t="s">
        <v>270</v>
      </c>
      <c r="B71">
        <v>934.48199999999997</v>
      </c>
      <c r="C71">
        <v>865.97799999999995</v>
      </c>
      <c r="D71">
        <v>832.16200000000003</v>
      </c>
      <c r="E71">
        <v>792.39300000000003</v>
      </c>
      <c r="F71">
        <v>757.24900000000002</v>
      </c>
      <c r="G71">
        <v>717.99699999999996</v>
      </c>
      <c r="H71">
        <v>676.22900000000004</v>
      </c>
      <c r="I71">
        <v>625.34199999999998</v>
      </c>
      <c r="J71">
        <v>572.79100000000005</v>
      </c>
      <c r="K71">
        <v>537.53499999999997</v>
      </c>
      <c r="L71">
        <v>502.14299999999997</v>
      </c>
      <c r="M71">
        <v>467.11500000000001</v>
      </c>
      <c r="N71">
        <v>442.55099999999999</v>
      </c>
      <c r="O71">
        <v>419.536</v>
      </c>
      <c r="P71">
        <v>403.71899999999999</v>
      </c>
      <c r="Q71">
        <v>387.74599999999998</v>
      </c>
      <c r="R71">
        <v>372.27</v>
      </c>
      <c r="S71">
        <v>357.03399999999999</v>
      </c>
      <c r="T71">
        <v>341.863</v>
      </c>
      <c r="U71">
        <v>341.88200000000001</v>
      </c>
      <c r="V71">
        <v>341.779</v>
      </c>
      <c r="W71">
        <v>342.47</v>
      </c>
      <c r="X71">
        <v>343.601</v>
      </c>
      <c r="Y71">
        <v>346.56</v>
      </c>
      <c r="Z71">
        <v>347.90899999999999</v>
      </c>
      <c r="AA71">
        <v>350.13600000000002</v>
      </c>
      <c r="AB71">
        <v>352.30700000000002</v>
      </c>
      <c r="AC71">
        <v>354.041</v>
      </c>
      <c r="AD71">
        <v>355.49799999999999</v>
      </c>
      <c r="AE71">
        <v>355.36</v>
      </c>
      <c r="AF71">
        <v>355.23</v>
      </c>
      <c r="AG71">
        <v>354.77800000000002</v>
      </c>
    </row>
    <row r="72" spans="1:33" x14ac:dyDescent="0.35">
      <c r="A72" t="s">
        <v>271</v>
      </c>
      <c r="B72">
        <v>7.5494599999999998</v>
      </c>
      <c r="C72">
        <v>6.56968</v>
      </c>
      <c r="D72">
        <v>7.3465400000000001</v>
      </c>
      <c r="E72">
        <v>7.8310399999999998</v>
      </c>
      <c r="F72">
        <v>8.2913700000000006</v>
      </c>
      <c r="G72">
        <v>8.5950399999999991</v>
      </c>
      <c r="H72">
        <v>8.8051700000000004</v>
      </c>
      <c r="I72">
        <v>8.7942</v>
      </c>
      <c r="J72">
        <v>8.7609499999999993</v>
      </c>
      <c r="K72">
        <v>8.8268900000000006</v>
      </c>
      <c r="L72">
        <v>8.8882100000000008</v>
      </c>
      <c r="M72">
        <v>8.9395000000000007</v>
      </c>
      <c r="N72">
        <v>9.2359799999999996</v>
      </c>
      <c r="O72">
        <v>9.52745</v>
      </c>
      <c r="P72">
        <v>9.8117000000000001</v>
      </c>
      <c r="Q72">
        <v>10.0802</v>
      </c>
      <c r="R72">
        <v>10.344200000000001</v>
      </c>
      <c r="S72">
        <v>10.600099999999999</v>
      </c>
      <c r="T72">
        <v>10.8467</v>
      </c>
      <c r="U72">
        <v>11.1082</v>
      </c>
      <c r="V72">
        <v>11.365600000000001</v>
      </c>
      <c r="W72">
        <v>11.623900000000001</v>
      </c>
      <c r="X72">
        <v>11.8729</v>
      </c>
      <c r="Y72">
        <v>12.1539</v>
      </c>
      <c r="Z72">
        <v>12.3573</v>
      </c>
      <c r="AA72">
        <v>12.569599999999999</v>
      </c>
      <c r="AB72">
        <v>12.7845</v>
      </c>
      <c r="AC72">
        <v>12.993</v>
      </c>
      <c r="AD72">
        <v>13.1937</v>
      </c>
      <c r="AE72">
        <v>13.351900000000001</v>
      </c>
      <c r="AF72">
        <v>13.5115</v>
      </c>
      <c r="AG72">
        <v>13.6632</v>
      </c>
    </row>
    <row r="73" spans="1:33" x14ac:dyDescent="0.35">
      <c r="A73" t="s">
        <v>272</v>
      </c>
      <c r="B73">
        <v>3798.55</v>
      </c>
      <c r="C73">
        <v>3429.63</v>
      </c>
      <c r="D73">
        <v>3393.8</v>
      </c>
      <c r="E73">
        <v>3303.56</v>
      </c>
      <c r="F73">
        <v>3206.57</v>
      </c>
      <c r="G73">
        <v>3092.52</v>
      </c>
      <c r="H73">
        <v>2968.74</v>
      </c>
      <c r="I73">
        <v>2829.4</v>
      </c>
      <c r="J73">
        <v>2681.37</v>
      </c>
      <c r="K73">
        <v>2591.46</v>
      </c>
      <c r="L73">
        <v>2500.0700000000002</v>
      </c>
      <c r="M73">
        <v>2408.09</v>
      </c>
      <c r="N73">
        <v>2320.27</v>
      </c>
      <c r="O73">
        <v>2233.7199999999998</v>
      </c>
      <c r="P73">
        <v>2167.9699999999998</v>
      </c>
      <c r="Q73">
        <v>2100.17</v>
      </c>
      <c r="R73">
        <v>2031.62</v>
      </c>
      <c r="S73">
        <v>1963.53</v>
      </c>
      <c r="T73">
        <v>1896.51</v>
      </c>
      <c r="U73">
        <v>1887.61</v>
      </c>
      <c r="V73">
        <v>1878.73</v>
      </c>
      <c r="W73">
        <v>1874.02</v>
      </c>
      <c r="X73">
        <v>1873.43</v>
      </c>
      <c r="Y73">
        <v>1877.31</v>
      </c>
      <c r="Z73">
        <v>1880.5</v>
      </c>
      <c r="AA73">
        <v>1887.56</v>
      </c>
      <c r="AB73">
        <v>1895.94</v>
      </c>
      <c r="AC73">
        <v>1904.32</v>
      </c>
      <c r="AD73">
        <v>1913.64</v>
      </c>
      <c r="AE73">
        <v>1923.82</v>
      </c>
      <c r="AF73">
        <v>1934.58</v>
      </c>
      <c r="AG73">
        <v>1945.76</v>
      </c>
    </row>
    <row r="74" spans="1:33" x14ac:dyDescent="0.35">
      <c r="A74" t="s">
        <v>273</v>
      </c>
      <c r="B74">
        <v>9.4954999999999998</v>
      </c>
      <c r="C74">
        <v>8.8800600000000003</v>
      </c>
      <c r="D74">
        <v>9.4266199999999998</v>
      </c>
      <c r="E74">
        <v>9.7735800000000008</v>
      </c>
      <c r="F74">
        <v>10.2822</v>
      </c>
      <c r="G74">
        <v>10.553800000000001</v>
      </c>
      <c r="H74">
        <v>10.6755</v>
      </c>
      <c r="I74">
        <v>10.270300000000001</v>
      </c>
      <c r="J74">
        <v>9.8586500000000008</v>
      </c>
      <c r="K74">
        <v>9.5792900000000003</v>
      </c>
      <c r="L74">
        <v>9.2779199999999999</v>
      </c>
      <c r="M74">
        <v>8.9642700000000008</v>
      </c>
      <c r="N74">
        <v>9.3565799999999992</v>
      </c>
      <c r="O74">
        <v>9.7568199999999994</v>
      </c>
      <c r="P74">
        <v>10.1768</v>
      </c>
      <c r="Q74">
        <v>10.5701</v>
      </c>
      <c r="R74">
        <v>10.9748</v>
      </c>
      <c r="S74">
        <v>11.364599999999999</v>
      </c>
      <c r="T74">
        <v>11.730499999999999</v>
      </c>
      <c r="U74">
        <v>12.105700000000001</v>
      </c>
      <c r="V74">
        <v>12.478400000000001</v>
      </c>
      <c r="W74">
        <v>12.856</v>
      </c>
      <c r="X74">
        <v>13.209099999999999</v>
      </c>
      <c r="Y74">
        <v>13.649800000000001</v>
      </c>
      <c r="Z74">
        <v>13.948499999999999</v>
      </c>
      <c r="AA74">
        <v>14.266999999999999</v>
      </c>
      <c r="AB74">
        <v>14.593</v>
      </c>
      <c r="AC74">
        <v>14.9018</v>
      </c>
      <c r="AD74">
        <v>15.1919</v>
      </c>
      <c r="AE74">
        <v>15.3712</v>
      </c>
      <c r="AF74">
        <v>15.5497</v>
      </c>
      <c r="AG74">
        <v>15.7174</v>
      </c>
    </row>
    <row r="75" spans="1:33" x14ac:dyDescent="0.35">
      <c r="A75" t="s">
        <v>274</v>
      </c>
      <c r="B75">
        <v>38.758299999999998</v>
      </c>
      <c r="C75">
        <v>35.998699999999999</v>
      </c>
      <c r="D75">
        <v>36.837400000000002</v>
      </c>
      <c r="E75">
        <v>37.058399999999999</v>
      </c>
      <c r="F75">
        <v>37.135599999999997</v>
      </c>
      <c r="G75">
        <v>37.047600000000003</v>
      </c>
      <c r="H75">
        <v>36.871000000000002</v>
      </c>
      <c r="I75">
        <v>36.583799999999997</v>
      </c>
      <c r="J75">
        <v>36.296900000000001</v>
      </c>
      <c r="K75">
        <v>36.303100000000001</v>
      </c>
      <c r="L75">
        <v>36.367100000000001</v>
      </c>
      <c r="M75">
        <v>36.372500000000002</v>
      </c>
      <c r="N75">
        <v>36.4621</v>
      </c>
      <c r="O75">
        <v>36.498600000000003</v>
      </c>
      <c r="P75">
        <v>36.442799999999998</v>
      </c>
      <c r="Q75">
        <v>36.313299999999998</v>
      </c>
      <c r="R75">
        <v>36.177100000000003</v>
      </c>
      <c r="S75">
        <v>36.044699999999999</v>
      </c>
      <c r="T75">
        <v>35.926099999999998</v>
      </c>
      <c r="U75">
        <v>36.285499999999999</v>
      </c>
      <c r="V75">
        <v>36.640099999999997</v>
      </c>
      <c r="W75">
        <v>37.019100000000002</v>
      </c>
      <c r="X75">
        <v>37.422899999999998</v>
      </c>
      <c r="Y75">
        <v>37.850200000000001</v>
      </c>
      <c r="Z75">
        <v>38.155000000000001</v>
      </c>
      <c r="AA75">
        <v>38.418799999999997</v>
      </c>
      <c r="AB75">
        <v>38.7498</v>
      </c>
      <c r="AC75">
        <v>39.018599999999999</v>
      </c>
      <c r="AD75">
        <v>39.2866</v>
      </c>
      <c r="AE75">
        <v>39.624400000000001</v>
      </c>
      <c r="AF75">
        <v>39.901600000000002</v>
      </c>
      <c r="AG75">
        <v>40.252200000000002</v>
      </c>
    </row>
    <row r="78" spans="1:33" x14ac:dyDescent="0.35">
      <c r="A78" s="3" t="s">
        <v>3</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80" spans="1:33" x14ac:dyDescent="0.35">
      <c r="A80" s="4" t="s">
        <v>6</v>
      </c>
      <c r="B80" s="111">
        <f>M11-M47</f>
        <v>582.67999999999984</v>
      </c>
      <c r="C80" s="4" t="s">
        <v>288</v>
      </c>
    </row>
    <row r="81" spans="1:3" x14ac:dyDescent="0.35">
      <c r="A81" s="110" t="s">
        <v>290</v>
      </c>
      <c r="B81" s="5">
        <f>M28-M64</f>
        <v>553.96</v>
      </c>
      <c r="C81" s="6" t="s">
        <v>302</v>
      </c>
    </row>
    <row r="82" spans="1:3" x14ac:dyDescent="0.35">
      <c r="A82" s="110" t="s">
        <v>291</v>
      </c>
      <c r="B82" s="5">
        <f t="shared" ref="B82:B92" si="0">M29-M65</f>
        <v>0.36339999999999861</v>
      </c>
      <c r="C82" s="6" t="s">
        <v>302</v>
      </c>
    </row>
    <row r="83" spans="1:3" x14ac:dyDescent="0.35">
      <c r="A83" s="110" t="s">
        <v>292</v>
      </c>
      <c r="B83" s="5">
        <f t="shared" si="0"/>
        <v>9.5230000000000037E-3</v>
      </c>
      <c r="C83" s="6" t="s">
        <v>302</v>
      </c>
    </row>
    <row r="84" spans="1:3" x14ac:dyDescent="0.35">
      <c r="A84" s="110" t="s">
        <v>293</v>
      </c>
      <c r="B84" s="5">
        <f t="shared" si="0"/>
        <v>8.0120000000000005</v>
      </c>
      <c r="C84" s="6" t="s">
        <v>288</v>
      </c>
    </row>
    <row r="85" spans="1:3" x14ac:dyDescent="0.35">
      <c r="A85" s="110" t="s">
        <v>294</v>
      </c>
      <c r="B85" s="5">
        <f t="shared" si="0"/>
        <v>247.03999999999996</v>
      </c>
      <c r="C85" s="6" t="s">
        <v>302</v>
      </c>
    </row>
    <row r="86" spans="1:3" x14ac:dyDescent="0.35">
      <c r="A86" s="110" t="s">
        <v>295</v>
      </c>
      <c r="B86" s="5">
        <f t="shared" si="0"/>
        <v>14126.099999999999</v>
      </c>
      <c r="C86" s="6" t="s">
        <v>302</v>
      </c>
    </row>
    <row r="87" spans="1:3" x14ac:dyDescent="0.35">
      <c r="A87" s="110" t="s">
        <v>296</v>
      </c>
      <c r="B87" s="5">
        <f t="shared" si="0"/>
        <v>19.674000000000035</v>
      </c>
      <c r="C87" s="6" t="s">
        <v>302</v>
      </c>
    </row>
    <row r="88" spans="1:3" x14ac:dyDescent="0.35">
      <c r="A88" s="110" t="s">
        <v>297</v>
      </c>
      <c r="B88" s="5">
        <f t="shared" si="0"/>
        <v>52.269000000000005</v>
      </c>
      <c r="C88" s="6" t="s">
        <v>302</v>
      </c>
    </row>
    <row r="89" spans="1:3" x14ac:dyDescent="0.35">
      <c r="A89" s="110" t="s">
        <v>298</v>
      </c>
      <c r="B89" s="5">
        <f t="shared" si="0"/>
        <v>1.0480199999999993</v>
      </c>
      <c r="C89" s="6" t="s">
        <v>302</v>
      </c>
    </row>
    <row r="90" spans="1:3" x14ac:dyDescent="0.35">
      <c r="A90" s="110" t="s">
        <v>299</v>
      </c>
      <c r="B90" s="5">
        <f t="shared" si="0"/>
        <v>65.159999999999854</v>
      </c>
      <c r="C90" s="6" t="s">
        <v>302</v>
      </c>
    </row>
    <row r="91" spans="1:3" x14ac:dyDescent="0.35">
      <c r="A91" s="110" t="s">
        <v>300</v>
      </c>
      <c r="B91" s="5">
        <f t="shared" si="0"/>
        <v>2.8159299999999998</v>
      </c>
      <c r="C91" s="6" t="s">
        <v>302</v>
      </c>
    </row>
    <row r="92" spans="1:3" x14ac:dyDescent="0.35">
      <c r="A92" s="110" t="s">
        <v>301</v>
      </c>
      <c r="B92" s="5">
        <f t="shared" si="0"/>
        <v>0.35699999999999932</v>
      </c>
      <c r="C92" s="6" t="s">
        <v>302</v>
      </c>
    </row>
    <row r="93" spans="1:3" x14ac:dyDescent="0.35">
      <c r="A93" s="6"/>
      <c r="B93" s="5"/>
      <c r="C93" s="6"/>
    </row>
    <row r="94" spans="1:3" x14ac:dyDescent="0.35">
      <c r="A94" s="4" t="s">
        <v>7</v>
      </c>
      <c r="B94" s="112">
        <f>(SUM(E11:M11)-SUM(E47:M47))/1000</f>
        <v>1.7251700000000019</v>
      </c>
      <c r="C94" s="4" t="s">
        <v>289</v>
      </c>
    </row>
    <row r="95" spans="1:3" x14ac:dyDescent="0.35">
      <c r="A95" s="8" t="s">
        <v>8</v>
      </c>
      <c r="B95" s="5">
        <f t="shared" ref="B95:B102" si="1">SUM(E16:M16)-SUM(E52:M52)</f>
        <v>0.53799999999955617</v>
      </c>
      <c r="C95" s="6" t="s">
        <v>288</v>
      </c>
    </row>
    <row r="96" spans="1:3" x14ac:dyDescent="0.35">
      <c r="A96" s="8" t="s">
        <v>9</v>
      </c>
      <c r="B96" s="5">
        <f t="shared" si="1"/>
        <v>1666.3519999999999</v>
      </c>
      <c r="C96" s="6" t="s">
        <v>288</v>
      </c>
    </row>
    <row r="97" spans="1:3" x14ac:dyDescent="0.35">
      <c r="A97" s="8" t="s">
        <v>10</v>
      </c>
      <c r="B97" s="5">
        <f t="shared" si="1"/>
        <v>24.006999999999834</v>
      </c>
      <c r="C97" s="6" t="s">
        <v>288</v>
      </c>
    </row>
    <row r="98" spans="1:3" x14ac:dyDescent="0.35">
      <c r="A98" s="8" t="s">
        <v>11</v>
      </c>
      <c r="B98" s="5">
        <f t="shared" si="1"/>
        <v>0.98761999999999261</v>
      </c>
      <c r="C98" s="6" t="s">
        <v>288</v>
      </c>
    </row>
    <row r="99" spans="1:3" x14ac:dyDescent="0.35">
      <c r="A99" s="8" t="s">
        <v>12</v>
      </c>
      <c r="B99" s="5">
        <f t="shared" si="1"/>
        <v>33.290000000004511</v>
      </c>
      <c r="C99" s="6" t="s">
        <v>288</v>
      </c>
    </row>
    <row r="100" spans="1:3" x14ac:dyDescent="0.35">
      <c r="A100" s="8" t="s">
        <v>13</v>
      </c>
      <c r="B100" s="5">
        <f t="shared" si="1"/>
        <v>0</v>
      </c>
      <c r="C100" s="6" t="s">
        <v>288</v>
      </c>
    </row>
    <row r="101" spans="1:3" x14ac:dyDescent="0.35">
      <c r="A101" s="8" t="s">
        <v>14</v>
      </c>
      <c r="B101" s="5">
        <f t="shared" si="1"/>
        <v>0</v>
      </c>
      <c r="C101" s="6" t="s">
        <v>288</v>
      </c>
    </row>
    <row r="102" spans="1:3" x14ac:dyDescent="0.35">
      <c r="A102" s="8" t="s">
        <v>15</v>
      </c>
      <c r="B102" s="5">
        <f t="shared" si="1"/>
        <v>0</v>
      </c>
      <c r="C102" s="6" t="s">
        <v>288</v>
      </c>
    </row>
    <row r="103" spans="1:3" x14ac:dyDescent="0.35">
      <c r="A103" s="6"/>
      <c r="B103" s="7"/>
      <c r="C103" s="6"/>
    </row>
    <row r="104" spans="1:3" x14ac:dyDescent="0.35">
      <c r="A104" s="4" t="s">
        <v>303</v>
      </c>
      <c r="B104" s="112">
        <f>(SUM(E11:AG11)-SUM(E47:AG47))/1000</f>
        <v>10.737200000000026</v>
      </c>
      <c r="C104" s="4" t="s">
        <v>289</v>
      </c>
    </row>
    <row r="105" spans="1:3" x14ac:dyDescent="0.35">
      <c r="A105" s="8" t="s">
        <v>8</v>
      </c>
      <c r="B105" s="5">
        <f t="shared" ref="B105:B112" si="2">SUM(E16:AG16)-SUM(E52:AG52)</f>
        <v>-42.121999999999389</v>
      </c>
      <c r="C105" s="6" t="s">
        <v>289</v>
      </c>
    </row>
    <row r="106" spans="1:3" x14ac:dyDescent="0.35">
      <c r="A106" s="8" t="s">
        <v>9</v>
      </c>
      <c r="B106" s="5">
        <f t="shared" si="2"/>
        <v>7158.385999999995</v>
      </c>
      <c r="C106" s="6" t="s">
        <v>289</v>
      </c>
    </row>
    <row r="107" spans="1:3" x14ac:dyDescent="0.35">
      <c r="A107" s="8" t="s">
        <v>10</v>
      </c>
      <c r="B107" s="5">
        <f t="shared" si="2"/>
        <v>458.81900000000132</v>
      </c>
      <c r="C107" s="6" t="s">
        <v>289</v>
      </c>
    </row>
    <row r="108" spans="1:3" x14ac:dyDescent="0.35">
      <c r="A108" s="8" t="s">
        <v>11</v>
      </c>
      <c r="B108" s="5">
        <f t="shared" si="2"/>
        <v>22.421449999999936</v>
      </c>
      <c r="C108" s="6" t="s">
        <v>289</v>
      </c>
    </row>
    <row r="109" spans="1:3" x14ac:dyDescent="0.35">
      <c r="A109" s="8" t="s">
        <v>12</v>
      </c>
      <c r="B109" s="5">
        <f t="shared" si="2"/>
        <v>3139.6900000000023</v>
      </c>
      <c r="C109" s="6" t="s">
        <v>289</v>
      </c>
    </row>
    <row r="110" spans="1:3" x14ac:dyDescent="0.35">
      <c r="A110" s="8" t="s">
        <v>13</v>
      </c>
      <c r="B110" s="5">
        <f t="shared" si="2"/>
        <v>0</v>
      </c>
      <c r="C110" s="6" t="s">
        <v>289</v>
      </c>
    </row>
    <row r="111" spans="1:3" x14ac:dyDescent="0.35">
      <c r="A111" s="8" t="s">
        <v>14</v>
      </c>
      <c r="B111" s="5">
        <f t="shared" si="2"/>
        <v>0</v>
      </c>
      <c r="C111" s="6" t="s">
        <v>289</v>
      </c>
    </row>
    <row r="112" spans="1:3" x14ac:dyDescent="0.35">
      <c r="A112" s="8" t="s">
        <v>15</v>
      </c>
      <c r="B112" s="5">
        <f t="shared" si="2"/>
        <v>0</v>
      </c>
      <c r="C112" s="6" t="s">
        <v>289</v>
      </c>
    </row>
    <row r="113" spans="1:3" x14ac:dyDescent="0.35">
      <c r="A113" s="8"/>
      <c r="B113" s="5"/>
      <c r="C113" s="6"/>
    </row>
    <row r="114" spans="1:3" x14ac:dyDescent="0.35">
      <c r="A114" s="4" t="s">
        <v>304</v>
      </c>
      <c r="B114" s="112"/>
      <c r="C114" s="4"/>
    </row>
    <row r="115" spans="1:3" x14ac:dyDescent="0.35">
      <c r="A115" s="110" t="s">
        <v>290</v>
      </c>
      <c r="B115" s="5">
        <f>SUM(E28:AG28)-SUM(E64:AG64)</f>
        <v>7320.6399999999849</v>
      </c>
      <c r="C115" s="6" t="s">
        <v>302</v>
      </c>
    </row>
    <row r="116" spans="1:3" x14ac:dyDescent="0.35">
      <c r="A116" s="110" t="s">
        <v>291</v>
      </c>
      <c r="B116" s="5">
        <f t="shared" ref="B116:B126" si="3">SUM(E29:AG29)-SUM(E65:AG65)</f>
        <v>5.2107000000002017</v>
      </c>
      <c r="C116" s="6" t="s">
        <v>302</v>
      </c>
    </row>
    <row r="117" spans="1:3" x14ac:dyDescent="0.35">
      <c r="A117" s="110" t="s">
        <v>292</v>
      </c>
      <c r="B117" s="5">
        <f t="shared" si="3"/>
        <v>0.11725299999999805</v>
      </c>
      <c r="C117" s="6" t="s">
        <v>302</v>
      </c>
    </row>
    <row r="118" spans="1:3" x14ac:dyDescent="0.35">
      <c r="A118" s="110" t="s">
        <v>293</v>
      </c>
      <c r="B118" s="5">
        <f t="shared" si="3"/>
        <v>3099.4534999999996</v>
      </c>
      <c r="C118" s="6" t="s">
        <v>288</v>
      </c>
    </row>
    <row r="119" spans="1:3" x14ac:dyDescent="0.35">
      <c r="A119" s="110" t="s">
        <v>294</v>
      </c>
      <c r="B119" s="5">
        <f t="shared" si="3"/>
        <v>3446.640000000014</v>
      </c>
      <c r="C119" s="6" t="s">
        <v>302</v>
      </c>
    </row>
    <row r="120" spans="1:3" x14ac:dyDescent="0.35">
      <c r="A120" s="110" t="s">
        <v>295</v>
      </c>
      <c r="B120" s="5">
        <f t="shared" si="3"/>
        <v>173724.10000000009</v>
      </c>
      <c r="C120" s="6" t="s">
        <v>302</v>
      </c>
    </row>
    <row r="121" spans="1:3" x14ac:dyDescent="0.35">
      <c r="A121" s="110" t="s">
        <v>296</v>
      </c>
      <c r="B121" s="5">
        <f t="shared" si="3"/>
        <v>318.07999999999811</v>
      </c>
      <c r="C121" s="6" t="s">
        <v>302</v>
      </c>
    </row>
    <row r="122" spans="1:3" x14ac:dyDescent="0.35">
      <c r="A122" s="110" t="s">
        <v>297</v>
      </c>
      <c r="B122" s="5">
        <f t="shared" si="3"/>
        <v>897.06300000000192</v>
      </c>
      <c r="C122" s="6" t="s">
        <v>302</v>
      </c>
    </row>
    <row r="123" spans="1:3" x14ac:dyDescent="0.35">
      <c r="A123" s="110" t="s">
        <v>298</v>
      </c>
      <c r="B123" s="5">
        <f t="shared" si="3"/>
        <v>13.790129999999976</v>
      </c>
      <c r="C123" s="6" t="s">
        <v>302</v>
      </c>
    </row>
    <row r="124" spans="1:3" x14ac:dyDescent="0.35">
      <c r="A124" s="110" t="s">
        <v>299</v>
      </c>
      <c r="B124" s="5">
        <f t="shared" si="3"/>
        <v>1652.4199999999837</v>
      </c>
      <c r="C124" s="6" t="s">
        <v>302</v>
      </c>
    </row>
    <row r="125" spans="1:3" x14ac:dyDescent="0.35">
      <c r="A125" s="110" t="s">
        <v>300</v>
      </c>
      <c r="B125" s="5">
        <f t="shared" si="3"/>
        <v>34.457170000000076</v>
      </c>
      <c r="C125" s="6" t="s">
        <v>302</v>
      </c>
    </row>
    <row r="126" spans="1:3" x14ac:dyDescent="0.35">
      <c r="A126" s="110" t="s">
        <v>301</v>
      </c>
      <c r="B126" s="5">
        <f>SUM(E39:AG39)-SUM(E75:AG75)</f>
        <v>8.8164000000001579</v>
      </c>
      <c r="C126" s="6" t="s">
        <v>302</v>
      </c>
    </row>
  </sheetData>
  <hyperlinks>
    <hyperlink ref="A2" location="SummaryBAU" display="BAU Summary Results" xr:uid="{C375A02E-4A99-4203-B053-0EA32C7CD90E}"/>
    <hyperlink ref="A3" location="SummaryPolicyScenario" display="Policy Scenario Summary Results" xr:uid="{BC871889-EAB7-417B-B29A-22F58941F41D}"/>
    <hyperlink ref="A4" location="SummaryCalcs" display="Summary Calculations" xr:uid="{2662EC44-0EA1-4E06-861C-FDCD23BB6664}"/>
  </hyperlinks>
  <pageMargins left="0.7" right="0.7" top="0.75" bottom="0.75" header="0.3" footer="0.3"/>
  <pageSetup orientation="portrait" r:id="rId1"/>
  <ignoredErrors>
    <ignoredError sqref="B94:B103 B105:B112"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555-3F6C-4675-B0C8-A46E9B4DA28C}">
  <sheetPr>
    <tabColor rgb="FF00B050"/>
  </sheetPr>
  <dimension ref="A1:AG297"/>
  <sheetViews>
    <sheetView topLeftCell="A54" zoomScale="55" zoomScaleNormal="55" workbookViewId="0">
      <selection activeCell="A80" sqref="A80:C91"/>
    </sheetView>
  </sheetViews>
  <sheetFormatPr defaultRowHeight="14.5" outlineLevelRow="1" x14ac:dyDescent="0.35"/>
  <cols>
    <col min="1" max="1" width="40.453125" customWidth="1"/>
    <col min="3" max="3" width="13.54296875" bestFit="1" customWidth="1"/>
  </cols>
  <sheetData>
    <row r="1" spans="1:33" x14ac:dyDescent="0.35">
      <c r="A1" s="1" t="s">
        <v>0</v>
      </c>
    </row>
    <row r="2" spans="1:33" x14ac:dyDescent="0.35">
      <c r="A2" s="81" t="s">
        <v>287</v>
      </c>
    </row>
    <row r="3" spans="1:33" x14ac:dyDescent="0.35">
      <c r="A3" s="81" t="s">
        <v>283</v>
      </c>
    </row>
    <row r="4" spans="1:33" x14ac:dyDescent="0.35">
      <c r="A4" s="81" t="s">
        <v>284</v>
      </c>
    </row>
    <row r="5" spans="1:33" x14ac:dyDescent="0.35">
      <c r="A5" s="81" t="s">
        <v>285</v>
      </c>
    </row>
    <row r="6" spans="1:33" x14ac:dyDescent="0.35">
      <c r="A6" s="81" t="s">
        <v>286</v>
      </c>
    </row>
    <row r="8" spans="1:33" x14ac:dyDescent="0.35">
      <c r="A8" s="3" t="s">
        <v>4</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9" spans="1:33" hidden="1" outlineLevel="1" x14ac:dyDescent="0.35"/>
    <row r="10" spans="1:33" hidden="1" outlineLevel="1" x14ac:dyDescent="0.35">
      <c r="A10" s="1" t="s">
        <v>31</v>
      </c>
    </row>
    <row r="11" spans="1:33" hidden="1" outlineLevel="1" x14ac:dyDescent="0.35">
      <c r="A11" s="45" t="s">
        <v>275</v>
      </c>
    </row>
    <row r="12" spans="1:33" hidden="1" outlineLevel="1" x14ac:dyDescent="0.35">
      <c r="A12" t="s">
        <v>29</v>
      </c>
      <c r="B12">
        <v>2019</v>
      </c>
      <c r="C12">
        <v>2020</v>
      </c>
      <c r="D12">
        <v>2021</v>
      </c>
      <c r="E12">
        <v>2022</v>
      </c>
      <c r="F12">
        <v>2023</v>
      </c>
      <c r="G12">
        <v>2024</v>
      </c>
      <c r="H12">
        <v>2025</v>
      </c>
      <c r="I12">
        <v>2026</v>
      </c>
      <c r="J12">
        <v>2027</v>
      </c>
      <c r="K12">
        <v>2028</v>
      </c>
      <c r="L12">
        <v>2029</v>
      </c>
      <c r="M12">
        <v>2030</v>
      </c>
      <c r="N12">
        <v>2031</v>
      </c>
      <c r="O12">
        <v>2032</v>
      </c>
      <c r="P12">
        <v>2033</v>
      </c>
      <c r="Q12">
        <v>2034</v>
      </c>
      <c r="R12">
        <v>2035</v>
      </c>
      <c r="S12">
        <v>2036</v>
      </c>
      <c r="T12">
        <v>2037</v>
      </c>
      <c r="U12">
        <v>2038</v>
      </c>
      <c r="V12">
        <v>2039</v>
      </c>
      <c r="W12">
        <v>2040</v>
      </c>
      <c r="X12">
        <v>2041</v>
      </c>
      <c r="Y12">
        <v>2042</v>
      </c>
      <c r="Z12">
        <v>2043</v>
      </c>
      <c r="AA12">
        <v>2044</v>
      </c>
      <c r="AB12">
        <v>2045</v>
      </c>
      <c r="AC12">
        <v>2046</v>
      </c>
      <c r="AD12">
        <v>2047</v>
      </c>
      <c r="AE12">
        <v>2048</v>
      </c>
      <c r="AF12">
        <v>2049</v>
      </c>
      <c r="AG12">
        <v>2050</v>
      </c>
    </row>
    <row r="13" spans="1:33" hidden="1" outlineLevel="1" x14ac:dyDescent="0.35">
      <c r="A13" t="s">
        <v>30</v>
      </c>
      <c r="B13">
        <v>3074.34</v>
      </c>
      <c r="C13">
        <v>2817.49</v>
      </c>
      <c r="D13">
        <v>3050</v>
      </c>
      <c r="E13">
        <v>3204.78</v>
      </c>
      <c r="F13">
        <v>3373.71</v>
      </c>
      <c r="G13">
        <v>3487.68</v>
      </c>
      <c r="H13">
        <v>3564.33</v>
      </c>
      <c r="I13">
        <v>3638.9</v>
      </c>
      <c r="J13">
        <v>3706.78</v>
      </c>
      <c r="K13">
        <v>3814.14</v>
      </c>
      <c r="L13">
        <v>3929.29</v>
      </c>
      <c r="M13">
        <v>4039.43</v>
      </c>
      <c r="N13">
        <v>4149.1000000000004</v>
      </c>
      <c r="O13">
        <v>4263.25</v>
      </c>
      <c r="P13">
        <v>4384.47</v>
      </c>
      <c r="Q13">
        <v>4489.88</v>
      </c>
      <c r="R13">
        <v>4592.99</v>
      </c>
      <c r="S13">
        <v>4692.59</v>
      </c>
      <c r="T13">
        <v>4792.29</v>
      </c>
      <c r="U13">
        <v>4895.62</v>
      </c>
      <c r="V13">
        <v>4997.95</v>
      </c>
      <c r="W13">
        <v>5098.67</v>
      </c>
      <c r="X13">
        <v>5198.1899999999996</v>
      </c>
      <c r="Y13">
        <v>5297.95</v>
      </c>
      <c r="Z13">
        <v>5384.72</v>
      </c>
      <c r="AA13">
        <v>5469.32</v>
      </c>
      <c r="AB13">
        <v>5553.99</v>
      </c>
      <c r="AC13">
        <v>5640.8</v>
      </c>
      <c r="AD13">
        <v>5727.69</v>
      </c>
      <c r="AE13">
        <v>5815.69</v>
      </c>
      <c r="AF13">
        <v>5903.21</v>
      </c>
      <c r="AG13">
        <v>5991.49</v>
      </c>
    </row>
    <row r="14" spans="1:33" hidden="1" outlineLevel="1" x14ac:dyDescent="0.35"/>
    <row r="15" spans="1:33" hidden="1" outlineLevel="1" x14ac:dyDescent="0.35">
      <c r="A15" s="1" t="s">
        <v>32</v>
      </c>
    </row>
    <row r="16" spans="1:33" hidden="1" outlineLevel="1" x14ac:dyDescent="0.35">
      <c r="A16" s="45" t="s">
        <v>275</v>
      </c>
    </row>
    <row r="17" spans="1:33" hidden="1" outlineLevel="1" x14ac:dyDescent="0.35">
      <c r="A17" t="s">
        <v>29</v>
      </c>
      <c r="B17">
        <v>2019</v>
      </c>
      <c r="C17">
        <v>2020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3" hidden="1" outlineLevel="1" x14ac:dyDescent="0.35">
      <c r="A18" t="s">
        <v>33</v>
      </c>
      <c r="B18">
        <v>415.67700000000002</v>
      </c>
      <c r="C18">
        <v>330.99799999999999</v>
      </c>
      <c r="D18">
        <v>399.30700000000002</v>
      </c>
      <c r="E18">
        <v>445.29399999999998</v>
      </c>
      <c r="F18">
        <v>480.71600000000001</v>
      </c>
      <c r="G18">
        <v>507.65600000000001</v>
      </c>
      <c r="H18">
        <v>529.45299999999997</v>
      </c>
      <c r="I18">
        <v>550.47900000000004</v>
      </c>
      <c r="J18">
        <v>569.05200000000002</v>
      </c>
      <c r="K18">
        <v>591.88699999999994</v>
      </c>
      <c r="L18">
        <v>614.30200000000002</v>
      </c>
      <c r="M18">
        <v>635.28399999999999</v>
      </c>
      <c r="N18">
        <v>654.44500000000005</v>
      </c>
      <c r="O18">
        <v>672.07100000000003</v>
      </c>
      <c r="P18">
        <v>688.15</v>
      </c>
      <c r="Q18">
        <v>703.10599999999999</v>
      </c>
      <c r="R18">
        <v>716.91099999999994</v>
      </c>
      <c r="S18">
        <v>729.97299999999996</v>
      </c>
      <c r="T18">
        <v>743.09</v>
      </c>
      <c r="U18">
        <v>759.09799999999996</v>
      </c>
      <c r="V18">
        <v>774.65200000000004</v>
      </c>
      <c r="W18">
        <v>790.05399999999997</v>
      </c>
      <c r="X18">
        <v>805.33100000000002</v>
      </c>
      <c r="Y18">
        <v>820.56700000000001</v>
      </c>
      <c r="Z18">
        <v>834.02700000000004</v>
      </c>
      <c r="AA18">
        <v>847.54200000000003</v>
      </c>
      <c r="AB18">
        <v>861.34699999999998</v>
      </c>
      <c r="AC18">
        <v>875.28300000000002</v>
      </c>
      <c r="AD18">
        <v>889.33900000000006</v>
      </c>
      <c r="AE18">
        <v>903.67899999999997</v>
      </c>
      <c r="AF18">
        <v>918.02</v>
      </c>
      <c r="AG18">
        <v>932.50199999999995</v>
      </c>
    </row>
    <row r="19" spans="1:33" hidden="1" outlineLevel="1" x14ac:dyDescent="0.35">
      <c r="A19" t="s">
        <v>34</v>
      </c>
      <c r="B19">
        <v>964.51099999999997</v>
      </c>
      <c r="C19">
        <v>895.34799999999996</v>
      </c>
      <c r="D19">
        <v>939.899</v>
      </c>
      <c r="E19">
        <v>963.90800000000002</v>
      </c>
      <c r="F19">
        <v>1016.64</v>
      </c>
      <c r="G19">
        <v>1031.75</v>
      </c>
      <c r="H19">
        <v>1021.15</v>
      </c>
      <c r="I19">
        <v>1005.39</v>
      </c>
      <c r="J19">
        <v>986.23900000000003</v>
      </c>
      <c r="K19">
        <v>989.49800000000005</v>
      </c>
      <c r="L19">
        <v>1000.47</v>
      </c>
      <c r="M19">
        <v>1010.31</v>
      </c>
      <c r="N19">
        <v>1015.34</v>
      </c>
      <c r="O19">
        <v>1026.42</v>
      </c>
      <c r="P19">
        <v>1045.06</v>
      </c>
      <c r="Q19">
        <v>1049.0899999999999</v>
      </c>
      <c r="R19">
        <v>1052.6500000000001</v>
      </c>
      <c r="S19">
        <v>1055.93</v>
      </c>
      <c r="T19">
        <v>1059.05</v>
      </c>
      <c r="U19">
        <v>1062.0899999999999</v>
      </c>
      <c r="V19">
        <v>1064.45</v>
      </c>
      <c r="W19">
        <v>1066.57</v>
      </c>
      <c r="X19">
        <v>1068.98</v>
      </c>
      <c r="Y19">
        <v>1071.1600000000001</v>
      </c>
      <c r="Z19">
        <v>1073.67</v>
      </c>
      <c r="AA19">
        <v>1074.23</v>
      </c>
      <c r="AB19">
        <v>1074.8699999999999</v>
      </c>
      <c r="AC19">
        <v>1075.47</v>
      </c>
      <c r="AD19">
        <v>1075.74</v>
      </c>
      <c r="AE19">
        <v>1076.51</v>
      </c>
      <c r="AF19">
        <v>1076.8499999999999</v>
      </c>
      <c r="AG19">
        <v>1077.6400000000001</v>
      </c>
    </row>
    <row r="20" spans="1:33" hidden="1" outlineLevel="1" x14ac:dyDescent="0.35">
      <c r="A20" t="s">
        <v>35</v>
      </c>
      <c r="B20">
        <v>260.74099999999999</v>
      </c>
      <c r="C20">
        <v>246.815</v>
      </c>
      <c r="D20">
        <v>236.00299999999999</v>
      </c>
      <c r="E20">
        <v>224.64699999999999</v>
      </c>
      <c r="F20">
        <v>216.63900000000001</v>
      </c>
      <c r="G20">
        <v>208.51599999999999</v>
      </c>
      <c r="H20">
        <v>200.334</v>
      </c>
      <c r="I20">
        <v>192.167</v>
      </c>
      <c r="J20">
        <v>183.94300000000001</v>
      </c>
      <c r="K20">
        <v>180.73400000000001</v>
      </c>
      <c r="L20">
        <v>177.529</v>
      </c>
      <c r="M20">
        <v>174.36600000000001</v>
      </c>
      <c r="N20">
        <v>171.149</v>
      </c>
      <c r="O20">
        <v>167.93600000000001</v>
      </c>
      <c r="P20">
        <v>164.375</v>
      </c>
      <c r="Q20">
        <v>160.78700000000001</v>
      </c>
      <c r="R20">
        <v>157.19300000000001</v>
      </c>
      <c r="S20">
        <v>153.60499999999999</v>
      </c>
      <c r="T20">
        <v>150.018</v>
      </c>
      <c r="U20">
        <v>149.30099999999999</v>
      </c>
      <c r="V20">
        <v>148.58500000000001</v>
      </c>
      <c r="W20">
        <v>147.85499999999999</v>
      </c>
      <c r="X20">
        <v>147.13999999999999</v>
      </c>
      <c r="Y20">
        <v>146.41</v>
      </c>
      <c r="Z20">
        <v>145.66499999999999</v>
      </c>
      <c r="AA20">
        <v>144.91300000000001</v>
      </c>
      <c r="AB20">
        <v>144.16200000000001</v>
      </c>
      <c r="AC20">
        <v>143.41</v>
      </c>
      <c r="AD20">
        <v>142.65799999999999</v>
      </c>
      <c r="AE20">
        <v>141.90600000000001</v>
      </c>
      <c r="AF20">
        <v>141.149</v>
      </c>
      <c r="AG20">
        <v>140.404</v>
      </c>
    </row>
    <row r="21" spans="1:33" hidden="1" outlineLevel="1" x14ac:dyDescent="0.35">
      <c r="A21" t="s">
        <v>36</v>
      </c>
      <c r="B21">
        <v>7.4291700000000001</v>
      </c>
      <c r="C21">
        <v>7.3372200000000003</v>
      </c>
      <c r="D21">
        <v>7.5947300000000002</v>
      </c>
      <c r="E21">
        <v>7.7958400000000001</v>
      </c>
      <c r="F21">
        <v>7.9432900000000002</v>
      </c>
      <c r="G21">
        <v>8.0759899999999991</v>
      </c>
      <c r="H21">
        <v>8.2011299999999991</v>
      </c>
      <c r="I21">
        <v>8.3225499999999997</v>
      </c>
      <c r="J21">
        <v>8.4420300000000008</v>
      </c>
      <c r="K21">
        <v>8.7494200000000006</v>
      </c>
      <c r="L21">
        <v>9.0563300000000009</v>
      </c>
      <c r="M21">
        <v>9.3629999999999995</v>
      </c>
      <c r="N21">
        <v>9.6695399999999996</v>
      </c>
      <c r="O21">
        <v>9.9760899999999992</v>
      </c>
      <c r="P21">
        <v>10.0123</v>
      </c>
      <c r="Q21">
        <v>10.048400000000001</v>
      </c>
      <c r="R21">
        <v>10.0846</v>
      </c>
      <c r="S21">
        <v>10.120799999999999</v>
      </c>
      <c r="T21">
        <v>10.157</v>
      </c>
      <c r="U21">
        <v>10.090299999999999</v>
      </c>
      <c r="V21">
        <v>10.0237</v>
      </c>
      <c r="W21">
        <v>9.9569299999999998</v>
      </c>
      <c r="X21">
        <v>9.8902800000000006</v>
      </c>
      <c r="Y21">
        <v>9.8236299999999996</v>
      </c>
      <c r="Z21">
        <v>9.7895299999999992</v>
      </c>
      <c r="AA21">
        <v>9.7554999999999996</v>
      </c>
      <c r="AB21">
        <v>9.7214100000000006</v>
      </c>
      <c r="AC21">
        <v>9.6873699999999996</v>
      </c>
      <c r="AD21">
        <v>9.6532800000000005</v>
      </c>
      <c r="AE21">
        <v>9.6191800000000001</v>
      </c>
      <c r="AF21">
        <v>9.5851500000000005</v>
      </c>
      <c r="AG21">
        <v>9.55105</v>
      </c>
    </row>
    <row r="22" spans="1:33" hidden="1" outlineLevel="1" x14ac:dyDescent="0.35">
      <c r="A22" t="s">
        <v>37</v>
      </c>
      <c r="B22">
        <v>1726.9</v>
      </c>
      <c r="C22">
        <v>1637.91</v>
      </c>
      <c r="D22">
        <v>1768.11</v>
      </c>
      <c r="E22">
        <v>1864.06</v>
      </c>
      <c r="F22">
        <v>1952.69</v>
      </c>
      <c r="G22">
        <v>2032.6</v>
      </c>
      <c r="H22">
        <v>2106.11</v>
      </c>
      <c r="I22">
        <v>2183.46</v>
      </c>
      <c r="J22">
        <v>2260.02</v>
      </c>
      <c r="K22">
        <v>2344.19</v>
      </c>
      <c r="L22">
        <v>2428.85</v>
      </c>
      <c r="M22">
        <v>2511.02</v>
      </c>
      <c r="N22">
        <v>2599.41</v>
      </c>
      <c r="O22">
        <v>2687.76</v>
      </c>
      <c r="P22">
        <v>2777.79</v>
      </c>
      <c r="Q22">
        <v>2867.76</v>
      </c>
      <c r="R22">
        <v>2957.07</v>
      </c>
      <c r="S22">
        <v>3043.88</v>
      </c>
      <c r="T22">
        <v>3130.9</v>
      </c>
      <c r="U22">
        <v>3215.96</v>
      </c>
      <c r="V22">
        <v>3301.17</v>
      </c>
      <c r="W22">
        <v>3385.15</v>
      </c>
      <c r="X22">
        <v>3467.76</v>
      </c>
      <c r="Y22">
        <v>3550.91</v>
      </c>
      <c r="Z22">
        <v>3622.48</v>
      </c>
      <c r="AA22">
        <v>3693.79</v>
      </c>
      <c r="AB22">
        <v>3764.8</v>
      </c>
      <c r="AC22">
        <v>3837.86</v>
      </c>
      <c r="AD22">
        <v>3911.23</v>
      </c>
      <c r="AE22">
        <v>3984.89</v>
      </c>
      <c r="AF22">
        <v>4058.52</v>
      </c>
      <c r="AG22">
        <v>4132.3100000000004</v>
      </c>
    </row>
    <row r="23" spans="1:33" hidden="1" outlineLevel="1" x14ac:dyDescent="0.35">
      <c r="A23" t="s">
        <v>38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hidden="1" outlineLevel="1" x14ac:dyDescent="0.35">
      <c r="A24" t="s">
        <v>39</v>
      </c>
      <c r="B24">
        <v>-300.91800000000001</v>
      </c>
      <c r="C24">
        <v>-300.91800000000001</v>
      </c>
      <c r="D24">
        <v>-300.91800000000001</v>
      </c>
      <c r="E24">
        <v>-300.91800000000001</v>
      </c>
      <c r="F24">
        <v>-300.91800000000001</v>
      </c>
      <c r="G24">
        <v>-300.91800000000001</v>
      </c>
      <c r="H24">
        <v>-300.91800000000001</v>
      </c>
      <c r="I24">
        <v>-300.91800000000001</v>
      </c>
      <c r="J24">
        <v>-300.91800000000001</v>
      </c>
      <c r="K24">
        <v>-300.91800000000001</v>
      </c>
      <c r="L24">
        <v>-300.91800000000001</v>
      </c>
      <c r="M24">
        <v>-300.91800000000001</v>
      </c>
      <c r="N24">
        <v>-300.91800000000001</v>
      </c>
      <c r="O24">
        <v>-300.91800000000001</v>
      </c>
      <c r="P24">
        <v>-300.91800000000001</v>
      </c>
      <c r="Q24">
        <v>-300.91800000000001</v>
      </c>
      <c r="R24">
        <v>-300.91800000000001</v>
      </c>
      <c r="S24">
        <v>-300.91800000000001</v>
      </c>
      <c r="T24">
        <v>-300.91800000000001</v>
      </c>
      <c r="U24">
        <v>-300.91800000000001</v>
      </c>
      <c r="V24">
        <v>-300.91800000000001</v>
      </c>
      <c r="W24">
        <v>-300.91800000000001</v>
      </c>
      <c r="X24">
        <v>-300.91800000000001</v>
      </c>
      <c r="Y24">
        <v>-300.91800000000001</v>
      </c>
      <c r="Z24">
        <v>-300.91800000000001</v>
      </c>
      <c r="AA24">
        <v>-300.91800000000001</v>
      </c>
      <c r="AB24">
        <v>-300.91800000000001</v>
      </c>
      <c r="AC24">
        <v>-300.91800000000001</v>
      </c>
      <c r="AD24">
        <v>-300.91800000000001</v>
      </c>
      <c r="AE24">
        <v>-300.91800000000001</v>
      </c>
      <c r="AF24">
        <v>-300.91800000000001</v>
      </c>
      <c r="AG24">
        <v>-300.91800000000001</v>
      </c>
    </row>
    <row r="25" spans="1:33" hidden="1" outlineLevel="1" x14ac:dyDescent="0.35">
      <c r="A25" t="s">
        <v>40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hidden="1" outlineLevel="1" x14ac:dyDescent="0.35"/>
    <row r="27" spans="1:33" hidden="1" outlineLevel="1" x14ac:dyDescent="0.35">
      <c r="A27" s="1" t="s">
        <v>262</v>
      </c>
    </row>
    <row r="28" spans="1:33" hidden="1" outlineLevel="1" x14ac:dyDescent="0.35">
      <c r="A28" s="45" t="s">
        <v>276</v>
      </c>
    </row>
    <row r="29" spans="1:33" hidden="1" outlineLevel="1" x14ac:dyDescent="0.35">
      <c r="A29" t="s">
        <v>29</v>
      </c>
      <c r="B29">
        <v>2019</v>
      </c>
      <c r="C29">
        <v>2020</v>
      </c>
      <c r="D29">
        <v>2021</v>
      </c>
      <c r="E29">
        <v>2022</v>
      </c>
      <c r="F29">
        <v>2023</v>
      </c>
      <c r="G29">
        <v>2024</v>
      </c>
      <c r="H29">
        <v>2025</v>
      </c>
      <c r="I29">
        <v>2026</v>
      </c>
      <c r="J29">
        <v>2027</v>
      </c>
      <c r="K29">
        <v>2028</v>
      </c>
      <c r="L29">
        <v>2029</v>
      </c>
      <c r="M29">
        <v>2030</v>
      </c>
      <c r="N29">
        <v>2031</v>
      </c>
      <c r="O29">
        <v>2032</v>
      </c>
      <c r="P29">
        <v>2033</v>
      </c>
      <c r="Q29">
        <v>2034</v>
      </c>
      <c r="R29">
        <v>2035</v>
      </c>
      <c r="S29">
        <v>2036</v>
      </c>
      <c r="T29">
        <v>2037</v>
      </c>
      <c r="U29">
        <v>2038</v>
      </c>
      <c r="V29">
        <v>2039</v>
      </c>
      <c r="W29">
        <v>2040</v>
      </c>
      <c r="X29">
        <v>2041</v>
      </c>
      <c r="Y29">
        <v>2042</v>
      </c>
      <c r="Z29">
        <v>2043</v>
      </c>
      <c r="AA29">
        <v>2044</v>
      </c>
      <c r="AB29">
        <v>2045</v>
      </c>
      <c r="AC29">
        <v>2046</v>
      </c>
      <c r="AD29">
        <v>2047</v>
      </c>
      <c r="AE29">
        <v>2048</v>
      </c>
      <c r="AF29">
        <v>2049</v>
      </c>
      <c r="AG29">
        <v>2050</v>
      </c>
    </row>
    <row r="30" spans="1:33" hidden="1" outlineLevel="1" x14ac:dyDescent="0.35">
      <c r="A30" t="s">
        <v>263</v>
      </c>
      <c r="B30">
        <v>2032.19</v>
      </c>
      <c r="C30">
        <v>1842.45</v>
      </c>
      <c r="D30">
        <v>2017.91</v>
      </c>
      <c r="E30">
        <v>2134.8200000000002</v>
      </c>
      <c r="F30">
        <v>2272.31</v>
      </c>
      <c r="G30">
        <v>2360.11</v>
      </c>
      <c r="H30">
        <v>2415.4</v>
      </c>
      <c r="I30">
        <v>2463.9299999999998</v>
      </c>
      <c r="J30">
        <v>2506.13</v>
      </c>
      <c r="K30">
        <v>2586.04</v>
      </c>
      <c r="L30">
        <v>2672.96</v>
      </c>
      <c r="M30">
        <v>2757.36</v>
      </c>
      <c r="N30">
        <v>2835.29</v>
      </c>
      <c r="O30">
        <v>2917.97</v>
      </c>
      <c r="P30">
        <v>3006.75</v>
      </c>
      <c r="Q30">
        <v>3080.24</v>
      </c>
      <c r="R30">
        <v>3152.24</v>
      </c>
      <c r="S30">
        <v>3223.31</v>
      </c>
      <c r="T30">
        <v>3294.28</v>
      </c>
      <c r="U30">
        <v>3363.85</v>
      </c>
      <c r="V30">
        <v>3432.33</v>
      </c>
      <c r="W30">
        <v>3500.63</v>
      </c>
      <c r="X30">
        <v>3568.78</v>
      </c>
      <c r="Y30">
        <v>3636.96</v>
      </c>
      <c r="Z30">
        <v>3692.26</v>
      </c>
      <c r="AA30">
        <v>3745.68</v>
      </c>
      <c r="AB30">
        <v>3799.74</v>
      </c>
      <c r="AC30">
        <v>3853.46</v>
      </c>
      <c r="AD30">
        <v>3907.14</v>
      </c>
      <c r="AE30">
        <v>3961.5</v>
      </c>
      <c r="AF30">
        <v>4015.62</v>
      </c>
      <c r="AG30">
        <v>4070.2</v>
      </c>
    </row>
    <row r="31" spans="1:33" hidden="1" outlineLevel="1" x14ac:dyDescent="0.35">
      <c r="A31" t="s">
        <v>264</v>
      </c>
      <c r="B31">
        <v>23.250699999999998</v>
      </c>
      <c r="C31">
        <v>21.8203</v>
      </c>
      <c r="D31">
        <v>23.190799999999999</v>
      </c>
      <c r="E31">
        <v>24.1341</v>
      </c>
      <c r="F31">
        <v>24.9161</v>
      </c>
      <c r="G31">
        <v>25.598299999999998</v>
      </c>
      <c r="H31">
        <v>26.160599999999999</v>
      </c>
      <c r="I31">
        <v>26.691800000000001</v>
      </c>
      <c r="J31">
        <v>27.216899999999999</v>
      </c>
      <c r="K31">
        <v>27.700800000000001</v>
      </c>
      <c r="L31">
        <v>28.1953</v>
      </c>
      <c r="M31">
        <v>28.619199999999999</v>
      </c>
      <c r="N31">
        <v>29.0381</v>
      </c>
      <c r="O31">
        <v>29.4604</v>
      </c>
      <c r="P31">
        <v>29.9057</v>
      </c>
      <c r="Q31">
        <v>30.354099999999999</v>
      </c>
      <c r="R31">
        <v>30.7776</v>
      </c>
      <c r="S31">
        <v>31.200299999999999</v>
      </c>
      <c r="T31">
        <v>31.627300000000002</v>
      </c>
      <c r="U31">
        <v>32.107799999999997</v>
      </c>
      <c r="V31">
        <v>32.592500000000001</v>
      </c>
      <c r="W31">
        <v>33.022399999999998</v>
      </c>
      <c r="X31">
        <v>33.4602</v>
      </c>
      <c r="Y31">
        <v>33.904800000000002</v>
      </c>
      <c r="Z31">
        <v>34.376300000000001</v>
      </c>
      <c r="AA31">
        <v>34.847499999999997</v>
      </c>
      <c r="AB31">
        <v>35.286200000000001</v>
      </c>
      <c r="AC31">
        <v>35.735999999999997</v>
      </c>
      <c r="AD31">
        <v>36.186199999999999</v>
      </c>
      <c r="AE31">
        <v>36.639299999999999</v>
      </c>
      <c r="AF31">
        <v>37.096299999999999</v>
      </c>
      <c r="AG31">
        <v>37.549399999999999</v>
      </c>
    </row>
    <row r="32" spans="1:33" hidden="1" outlineLevel="1" x14ac:dyDescent="0.35">
      <c r="A32" t="s">
        <v>265</v>
      </c>
      <c r="B32">
        <v>0.31222299999999997</v>
      </c>
      <c r="C32">
        <v>0.28878599999999999</v>
      </c>
      <c r="D32">
        <v>0.30726599999999998</v>
      </c>
      <c r="E32">
        <v>0.31910100000000002</v>
      </c>
      <c r="F32">
        <v>0.32827299999999998</v>
      </c>
      <c r="G32">
        <v>0.33517200000000003</v>
      </c>
      <c r="H32">
        <v>0.34070800000000001</v>
      </c>
      <c r="I32">
        <v>0.34586899999999998</v>
      </c>
      <c r="J32">
        <v>0.35069499999999998</v>
      </c>
      <c r="K32">
        <v>0.35641299999999998</v>
      </c>
      <c r="L32">
        <v>0.36227900000000002</v>
      </c>
      <c r="M32">
        <v>0.36802499999999999</v>
      </c>
      <c r="N32">
        <v>0.37358400000000003</v>
      </c>
      <c r="O32">
        <v>0.37923499999999999</v>
      </c>
      <c r="P32">
        <v>0.385104</v>
      </c>
      <c r="Q32">
        <v>0.39072800000000002</v>
      </c>
      <c r="R32">
        <v>0.39636500000000002</v>
      </c>
      <c r="S32">
        <v>0.40203299999999997</v>
      </c>
      <c r="T32">
        <v>0.40773300000000001</v>
      </c>
      <c r="U32">
        <v>0.41391299999999998</v>
      </c>
      <c r="V32">
        <v>0.42016799999999999</v>
      </c>
      <c r="W32">
        <v>0.42641299999999999</v>
      </c>
      <c r="X32">
        <v>0.43272699999999997</v>
      </c>
      <c r="Y32">
        <v>0.43911499999999998</v>
      </c>
      <c r="Z32">
        <v>0.44536300000000001</v>
      </c>
      <c r="AA32">
        <v>0.451658</v>
      </c>
      <c r="AB32">
        <v>0.45805000000000001</v>
      </c>
      <c r="AC32">
        <v>0.46455800000000003</v>
      </c>
      <c r="AD32">
        <v>0.47110999999999997</v>
      </c>
      <c r="AE32">
        <v>0.47775899999999999</v>
      </c>
      <c r="AF32">
        <v>0.48455300000000001</v>
      </c>
      <c r="AG32">
        <v>0.491365</v>
      </c>
    </row>
    <row r="33" spans="1:33" hidden="1" outlineLevel="1" x14ac:dyDescent="0.35">
      <c r="A33" t="s">
        <v>266</v>
      </c>
      <c r="B33">
        <v>50.57</v>
      </c>
      <c r="C33">
        <v>50.943100000000001</v>
      </c>
      <c r="D33">
        <v>59.138300000000001</v>
      </c>
      <c r="E33">
        <v>66.437700000000007</v>
      </c>
      <c r="F33">
        <v>73.240499999999997</v>
      </c>
      <c r="G33">
        <v>79.758600000000001</v>
      </c>
      <c r="H33">
        <v>86.108500000000006</v>
      </c>
      <c r="I33">
        <v>98.543400000000005</v>
      </c>
      <c r="J33">
        <v>110.929</v>
      </c>
      <c r="K33">
        <v>123.26</v>
      </c>
      <c r="L33">
        <v>135.678</v>
      </c>
      <c r="M33">
        <v>147.988</v>
      </c>
      <c r="N33">
        <v>166.49299999999999</v>
      </c>
      <c r="O33">
        <v>185</v>
      </c>
      <c r="P33">
        <v>203.5</v>
      </c>
      <c r="Q33">
        <v>222</v>
      </c>
      <c r="R33">
        <v>240.5</v>
      </c>
      <c r="S33">
        <v>256.5</v>
      </c>
      <c r="T33">
        <v>272.60000000000002</v>
      </c>
      <c r="U33">
        <v>288.60000000000002</v>
      </c>
      <c r="V33">
        <v>304.60000000000002</v>
      </c>
      <c r="W33">
        <v>320.7</v>
      </c>
      <c r="X33">
        <v>335.5</v>
      </c>
      <c r="Y33">
        <v>350.3</v>
      </c>
      <c r="Z33">
        <v>365.1</v>
      </c>
      <c r="AA33">
        <v>379.9</v>
      </c>
      <c r="AB33">
        <v>394.7</v>
      </c>
      <c r="AC33">
        <v>411.9</v>
      </c>
      <c r="AD33">
        <v>429.2</v>
      </c>
      <c r="AE33">
        <v>446.5</v>
      </c>
      <c r="AF33">
        <v>463.7</v>
      </c>
      <c r="AG33">
        <v>481</v>
      </c>
    </row>
    <row r="34" spans="1:33" hidden="1" outlineLevel="1" x14ac:dyDescent="0.35">
      <c r="A34" t="s">
        <v>267</v>
      </c>
      <c r="B34">
        <v>3355.79</v>
      </c>
      <c r="C34">
        <v>3140.47</v>
      </c>
      <c r="D34">
        <v>3184.27</v>
      </c>
      <c r="E34">
        <v>3183.5</v>
      </c>
      <c r="F34">
        <v>3193.82</v>
      </c>
      <c r="G34">
        <v>3179.79</v>
      </c>
      <c r="H34">
        <v>3150.6</v>
      </c>
      <c r="I34">
        <v>3117.24</v>
      </c>
      <c r="J34">
        <v>3083.1</v>
      </c>
      <c r="K34">
        <v>3093.02</v>
      </c>
      <c r="L34">
        <v>3108.54</v>
      </c>
      <c r="M34">
        <v>3121.09</v>
      </c>
      <c r="N34">
        <v>3132.38</v>
      </c>
      <c r="O34">
        <v>3142.21</v>
      </c>
      <c r="P34">
        <v>3162.65</v>
      </c>
      <c r="Q34">
        <v>3174.39</v>
      </c>
      <c r="R34">
        <v>3185.8</v>
      </c>
      <c r="S34">
        <v>3197.08</v>
      </c>
      <c r="T34">
        <v>3208.25</v>
      </c>
      <c r="U34">
        <v>3256.28</v>
      </c>
      <c r="V34">
        <v>3304</v>
      </c>
      <c r="W34">
        <v>3351.76</v>
      </c>
      <c r="X34">
        <v>3399.41</v>
      </c>
      <c r="Y34">
        <v>3447.27</v>
      </c>
      <c r="Z34">
        <v>3480.83</v>
      </c>
      <c r="AA34">
        <v>3510.88</v>
      </c>
      <c r="AB34">
        <v>3543.97</v>
      </c>
      <c r="AC34">
        <v>3574.09</v>
      </c>
      <c r="AD34">
        <v>3604.19</v>
      </c>
      <c r="AE34">
        <v>3637.11</v>
      </c>
      <c r="AF34">
        <v>3667.21</v>
      </c>
      <c r="AG34">
        <v>3700.19</v>
      </c>
    </row>
    <row r="35" spans="1:33" hidden="1" outlineLevel="1" x14ac:dyDescent="0.35">
      <c r="A35" t="s">
        <v>268</v>
      </c>
      <c r="B35">
        <v>47911.1</v>
      </c>
      <c r="C35">
        <v>45061.3</v>
      </c>
      <c r="D35">
        <v>47909.599999999999</v>
      </c>
      <c r="E35">
        <v>49777.2</v>
      </c>
      <c r="F35">
        <v>52357.2</v>
      </c>
      <c r="G35">
        <v>53864.9</v>
      </c>
      <c r="H35">
        <v>54661.8</v>
      </c>
      <c r="I35">
        <v>55299.8</v>
      </c>
      <c r="J35">
        <v>55839.199999999997</v>
      </c>
      <c r="K35">
        <v>57194.5</v>
      </c>
      <c r="L35">
        <v>58750.5</v>
      </c>
      <c r="M35">
        <v>60270.2</v>
      </c>
      <c r="N35">
        <v>61610.8</v>
      </c>
      <c r="O35">
        <v>63038.7</v>
      </c>
      <c r="P35">
        <v>64663.4</v>
      </c>
      <c r="Q35">
        <v>65922.600000000006</v>
      </c>
      <c r="R35">
        <v>67178.600000000006</v>
      </c>
      <c r="S35">
        <v>68432.600000000006</v>
      </c>
      <c r="T35">
        <v>69684.800000000003</v>
      </c>
      <c r="U35">
        <v>70889</v>
      </c>
      <c r="V35">
        <v>72080</v>
      </c>
      <c r="W35">
        <v>73272.800000000003</v>
      </c>
      <c r="X35">
        <v>74468.3</v>
      </c>
      <c r="Y35">
        <v>75670.7</v>
      </c>
      <c r="Z35">
        <v>76610</v>
      </c>
      <c r="AA35">
        <v>77490.399999999994</v>
      </c>
      <c r="AB35">
        <v>78392.2</v>
      </c>
      <c r="AC35">
        <v>79275.100000000006</v>
      </c>
      <c r="AD35">
        <v>80153.8</v>
      </c>
      <c r="AE35">
        <v>81050.3</v>
      </c>
      <c r="AF35">
        <v>81928.3</v>
      </c>
      <c r="AG35">
        <v>82826.8</v>
      </c>
    </row>
    <row r="36" spans="1:33" hidden="1" outlineLevel="1" x14ac:dyDescent="0.35">
      <c r="A36" t="s">
        <v>269</v>
      </c>
      <c r="B36">
        <v>448.19400000000002</v>
      </c>
      <c r="C36">
        <v>410.48099999999999</v>
      </c>
      <c r="D36">
        <v>423.21899999999999</v>
      </c>
      <c r="E36">
        <v>427.35</v>
      </c>
      <c r="F36">
        <v>430.28800000000001</v>
      </c>
      <c r="G36">
        <v>429.94799999999998</v>
      </c>
      <c r="H36">
        <v>427.654</v>
      </c>
      <c r="I36">
        <v>424.50799999999998</v>
      </c>
      <c r="J36">
        <v>421.18700000000001</v>
      </c>
      <c r="K36">
        <v>422.82900000000001</v>
      </c>
      <c r="L36">
        <v>425.24700000000001</v>
      </c>
      <c r="M36">
        <v>427.05900000000003</v>
      </c>
      <c r="N36">
        <v>428.79599999999999</v>
      </c>
      <c r="O36">
        <v>429.91</v>
      </c>
      <c r="P36">
        <v>431.38900000000001</v>
      </c>
      <c r="Q36">
        <v>431.81799999999998</v>
      </c>
      <c r="R36">
        <v>432.03399999999999</v>
      </c>
      <c r="S36">
        <v>432.12299999999999</v>
      </c>
      <c r="T36">
        <v>432.14800000000002</v>
      </c>
      <c r="U36">
        <v>437.88</v>
      </c>
      <c r="V36">
        <v>443.48899999999998</v>
      </c>
      <c r="W36">
        <v>449.03800000000001</v>
      </c>
      <c r="X36">
        <v>454.54</v>
      </c>
      <c r="Y36">
        <v>460.01100000000002</v>
      </c>
      <c r="Z36">
        <v>463.803</v>
      </c>
      <c r="AA36">
        <v>467.03699999999998</v>
      </c>
      <c r="AB36">
        <v>470.75299999999999</v>
      </c>
      <c r="AC36">
        <v>473.98500000000001</v>
      </c>
      <c r="AD36">
        <v>477.19299999999998</v>
      </c>
      <c r="AE36">
        <v>480.88400000000001</v>
      </c>
      <c r="AF36">
        <v>484.06200000000001</v>
      </c>
      <c r="AG36">
        <v>487.70600000000002</v>
      </c>
    </row>
    <row r="37" spans="1:33" hidden="1" outlineLevel="1" x14ac:dyDescent="0.35">
      <c r="A37" t="s">
        <v>270</v>
      </c>
      <c r="B37">
        <v>934.48199999999997</v>
      </c>
      <c r="C37">
        <v>865.97799999999995</v>
      </c>
      <c r="D37">
        <v>832.16200000000003</v>
      </c>
      <c r="E37">
        <v>792.39300000000003</v>
      </c>
      <c r="F37">
        <v>757.24900000000002</v>
      </c>
      <c r="G37">
        <v>718.31700000000001</v>
      </c>
      <c r="H37">
        <v>676.98900000000003</v>
      </c>
      <c r="I37">
        <v>635.18600000000004</v>
      </c>
      <c r="J37">
        <v>592.697</v>
      </c>
      <c r="K37">
        <v>567.88300000000004</v>
      </c>
      <c r="L37">
        <v>543.58699999999999</v>
      </c>
      <c r="M37">
        <v>519.38400000000001</v>
      </c>
      <c r="N37">
        <v>494.35700000000003</v>
      </c>
      <c r="O37">
        <v>469.524</v>
      </c>
      <c r="P37">
        <v>453.71699999999998</v>
      </c>
      <c r="Q37">
        <v>436.80700000000002</v>
      </c>
      <c r="R37">
        <v>419.81</v>
      </c>
      <c r="S37">
        <v>402.798</v>
      </c>
      <c r="T37">
        <v>385.74900000000002</v>
      </c>
      <c r="U37">
        <v>385.46199999999999</v>
      </c>
      <c r="V37">
        <v>385.09699999999998</v>
      </c>
      <c r="W37">
        <v>384.72699999999998</v>
      </c>
      <c r="X37">
        <v>384.351</v>
      </c>
      <c r="Y37">
        <v>383.99299999999999</v>
      </c>
      <c r="Z37">
        <v>382.70800000000003</v>
      </c>
      <c r="AA37">
        <v>381.286</v>
      </c>
      <c r="AB37">
        <v>379.88299999999998</v>
      </c>
      <c r="AC37">
        <v>378.47300000000001</v>
      </c>
      <c r="AD37">
        <v>377.04899999999998</v>
      </c>
      <c r="AE37">
        <v>375.64800000000002</v>
      </c>
      <c r="AF37">
        <v>374.202</v>
      </c>
      <c r="AG37">
        <v>372.80099999999999</v>
      </c>
    </row>
    <row r="38" spans="1:33" hidden="1" outlineLevel="1" x14ac:dyDescent="0.35">
      <c r="A38" t="s">
        <v>271</v>
      </c>
      <c r="B38">
        <v>7.5494599999999998</v>
      </c>
      <c r="C38">
        <v>6.56968</v>
      </c>
      <c r="D38">
        <v>7.3465400000000001</v>
      </c>
      <c r="E38">
        <v>7.8310399999999998</v>
      </c>
      <c r="F38">
        <v>8.2913700000000006</v>
      </c>
      <c r="G38">
        <v>8.6039600000000007</v>
      </c>
      <c r="H38">
        <v>8.8246000000000002</v>
      </c>
      <c r="I38">
        <v>9.0072600000000005</v>
      </c>
      <c r="J38">
        <v>9.1641100000000009</v>
      </c>
      <c r="K38">
        <v>9.4293300000000002</v>
      </c>
      <c r="L38">
        <v>9.7125400000000006</v>
      </c>
      <c r="M38">
        <v>9.98752</v>
      </c>
      <c r="N38">
        <v>10.2387</v>
      </c>
      <c r="O38">
        <v>10.489100000000001</v>
      </c>
      <c r="P38">
        <v>10.7386</v>
      </c>
      <c r="Q38">
        <v>10.9549</v>
      </c>
      <c r="R38">
        <v>11.162100000000001</v>
      </c>
      <c r="S38">
        <v>11.363799999999999</v>
      </c>
      <c r="T38">
        <v>11.5624</v>
      </c>
      <c r="U38">
        <v>11.7714</v>
      </c>
      <c r="V38">
        <v>11.9763</v>
      </c>
      <c r="W38">
        <v>12.1798</v>
      </c>
      <c r="X38">
        <v>12.382099999999999</v>
      </c>
      <c r="Y38">
        <v>12.584099999999999</v>
      </c>
      <c r="Z38">
        <v>12.742599999999999</v>
      </c>
      <c r="AA38">
        <v>12.897</v>
      </c>
      <c r="AB38">
        <v>13.0524</v>
      </c>
      <c r="AC38">
        <v>13.2072</v>
      </c>
      <c r="AD38">
        <v>13.360900000000001</v>
      </c>
      <c r="AE38">
        <v>13.515000000000001</v>
      </c>
      <c r="AF38">
        <v>13.667899999999999</v>
      </c>
      <c r="AG38">
        <v>13.82</v>
      </c>
    </row>
    <row r="39" spans="1:33" hidden="1" outlineLevel="1" x14ac:dyDescent="0.35">
      <c r="A39" t="s">
        <v>272</v>
      </c>
      <c r="B39">
        <v>3798.55</v>
      </c>
      <c r="C39">
        <v>3429.63</v>
      </c>
      <c r="D39">
        <v>3393.8</v>
      </c>
      <c r="E39">
        <v>3303.56</v>
      </c>
      <c r="F39">
        <v>3206.57</v>
      </c>
      <c r="G39">
        <v>3092.77</v>
      </c>
      <c r="H39">
        <v>2969.06</v>
      </c>
      <c r="I39">
        <v>2839.95</v>
      </c>
      <c r="J39">
        <v>2705.64</v>
      </c>
      <c r="K39">
        <v>2630.18</v>
      </c>
      <c r="L39">
        <v>2552.75</v>
      </c>
      <c r="M39">
        <v>2473.25</v>
      </c>
      <c r="N39">
        <v>2389.16</v>
      </c>
      <c r="O39">
        <v>2301.83</v>
      </c>
      <c r="P39">
        <v>2240.52</v>
      </c>
      <c r="Q39">
        <v>2175.71</v>
      </c>
      <c r="R39">
        <v>2108.71</v>
      </c>
      <c r="S39">
        <v>2040.56</v>
      </c>
      <c r="T39">
        <v>1972.06</v>
      </c>
      <c r="U39">
        <v>1968.62</v>
      </c>
      <c r="V39">
        <v>1965.53</v>
      </c>
      <c r="W39">
        <v>1963.82</v>
      </c>
      <c r="X39">
        <v>1963.45</v>
      </c>
      <c r="Y39">
        <v>1964.73</v>
      </c>
      <c r="Z39">
        <v>1963.63</v>
      </c>
      <c r="AA39">
        <v>1963.98</v>
      </c>
      <c r="AB39">
        <v>1966.23</v>
      </c>
      <c r="AC39">
        <v>1969.38</v>
      </c>
      <c r="AD39">
        <v>1973.71</v>
      </c>
      <c r="AE39">
        <v>1979.74</v>
      </c>
      <c r="AF39">
        <v>1986.25</v>
      </c>
      <c r="AG39">
        <v>1993.86</v>
      </c>
    </row>
    <row r="40" spans="1:33" hidden="1" outlineLevel="1" x14ac:dyDescent="0.35">
      <c r="A40" t="s">
        <v>273</v>
      </c>
      <c r="B40">
        <v>9.4954999999999998</v>
      </c>
      <c r="C40">
        <v>8.8800600000000003</v>
      </c>
      <c r="D40">
        <v>9.4266199999999998</v>
      </c>
      <c r="E40">
        <v>9.7735800000000008</v>
      </c>
      <c r="F40">
        <v>10.2822</v>
      </c>
      <c r="G40">
        <v>10.5769</v>
      </c>
      <c r="H40">
        <v>10.729200000000001</v>
      </c>
      <c r="I40">
        <v>10.849</v>
      </c>
      <c r="J40">
        <v>10.9488</v>
      </c>
      <c r="K40">
        <v>11.202299999999999</v>
      </c>
      <c r="L40">
        <v>11.495200000000001</v>
      </c>
      <c r="M40">
        <v>11.780200000000001</v>
      </c>
      <c r="N40">
        <v>12.0299</v>
      </c>
      <c r="O40">
        <v>12.2966</v>
      </c>
      <c r="P40">
        <v>12.601599999999999</v>
      </c>
      <c r="Q40">
        <v>12.834</v>
      </c>
      <c r="R40">
        <v>13.0656</v>
      </c>
      <c r="S40">
        <v>13.296900000000001</v>
      </c>
      <c r="T40">
        <v>13.527900000000001</v>
      </c>
      <c r="U40">
        <v>13.751899999999999</v>
      </c>
      <c r="V40">
        <v>13.973100000000001</v>
      </c>
      <c r="W40">
        <v>14.194800000000001</v>
      </c>
      <c r="X40">
        <v>14.417199999999999</v>
      </c>
      <c r="Y40">
        <v>14.6411</v>
      </c>
      <c r="Z40">
        <v>14.817500000000001</v>
      </c>
      <c r="AA40">
        <v>14.9824</v>
      </c>
      <c r="AB40">
        <v>15.151</v>
      </c>
      <c r="AC40">
        <v>15.316599999999999</v>
      </c>
      <c r="AD40">
        <v>15.481199999999999</v>
      </c>
      <c r="AE40">
        <v>15.6495</v>
      </c>
      <c r="AF40">
        <v>15.813800000000001</v>
      </c>
      <c r="AG40">
        <v>15.9824</v>
      </c>
    </row>
    <row r="41" spans="1:33" hidden="1" outlineLevel="1" x14ac:dyDescent="0.35">
      <c r="A41" t="s">
        <v>274</v>
      </c>
      <c r="B41">
        <v>38.758299999999998</v>
      </c>
      <c r="C41">
        <v>35.998699999999999</v>
      </c>
      <c r="D41">
        <v>36.837400000000002</v>
      </c>
      <c r="E41">
        <v>37.058399999999999</v>
      </c>
      <c r="F41">
        <v>37.135599999999997</v>
      </c>
      <c r="G41">
        <v>37.049399999999999</v>
      </c>
      <c r="H41">
        <v>36.871400000000001</v>
      </c>
      <c r="I41">
        <v>36.645099999999999</v>
      </c>
      <c r="J41">
        <v>36.441099999999999</v>
      </c>
      <c r="K41">
        <v>36.529600000000002</v>
      </c>
      <c r="L41">
        <v>36.667099999999998</v>
      </c>
      <c r="M41">
        <v>36.729500000000002</v>
      </c>
      <c r="N41">
        <v>36.8279</v>
      </c>
      <c r="O41">
        <v>36.845500000000001</v>
      </c>
      <c r="P41">
        <v>36.813400000000001</v>
      </c>
      <c r="Q41">
        <v>36.699599999999997</v>
      </c>
      <c r="R41">
        <v>36.573300000000003</v>
      </c>
      <c r="S41">
        <v>36.44</v>
      </c>
      <c r="T41">
        <v>36.3065</v>
      </c>
      <c r="U41">
        <v>36.706200000000003</v>
      </c>
      <c r="V41">
        <v>37.1051</v>
      </c>
      <c r="W41">
        <v>37.509099999999997</v>
      </c>
      <c r="X41">
        <v>37.918100000000003</v>
      </c>
      <c r="Y41">
        <v>38.3337</v>
      </c>
      <c r="Z41">
        <v>38.613300000000002</v>
      </c>
      <c r="AA41">
        <v>38.836199999999998</v>
      </c>
      <c r="AB41">
        <v>39.130400000000002</v>
      </c>
      <c r="AC41">
        <v>39.366199999999999</v>
      </c>
      <c r="AD41">
        <v>39.607399999999998</v>
      </c>
      <c r="AE41">
        <v>39.919699999999999</v>
      </c>
      <c r="AF41">
        <v>40.171399999999998</v>
      </c>
      <c r="AG41">
        <v>40.491700000000002</v>
      </c>
    </row>
    <row r="42" spans="1:33" collapsed="1" x14ac:dyDescent="0.35"/>
    <row r="44" spans="1:33" x14ac:dyDescent="0.35">
      <c r="A44" s="3" t="s">
        <v>279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outlineLevel="1" x14ac:dyDescent="0.35"/>
    <row r="46" spans="1:33" outlineLevel="1" x14ac:dyDescent="0.35">
      <c r="A46" s="1" t="s">
        <v>31</v>
      </c>
    </row>
    <row r="47" spans="1:33" outlineLevel="1" x14ac:dyDescent="0.35">
      <c r="A47" s="45" t="s">
        <v>275</v>
      </c>
    </row>
    <row r="48" spans="1:33" outlineLevel="1" x14ac:dyDescent="0.35">
      <c r="A48" t="s">
        <v>29</v>
      </c>
      <c r="B48">
        <v>2019</v>
      </c>
      <c r="C48">
        <v>2020</v>
      </c>
      <c r="D48">
        <v>2021</v>
      </c>
      <c r="E48">
        <v>2022</v>
      </c>
      <c r="F48">
        <v>2023</v>
      </c>
      <c r="G48">
        <v>2024</v>
      </c>
      <c r="H48">
        <v>2025</v>
      </c>
      <c r="I48">
        <v>2026</v>
      </c>
      <c r="J48">
        <v>2027</v>
      </c>
      <c r="K48">
        <v>2028</v>
      </c>
      <c r="L48">
        <v>2029</v>
      </c>
      <c r="M48">
        <v>2030</v>
      </c>
      <c r="N48">
        <v>2031</v>
      </c>
      <c r="O48">
        <v>2032</v>
      </c>
      <c r="P48">
        <v>2033</v>
      </c>
      <c r="Q48">
        <v>2034</v>
      </c>
      <c r="R48">
        <v>2035</v>
      </c>
      <c r="S48">
        <v>2036</v>
      </c>
      <c r="T48">
        <v>2037</v>
      </c>
      <c r="U48">
        <v>2038</v>
      </c>
      <c r="V48">
        <v>2039</v>
      </c>
      <c r="W48">
        <v>2040</v>
      </c>
      <c r="X48">
        <v>2041</v>
      </c>
      <c r="Y48">
        <v>2042</v>
      </c>
      <c r="Z48">
        <v>2043</v>
      </c>
      <c r="AA48">
        <v>2044</v>
      </c>
      <c r="AB48">
        <v>2045</v>
      </c>
      <c r="AC48">
        <v>2046</v>
      </c>
      <c r="AD48">
        <v>2047</v>
      </c>
      <c r="AE48">
        <v>2048</v>
      </c>
      <c r="AF48">
        <v>2049</v>
      </c>
      <c r="AG48">
        <v>2050</v>
      </c>
    </row>
    <row r="49" spans="1:33" outlineLevel="1" x14ac:dyDescent="0.35">
      <c r="A49" t="s">
        <v>30</v>
      </c>
      <c r="B49">
        <v>3074.34</v>
      </c>
      <c r="C49">
        <v>2817.49</v>
      </c>
      <c r="D49">
        <v>3050</v>
      </c>
      <c r="E49">
        <v>3204.78</v>
      </c>
      <c r="F49">
        <v>3373.71</v>
      </c>
      <c r="G49">
        <v>3487.5</v>
      </c>
      <c r="H49">
        <v>3564.42</v>
      </c>
      <c r="I49">
        <v>3576.79</v>
      </c>
      <c r="J49">
        <v>3583.31</v>
      </c>
      <c r="K49">
        <v>3609.59</v>
      </c>
      <c r="L49">
        <v>3621.9</v>
      </c>
      <c r="M49">
        <v>3602.67</v>
      </c>
      <c r="N49">
        <v>3738.78</v>
      </c>
      <c r="O49">
        <v>3868.69</v>
      </c>
      <c r="P49">
        <v>4008.28</v>
      </c>
      <c r="Q49">
        <v>4142.58</v>
      </c>
      <c r="R49">
        <v>4277.78</v>
      </c>
      <c r="S49">
        <v>4410.29</v>
      </c>
      <c r="T49">
        <v>4544.28</v>
      </c>
      <c r="U49">
        <v>4684.82</v>
      </c>
      <c r="V49">
        <v>4822.99</v>
      </c>
      <c r="W49">
        <v>4960.46</v>
      </c>
      <c r="X49">
        <v>5096.8500000000004</v>
      </c>
      <c r="Y49">
        <v>5233.8500000000004</v>
      </c>
      <c r="Z49">
        <v>5355.45</v>
      </c>
      <c r="AA49">
        <v>5447.18</v>
      </c>
      <c r="AB49">
        <v>5533.12</v>
      </c>
      <c r="AC49">
        <v>5620.43</v>
      </c>
      <c r="AD49">
        <v>5707.59</v>
      </c>
      <c r="AE49">
        <v>5795.32</v>
      </c>
      <c r="AF49">
        <v>5882.7</v>
      </c>
      <c r="AG49">
        <v>5970.89</v>
      </c>
    </row>
    <row r="50" spans="1:33" outlineLevel="1" x14ac:dyDescent="0.35"/>
    <row r="51" spans="1:33" outlineLevel="1" x14ac:dyDescent="0.35">
      <c r="A51" s="1" t="s">
        <v>32</v>
      </c>
    </row>
    <row r="52" spans="1:33" outlineLevel="1" x14ac:dyDescent="0.35">
      <c r="A52" s="45" t="s">
        <v>275</v>
      </c>
    </row>
    <row r="53" spans="1:33" outlineLevel="1" x14ac:dyDescent="0.35">
      <c r="A53" t="s">
        <v>29</v>
      </c>
      <c r="B53">
        <v>2019</v>
      </c>
      <c r="C53">
        <v>2020</v>
      </c>
      <c r="D53">
        <v>2021</v>
      </c>
      <c r="E53">
        <v>2022</v>
      </c>
      <c r="F53">
        <v>2023</v>
      </c>
      <c r="G53">
        <v>2024</v>
      </c>
      <c r="H53">
        <v>2025</v>
      </c>
      <c r="I53">
        <v>2026</v>
      </c>
      <c r="J53">
        <v>2027</v>
      </c>
      <c r="K53">
        <v>2028</v>
      </c>
      <c r="L53">
        <v>2029</v>
      </c>
      <c r="M53">
        <v>2030</v>
      </c>
      <c r="N53">
        <v>2031</v>
      </c>
      <c r="O53">
        <v>2032</v>
      </c>
      <c r="P53">
        <v>2033</v>
      </c>
      <c r="Q53">
        <v>2034</v>
      </c>
      <c r="R53">
        <v>2035</v>
      </c>
      <c r="S53">
        <v>2036</v>
      </c>
      <c r="T53">
        <v>2037</v>
      </c>
      <c r="U53">
        <v>2038</v>
      </c>
      <c r="V53">
        <v>2039</v>
      </c>
      <c r="W53">
        <v>2040</v>
      </c>
      <c r="X53">
        <v>2041</v>
      </c>
      <c r="Y53">
        <v>2042</v>
      </c>
      <c r="Z53">
        <v>2043</v>
      </c>
      <c r="AA53">
        <v>2044</v>
      </c>
      <c r="AB53">
        <v>2045</v>
      </c>
      <c r="AC53">
        <v>2046</v>
      </c>
      <c r="AD53">
        <v>2047</v>
      </c>
      <c r="AE53">
        <v>2048</v>
      </c>
      <c r="AF53">
        <v>2049</v>
      </c>
      <c r="AG53">
        <v>2050</v>
      </c>
    </row>
    <row r="54" spans="1:33" outlineLevel="1" x14ac:dyDescent="0.35">
      <c r="A54" t="s">
        <v>33</v>
      </c>
      <c r="B54">
        <v>415.67700000000002</v>
      </c>
      <c r="C54">
        <v>330.99799999999999</v>
      </c>
      <c r="D54">
        <v>399.30700000000002</v>
      </c>
      <c r="E54">
        <v>445.29399999999998</v>
      </c>
      <c r="F54">
        <v>480.71600000000001</v>
      </c>
      <c r="G54">
        <v>507.59199999999998</v>
      </c>
      <c r="H54">
        <v>529.48599999999999</v>
      </c>
      <c r="I54">
        <v>550.428</v>
      </c>
      <c r="J54">
        <v>569.02300000000002</v>
      </c>
      <c r="K54">
        <v>591.78399999999999</v>
      </c>
      <c r="L54">
        <v>614.11300000000006</v>
      </c>
      <c r="M54">
        <v>635.01700000000005</v>
      </c>
      <c r="N54">
        <v>654.15700000000004</v>
      </c>
      <c r="O54">
        <v>671.51800000000003</v>
      </c>
      <c r="P54">
        <v>687.82500000000005</v>
      </c>
      <c r="Q54">
        <v>702.99300000000005</v>
      </c>
      <c r="R54">
        <v>716.89700000000005</v>
      </c>
      <c r="S54">
        <v>730.09199999999998</v>
      </c>
      <c r="T54">
        <v>743.35299999999995</v>
      </c>
      <c r="U54">
        <v>759.48400000000004</v>
      </c>
      <c r="V54">
        <v>775.13400000000001</v>
      </c>
      <c r="W54">
        <v>790.625</v>
      </c>
      <c r="X54">
        <v>805.96500000000003</v>
      </c>
      <c r="Y54">
        <v>821.25099999999998</v>
      </c>
      <c r="Z54">
        <v>834.726</v>
      </c>
      <c r="AA54">
        <v>848.23299999999995</v>
      </c>
      <c r="AB54">
        <v>862.06399999999996</v>
      </c>
      <c r="AC54">
        <v>875.92700000000002</v>
      </c>
      <c r="AD54">
        <v>889.89599999999996</v>
      </c>
      <c r="AE54">
        <v>904.16600000000005</v>
      </c>
      <c r="AF54">
        <v>918.44399999999996</v>
      </c>
      <c r="AG54">
        <v>932.86699999999996</v>
      </c>
    </row>
    <row r="55" spans="1:33" outlineLevel="1" x14ac:dyDescent="0.35">
      <c r="A55" t="s">
        <v>34</v>
      </c>
      <c r="B55">
        <v>964.51099999999997</v>
      </c>
      <c r="C55">
        <v>895.34799999999996</v>
      </c>
      <c r="D55">
        <v>939.899</v>
      </c>
      <c r="E55">
        <v>963.90800000000002</v>
      </c>
      <c r="F55">
        <v>1016.64</v>
      </c>
      <c r="G55">
        <v>1031.72</v>
      </c>
      <c r="H55">
        <v>1021.16</v>
      </c>
      <c r="I55">
        <v>943.39700000000005</v>
      </c>
      <c r="J55">
        <v>864.53399999999999</v>
      </c>
      <c r="K55">
        <v>787.72699999999998</v>
      </c>
      <c r="L55">
        <v>697.28399999999999</v>
      </c>
      <c r="M55">
        <v>579.75099999999998</v>
      </c>
      <c r="N55">
        <v>613.68899999999996</v>
      </c>
      <c r="O55">
        <v>639.43600000000004</v>
      </c>
      <c r="P55">
        <v>677.30899999999997</v>
      </c>
      <c r="Q55">
        <v>710.99199999999996</v>
      </c>
      <c r="R55">
        <v>746.31200000000001</v>
      </c>
      <c r="S55">
        <v>781.60599999999999</v>
      </c>
      <c r="T55">
        <v>817.90899999999999</v>
      </c>
      <c r="U55">
        <v>856.83299999999997</v>
      </c>
      <c r="V55">
        <v>893.64</v>
      </c>
      <c r="W55">
        <v>931.21699999999998</v>
      </c>
      <c r="X55">
        <v>969.21900000000005</v>
      </c>
      <c r="Y55">
        <v>1007.42</v>
      </c>
      <c r="Z55">
        <v>1043.5999999999999</v>
      </c>
      <c r="AA55">
        <v>1050.27</v>
      </c>
      <c r="AB55">
        <v>1051.8699999999999</v>
      </c>
      <c r="AC55">
        <v>1052.77</v>
      </c>
      <c r="AD55">
        <v>1053.1400000000001</v>
      </c>
      <c r="AE55">
        <v>1053.58</v>
      </c>
      <c r="AF55">
        <v>1053.79</v>
      </c>
      <c r="AG55">
        <v>1054.52</v>
      </c>
    </row>
    <row r="56" spans="1:33" outlineLevel="1" x14ac:dyDescent="0.35">
      <c r="A56" t="s">
        <v>35</v>
      </c>
      <c r="B56">
        <v>260.74099999999999</v>
      </c>
      <c r="C56">
        <v>246.815</v>
      </c>
      <c r="D56">
        <v>236.00299999999999</v>
      </c>
      <c r="E56">
        <v>224.64699999999999</v>
      </c>
      <c r="F56">
        <v>216.63900000000001</v>
      </c>
      <c r="G56">
        <v>208.51499999999999</v>
      </c>
      <c r="H56">
        <v>200.334</v>
      </c>
      <c r="I56">
        <v>192.167</v>
      </c>
      <c r="J56">
        <v>183.94</v>
      </c>
      <c r="K56">
        <v>180.73099999999999</v>
      </c>
      <c r="L56">
        <v>177.53100000000001</v>
      </c>
      <c r="M56">
        <v>174.374</v>
      </c>
      <c r="N56">
        <v>171.16399999999999</v>
      </c>
      <c r="O56">
        <v>167.959</v>
      </c>
      <c r="P56">
        <v>164.39</v>
      </c>
      <c r="Q56">
        <v>160.786</v>
      </c>
      <c r="R56">
        <v>157.185</v>
      </c>
      <c r="S56">
        <v>153.59299999999999</v>
      </c>
      <c r="T56">
        <v>150.00299999999999</v>
      </c>
      <c r="U56">
        <v>149.285</v>
      </c>
      <c r="V56">
        <v>148.56899999999999</v>
      </c>
      <c r="W56">
        <v>147.84</v>
      </c>
      <c r="X56">
        <v>147.125</v>
      </c>
      <c r="Y56">
        <v>146.39699999999999</v>
      </c>
      <c r="Z56">
        <v>145.65299999999999</v>
      </c>
      <c r="AA56">
        <v>144.90199999999999</v>
      </c>
      <c r="AB56">
        <v>144.15299999999999</v>
      </c>
      <c r="AC56">
        <v>143.40199999999999</v>
      </c>
      <c r="AD56">
        <v>142.65199999999999</v>
      </c>
      <c r="AE56">
        <v>141.90199999999999</v>
      </c>
      <c r="AF56">
        <v>141.14599999999999</v>
      </c>
      <c r="AG56">
        <v>140.40199999999999</v>
      </c>
    </row>
    <row r="57" spans="1:33" outlineLevel="1" x14ac:dyDescent="0.35">
      <c r="A57" t="s">
        <v>36</v>
      </c>
      <c r="B57">
        <v>7.4291700000000001</v>
      </c>
      <c r="C57">
        <v>7.3372200000000003</v>
      </c>
      <c r="D57">
        <v>7.5947300000000002</v>
      </c>
      <c r="E57">
        <v>7.7958400000000001</v>
      </c>
      <c r="F57">
        <v>7.9432900000000002</v>
      </c>
      <c r="G57">
        <v>8.0758600000000005</v>
      </c>
      <c r="H57">
        <v>8.2012</v>
      </c>
      <c r="I57">
        <v>8.3224499999999999</v>
      </c>
      <c r="J57">
        <v>8.4418600000000001</v>
      </c>
      <c r="K57">
        <v>8.7492300000000007</v>
      </c>
      <c r="L57">
        <v>9.0564699999999991</v>
      </c>
      <c r="M57">
        <v>9.3634500000000003</v>
      </c>
      <c r="N57">
        <v>9.6704899999999991</v>
      </c>
      <c r="O57">
        <v>9.9774100000000008</v>
      </c>
      <c r="P57">
        <v>10.013199999999999</v>
      </c>
      <c r="Q57">
        <v>10.048400000000001</v>
      </c>
      <c r="R57">
        <v>10.084099999999999</v>
      </c>
      <c r="S57">
        <v>10.119999999999999</v>
      </c>
      <c r="T57">
        <v>10.156000000000001</v>
      </c>
      <c r="U57">
        <v>10.0892</v>
      </c>
      <c r="V57">
        <v>10.022600000000001</v>
      </c>
      <c r="W57">
        <v>9.9558700000000009</v>
      </c>
      <c r="X57">
        <v>9.8892900000000008</v>
      </c>
      <c r="Y57">
        <v>9.8227200000000003</v>
      </c>
      <c r="Z57">
        <v>9.7887199999999996</v>
      </c>
      <c r="AA57">
        <v>9.7547800000000002</v>
      </c>
      <c r="AB57">
        <v>9.7207600000000003</v>
      </c>
      <c r="AC57">
        <v>9.6868499999999997</v>
      </c>
      <c r="AD57">
        <v>9.6528899999999993</v>
      </c>
      <c r="AE57">
        <v>9.6189099999999996</v>
      </c>
      <c r="AF57">
        <v>9.5849600000000006</v>
      </c>
      <c r="AG57">
        <v>9.5509299999999993</v>
      </c>
    </row>
    <row r="58" spans="1:33" outlineLevel="1" x14ac:dyDescent="0.35">
      <c r="A58" t="s">
        <v>37</v>
      </c>
      <c r="B58">
        <v>1726.9</v>
      </c>
      <c r="C58">
        <v>1637.91</v>
      </c>
      <c r="D58">
        <v>1768.11</v>
      </c>
      <c r="E58">
        <v>1864.06</v>
      </c>
      <c r="F58">
        <v>1952.69</v>
      </c>
      <c r="G58">
        <v>2032.52</v>
      </c>
      <c r="H58">
        <v>2106.16</v>
      </c>
      <c r="I58">
        <v>2183.39</v>
      </c>
      <c r="J58">
        <v>2258.29</v>
      </c>
      <c r="K58">
        <v>2341.52</v>
      </c>
      <c r="L58">
        <v>2424.84</v>
      </c>
      <c r="M58">
        <v>2505.09</v>
      </c>
      <c r="N58">
        <v>2591.02</v>
      </c>
      <c r="O58">
        <v>2680.72</v>
      </c>
      <c r="P58">
        <v>2769.66</v>
      </c>
      <c r="Q58">
        <v>2858.68</v>
      </c>
      <c r="R58">
        <v>2948.22</v>
      </c>
      <c r="S58">
        <v>3035.79</v>
      </c>
      <c r="T58">
        <v>3123.78</v>
      </c>
      <c r="U58">
        <v>3210.04</v>
      </c>
      <c r="V58">
        <v>3296.54</v>
      </c>
      <c r="W58">
        <v>3381.75</v>
      </c>
      <c r="X58">
        <v>3465.57</v>
      </c>
      <c r="Y58">
        <v>3549.88</v>
      </c>
      <c r="Z58">
        <v>3622.6</v>
      </c>
      <c r="AA58">
        <v>3694.95</v>
      </c>
      <c r="AB58">
        <v>3766.23</v>
      </c>
      <c r="AC58">
        <v>3839.57</v>
      </c>
      <c r="AD58">
        <v>3913.17</v>
      </c>
      <c r="AE58">
        <v>3986.97</v>
      </c>
      <c r="AF58">
        <v>4060.66</v>
      </c>
      <c r="AG58">
        <v>4134.4799999999996</v>
      </c>
    </row>
    <row r="59" spans="1:33" outlineLevel="1" x14ac:dyDescent="0.35">
      <c r="A59" t="s">
        <v>38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outlineLevel="1" x14ac:dyDescent="0.35">
      <c r="A60" t="s">
        <v>39</v>
      </c>
      <c r="B60">
        <v>-300.91800000000001</v>
      </c>
      <c r="C60">
        <v>-300.91800000000001</v>
      </c>
      <c r="D60">
        <v>-300.91800000000001</v>
      </c>
      <c r="E60">
        <v>-300.91800000000001</v>
      </c>
      <c r="F60">
        <v>-300.91800000000001</v>
      </c>
      <c r="G60">
        <v>-300.91800000000001</v>
      </c>
      <c r="H60">
        <v>-300.91800000000001</v>
      </c>
      <c r="I60">
        <v>-300.91800000000001</v>
      </c>
      <c r="J60">
        <v>-300.91800000000001</v>
      </c>
      <c r="K60">
        <v>-300.91800000000001</v>
      </c>
      <c r="L60">
        <v>-300.91800000000001</v>
      </c>
      <c r="M60">
        <v>-300.91800000000001</v>
      </c>
      <c r="N60">
        <v>-300.91800000000001</v>
      </c>
      <c r="O60">
        <v>-300.91800000000001</v>
      </c>
      <c r="P60">
        <v>-300.91800000000001</v>
      </c>
      <c r="Q60">
        <v>-300.91800000000001</v>
      </c>
      <c r="R60">
        <v>-300.91800000000001</v>
      </c>
      <c r="S60">
        <v>-300.91800000000001</v>
      </c>
      <c r="T60">
        <v>-300.91800000000001</v>
      </c>
      <c r="U60">
        <v>-300.91800000000001</v>
      </c>
      <c r="V60">
        <v>-300.91800000000001</v>
      </c>
      <c r="W60">
        <v>-300.91800000000001</v>
      </c>
      <c r="X60">
        <v>-300.91800000000001</v>
      </c>
      <c r="Y60">
        <v>-300.91800000000001</v>
      </c>
      <c r="Z60">
        <v>-300.91800000000001</v>
      </c>
      <c r="AA60">
        <v>-300.91800000000001</v>
      </c>
      <c r="AB60">
        <v>-300.91800000000001</v>
      </c>
      <c r="AC60">
        <v>-300.91800000000001</v>
      </c>
      <c r="AD60">
        <v>-300.91800000000001</v>
      </c>
      <c r="AE60">
        <v>-300.91800000000001</v>
      </c>
      <c r="AF60">
        <v>-300.91800000000001</v>
      </c>
      <c r="AG60">
        <v>-300.91800000000001</v>
      </c>
    </row>
    <row r="61" spans="1:33" outlineLevel="1" x14ac:dyDescent="0.35">
      <c r="A61" t="s">
        <v>40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outlineLevel="1" x14ac:dyDescent="0.35"/>
    <row r="63" spans="1:33" outlineLevel="1" x14ac:dyDescent="0.35">
      <c r="A63" s="1" t="s">
        <v>262</v>
      </c>
    </row>
    <row r="64" spans="1:33" outlineLevel="1" x14ac:dyDescent="0.35">
      <c r="A64" s="45" t="s">
        <v>276</v>
      </c>
    </row>
    <row r="65" spans="1:33" outlineLevel="1" x14ac:dyDescent="0.35">
      <c r="A65" t="s">
        <v>29</v>
      </c>
      <c r="B65">
        <v>2019</v>
      </c>
      <c r="C65">
        <v>2020</v>
      </c>
      <c r="D65">
        <v>2021</v>
      </c>
      <c r="E65">
        <v>2022</v>
      </c>
      <c r="F65">
        <v>2023</v>
      </c>
      <c r="G65">
        <v>2024</v>
      </c>
      <c r="H65">
        <v>2025</v>
      </c>
      <c r="I65">
        <v>2026</v>
      </c>
      <c r="J65">
        <v>2027</v>
      </c>
      <c r="K65">
        <v>2028</v>
      </c>
      <c r="L65">
        <v>2029</v>
      </c>
      <c r="M65">
        <v>2030</v>
      </c>
      <c r="N65">
        <v>2031</v>
      </c>
      <c r="O65">
        <v>2032</v>
      </c>
      <c r="P65">
        <v>2033</v>
      </c>
      <c r="Q65">
        <v>2034</v>
      </c>
      <c r="R65">
        <v>2035</v>
      </c>
      <c r="S65">
        <v>2036</v>
      </c>
      <c r="T65">
        <v>2037</v>
      </c>
      <c r="U65">
        <v>2038</v>
      </c>
      <c r="V65">
        <v>2039</v>
      </c>
      <c r="W65">
        <v>2040</v>
      </c>
      <c r="X65">
        <v>2041</v>
      </c>
      <c r="Y65">
        <v>2042</v>
      </c>
      <c r="Z65">
        <v>2043</v>
      </c>
      <c r="AA65">
        <v>2044</v>
      </c>
      <c r="AB65">
        <v>2045</v>
      </c>
      <c r="AC65">
        <v>2046</v>
      </c>
      <c r="AD65">
        <v>2047</v>
      </c>
      <c r="AE65">
        <v>2048</v>
      </c>
      <c r="AF65">
        <v>2049</v>
      </c>
      <c r="AG65">
        <v>2050</v>
      </c>
    </row>
    <row r="66" spans="1:33" outlineLevel="1" x14ac:dyDescent="0.35">
      <c r="A66" t="s">
        <v>263</v>
      </c>
      <c r="B66">
        <v>2032.19</v>
      </c>
      <c r="C66">
        <v>1842.45</v>
      </c>
      <c r="D66">
        <v>2017.91</v>
      </c>
      <c r="E66">
        <v>2134.8200000000002</v>
      </c>
      <c r="F66">
        <v>2272.31</v>
      </c>
      <c r="G66">
        <v>2359.98</v>
      </c>
      <c r="H66">
        <v>2415.4699999999998</v>
      </c>
      <c r="I66">
        <v>2402.71</v>
      </c>
      <c r="J66">
        <v>2385.98</v>
      </c>
      <c r="K66">
        <v>2387.44</v>
      </c>
      <c r="L66">
        <v>2374.98</v>
      </c>
      <c r="M66">
        <v>2334.31</v>
      </c>
      <c r="N66">
        <v>2441.35</v>
      </c>
      <c r="O66">
        <v>2539.0100000000002</v>
      </c>
      <c r="P66">
        <v>2645.63</v>
      </c>
      <c r="Q66">
        <v>2747.13</v>
      </c>
      <c r="R66">
        <v>2850.09</v>
      </c>
      <c r="S66">
        <v>2952.78</v>
      </c>
      <c r="T66">
        <v>3056.68</v>
      </c>
      <c r="U66">
        <v>3161.99</v>
      </c>
      <c r="V66">
        <v>3264.83</v>
      </c>
      <c r="W66">
        <v>3368.46</v>
      </c>
      <c r="X66">
        <v>3472.07</v>
      </c>
      <c r="Y66">
        <v>3576.1</v>
      </c>
      <c r="Z66">
        <v>3664.89</v>
      </c>
      <c r="AA66">
        <v>3724.53</v>
      </c>
      <c r="AB66">
        <v>3779.64</v>
      </c>
      <c r="AC66">
        <v>3833.78</v>
      </c>
      <c r="AD66">
        <v>3887.67</v>
      </c>
      <c r="AE66">
        <v>3941.73</v>
      </c>
      <c r="AF66">
        <v>3995.7</v>
      </c>
      <c r="AG66">
        <v>4050.19</v>
      </c>
    </row>
    <row r="67" spans="1:33" outlineLevel="1" x14ac:dyDescent="0.35">
      <c r="A67" t="s">
        <v>264</v>
      </c>
      <c r="B67">
        <v>23.250699999999998</v>
      </c>
      <c r="C67">
        <v>21.8203</v>
      </c>
      <c r="D67">
        <v>23.190799999999999</v>
      </c>
      <c r="E67">
        <v>24.1341</v>
      </c>
      <c r="F67">
        <v>24.9161</v>
      </c>
      <c r="G67">
        <v>25.597300000000001</v>
      </c>
      <c r="H67">
        <v>26.161100000000001</v>
      </c>
      <c r="I67">
        <v>26.690300000000001</v>
      </c>
      <c r="J67">
        <v>27.164200000000001</v>
      </c>
      <c r="K67">
        <v>27.597799999999999</v>
      </c>
      <c r="L67">
        <v>28.024899999999999</v>
      </c>
      <c r="M67">
        <v>28.365400000000001</v>
      </c>
      <c r="N67">
        <v>28.682700000000001</v>
      </c>
      <c r="O67">
        <v>29.126000000000001</v>
      </c>
      <c r="P67">
        <v>29.583500000000001</v>
      </c>
      <c r="Q67">
        <v>30.052399999999999</v>
      </c>
      <c r="R67">
        <v>30.502400000000002</v>
      </c>
      <c r="S67">
        <v>30.954999999999998</v>
      </c>
      <c r="T67">
        <v>31.413499999999999</v>
      </c>
      <c r="U67">
        <v>31.927399999999999</v>
      </c>
      <c r="V67">
        <v>32.4465</v>
      </c>
      <c r="W67">
        <v>32.909100000000002</v>
      </c>
      <c r="X67">
        <v>33.379399999999997</v>
      </c>
      <c r="Y67">
        <v>33.855600000000003</v>
      </c>
      <c r="Z67">
        <v>34.358899999999998</v>
      </c>
      <c r="AA67">
        <v>34.859299999999998</v>
      </c>
      <c r="AB67">
        <v>35.305399999999999</v>
      </c>
      <c r="AC67">
        <v>35.758499999999998</v>
      </c>
      <c r="AD67">
        <v>36.2104</v>
      </c>
      <c r="AE67">
        <v>36.664900000000003</v>
      </c>
      <c r="AF67">
        <v>37.122700000000002</v>
      </c>
      <c r="AG67">
        <v>37.576700000000002</v>
      </c>
    </row>
    <row r="68" spans="1:33" outlineLevel="1" x14ac:dyDescent="0.35">
      <c r="A68" t="s">
        <v>265</v>
      </c>
      <c r="B68">
        <v>0.31222299999999997</v>
      </c>
      <c r="C68">
        <v>0.28878599999999999</v>
      </c>
      <c r="D68">
        <v>0.30726599999999998</v>
      </c>
      <c r="E68">
        <v>0.31910100000000002</v>
      </c>
      <c r="F68">
        <v>0.32827299999999998</v>
      </c>
      <c r="G68">
        <v>0.33515699999999998</v>
      </c>
      <c r="H68">
        <v>0.34071600000000002</v>
      </c>
      <c r="I68">
        <v>0.34489300000000001</v>
      </c>
      <c r="J68">
        <v>0.34864800000000001</v>
      </c>
      <c r="K68">
        <v>0.35297400000000001</v>
      </c>
      <c r="L68">
        <v>0.35706300000000002</v>
      </c>
      <c r="M68">
        <v>0.36058299999999999</v>
      </c>
      <c r="N68">
        <v>0.36634800000000001</v>
      </c>
      <c r="O68">
        <v>0.372199</v>
      </c>
      <c r="P68">
        <v>0.378307</v>
      </c>
      <c r="Q68">
        <v>0.38437199999999999</v>
      </c>
      <c r="R68">
        <v>0.39048500000000003</v>
      </c>
      <c r="S68">
        <v>0.39665800000000001</v>
      </c>
      <c r="T68">
        <v>0.40289999999999998</v>
      </c>
      <c r="U68">
        <v>0.409665</v>
      </c>
      <c r="V68">
        <v>0.41647699999999999</v>
      </c>
      <c r="W68">
        <v>0.42328900000000003</v>
      </c>
      <c r="X68">
        <v>0.43016599999999999</v>
      </c>
      <c r="Y68">
        <v>0.43711699999999998</v>
      </c>
      <c r="Z68">
        <v>0.44388300000000003</v>
      </c>
      <c r="AA68">
        <v>0.45027499999999998</v>
      </c>
      <c r="AB68">
        <v>0.45667999999999997</v>
      </c>
      <c r="AC68">
        <v>0.46318999999999999</v>
      </c>
      <c r="AD68">
        <v>0.46973500000000001</v>
      </c>
      <c r="AE68">
        <v>0.47637099999999999</v>
      </c>
      <c r="AF68">
        <v>0.483151</v>
      </c>
      <c r="AG68">
        <v>0.48995100000000003</v>
      </c>
    </row>
    <row r="69" spans="1:33" outlineLevel="1" x14ac:dyDescent="0.35">
      <c r="A69" t="s">
        <v>266</v>
      </c>
      <c r="B69">
        <v>50.57</v>
      </c>
      <c r="C69">
        <v>50.943100000000001</v>
      </c>
      <c r="D69">
        <v>59.138300000000001</v>
      </c>
      <c r="E69">
        <v>66.437700000000007</v>
      </c>
      <c r="F69">
        <v>73.240499999999997</v>
      </c>
      <c r="G69">
        <v>79.755300000000005</v>
      </c>
      <c r="H69">
        <v>86.110299999999995</v>
      </c>
      <c r="I69">
        <v>98.540400000000005</v>
      </c>
      <c r="J69">
        <v>110.92100000000001</v>
      </c>
      <c r="K69">
        <v>123.26</v>
      </c>
      <c r="L69">
        <v>135.69900000000001</v>
      </c>
      <c r="M69">
        <v>148.02000000000001</v>
      </c>
      <c r="N69">
        <v>166.535</v>
      </c>
      <c r="O69">
        <v>185.05099999999999</v>
      </c>
      <c r="P69">
        <v>203.51599999999999</v>
      </c>
      <c r="Q69">
        <v>221.94</v>
      </c>
      <c r="R69">
        <v>240.40700000000001</v>
      </c>
      <c r="S69">
        <v>256.41000000000003</v>
      </c>
      <c r="T69">
        <v>272.52499999999998</v>
      </c>
      <c r="U69">
        <v>288.548</v>
      </c>
      <c r="V69">
        <v>304.57100000000003</v>
      </c>
      <c r="W69">
        <v>320.69099999999997</v>
      </c>
      <c r="X69">
        <v>335.50799999999998</v>
      </c>
      <c r="Y69">
        <v>350.322</v>
      </c>
      <c r="Z69">
        <v>365.13200000000001</v>
      </c>
      <c r="AA69">
        <v>379.93799999999999</v>
      </c>
      <c r="AB69">
        <v>394.73700000000002</v>
      </c>
      <c r="AC69">
        <v>411.93900000000002</v>
      </c>
      <c r="AD69">
        <v>429.24299999999999</v>
      </c>
      <c r="AE69">
        <v>446.54399999999998</v>
      </c>
      <c r="AF69">
        <v>463.74200000000002</v>
      </c>
      <c r="AG69">
        <v>481.03699999999998</v>
      </c>
    </row>
    <row r="70" spans="1:33" outlineLevel="1" x14ac:dyDescent="0.35">
      <c r="A70" t="s">
        <v>267</v>
      </c>
      <c r="B70">
        <v>3355.79</v>
      </c>
      <c r="C70">
        <v>3140.47</v>
      </c>
      <c r="D70">
        <v>3184.27</v>
      </c>
      <c r="E70">
        <v>3183.5</v>
      </c>
      <c r="F70">
        <v>3193.82</v>
      </c>
      <c r="G70">
        <v>3179.69</v>
      </c>
      <c r="H70">
        <v>3150.65</v>
      </c>
      <c r="I70">
        <v>3092.48</v>
      </c>
      <c r="J70">
        <v>3033.78</v>
      </c>
      <c r="K70">
        <v>3011.77</v>
      </c>
      <c r="L70">
        <v>2986.71</v>
      </c>
      <c r="M70">
        <v>2948.04</v>
      </c>
      <c r="N70">
        <v>2971.33</v>
      </c>
      <c r="O70">
        <v>2987.68</v>
      </c>
      <c r="P70">
        <v>3013.81</v>
      </c>
      <c r="Q70">
        <v>3035.48</v>
      </c>
      <c r="R70">
        <v>3058.45</v>
      </c>
      <c r="S70">
        <v>3081.76</v>
      </c>
      <c r="T70">
        <v>3105.61</v>
      </c>
      <c r="U70">
        <v>3167.52</v>
      </c>
      <c r="V70">
        <v>3228.59</v>
      </c>
      <c r="W70">
        <v>3290.07</v>
      </c>
      <c r="X70">
        <v>3351.5</v>
      </c>
      <c r="Y70">
        <v>3413.28</v>
      </c>
      <c r="Z70">
        <v>3459.8</v>
      </c>
      <c r="AA70">
        <v>3492.23</v>
      </c>
      <c r="AB70">
        <v>3525.64</v>
      </c>
      <c r="AC70">
        <v>3556.01</v>
      </c>
      <c r="AD70">
        <v>3586.27</v>
      </c>
      <c r="AE70">
        <v>3619.13</v>
      </c>
      <c r="AF70">
        <v>3649.19</v>
      </c>
      <c r="AG70">
        <v>3682.12</v>
      </c>
    </row>
    <row r="71" spans="1:33" outlineLevel="1" x14ac:dyDescent="0.35">
      <c r="A71" t="s">
        <v>268</v>
      </c>
      <c r="B71">
        <v>47911.1</v>
      </c>
      <c r="C71">
        <v>45061.3</v>
      </c>
      <c r="D71">
        <v>47909.599999999999</v>
      </c>
      <c r="E71">
        <v>49777.2</v>
      </c>
      <c r="F71">
        <v>52357.2</v>
      </c>
      <c r="G71">
        <v>53863</v>
      </c>
      <c r="H71">
        <v>54662.8</v>
      </c>
      <c r="I71">
        <v>53730.1</v>
      </c>
      <c r="J71">
        <v>52736.7</v>
      </c>
      <c r="K71">
        <v>52073.1</v>
      </c>
      <c r="L71">
        <v>51067.1</v>
      </c>
      <c r="M71">
        <v>49358.400000000001</v>
      </c>
      <c r="N71">
        <v>51492</v>
      </c>
      <c r="O71">
        <v>53322.1</v>
      </c>
      <c r="P71">
        <v>55350.5</v>
      </c>
      <c r="Q71">
        <v>57275.6</v>
      </c>
      <c r="R71">
        <v>59278.400000000001</v>
      </c>
      <c r="S71">
        <v>61294.7</v>
      </c>
      <c r="T71">
        <v>63343.1</v>
      </c>
      <c r="U71">
        <v>65415.1</v>
      </c>
      <c r="V71">
        <v>67441.100000000006</v>
      </c>
      <c r="W71">
        <v>69494.100000000006</v>
      </c>
      <c r="X71">
        <v>71555</v>
      </c>
      <c r="Y71">
        <v>73634.5</v>
      </c>
      <c r="Z71">
        <v>75392.2</v>
      </c>
      <c r="AA71">
        <v>76420.7</v>
      </c>
      <c r="AB71">
        <v>77343.199999999997</v>
      </c>
      <c r="AC71">
        <v>78239.100000000006</v>
      </c>
      <c r="AD71">
        <v>79127.100000000006</v>
      </c>
      <c r="AE71">
        <v>80019.5</v>
      </c>
      <c r="AF71">
        <v>80895.7</v>
      </c>
      <c r="AG71">
        <v>81793.899999999994</v>
      </c>
    </row>
    <row r="72" spans="1:33" outlineLevel="1" x14ac:dyDescent="0.35">
      <c r="A72" t="s">
        <v>269</v>
      </c>
      <c r="B72">
        <v>448.19400000000002</v>
      </c>
      <c r="C72">
        <v>410.48099999999999</v>
      </c>
      <c r="D72">
        <v>423.21899999999999</v>
      </c>
      <c r="E72">
        <v>427.35</v>
      </c>
      <c r="F72">
        <v>430.28800000000001</v>
      </c>
      <c r="G72">
        <v>429.92899999999997</v>
      </c>
      <c r="H72">
        <v>427.66399999999999</v>
      </c>
      <c r="I72">
        <v>422.84800000000001</v>
      </c>
      <c r="J72">
        <v>417.654</v>
      </c>
      <c r="K72">
        <v>416.89800000000002</v>
      </c>
      <c r="L72">
        <v>416.274</v>
      </c>
      <c r="M72">
        <v>414.27100000000002</v>
      </c>
      <c r="N72">
        <v>416.33699999999999</v>
      </c>
      <c r="O72">
        <v>417.84</v>
      </c>
      <c r="P72">
        <v>419.75799999999998</v>
      </c>
      <c r="Q72">
        <v>420.928</v>
      </c>
      <c r="R72">
        <v>421.94799999999998</v>
      </c>
      <c r="S72">
        <v>422.87200000000001</v>
      </c>
      <c r="T72">
        <v>423.77800000000002</v>
      </c>
      <c r="U72">
        <v>430.46499999999997</v>
      </c>
      <c r="V72">
        <v>436.983</v>
      </c>
      <c r="W72">
        <v>443.46</v>
      </c>
      <c r="X72">
        <v>449.88600000000002</v>
      </c>
      <c r="Y72">
        <v>456.28399999999999</v>
      </c>
      <c r="Z72">
        <v>460.93799999999999</v>
      </c>
      <c r="AA72">
        <v>464.33</v>
      </c>
      <c r="AB72">
        <v>468.06599999999997</v>
      </c>
      <c r="AC72">
        <v>471.3</v>
      </c>
      <c r="AD72">
        <v>474.505</v>
      </c>
      <c r="AE72">
        <v>478.18400000000003</v>
      </c>
      <c r="AF72">
        <v>481.35399999999998</v>
      </c>
      <c r="AG72">
        <v>484.99299999999999</v>
      </c>
    </row>
    <row r="73" spans="1:33" outlineLevel="1" x14ac:dyDescent="0.35">
      <c r="A73" t="s">
        <v>270</v>
      </c>
      <c r="B73">
        <v>934.48199999999997</v>
      </c>
      <c r="C73">
        <v>865.97799999999995</v>
      </c>
      <c r="D73">
        <v>832.16200000000003</v>
      </c>
      <c r="E73">
        <v>792.39300000000003</v>
      </c>
      <c r="F73">
        <v>757.24900000000002</v>
      </c>
      <c r="G73">
        <v>718.30600000000004</v>
      </c>
      <c r="H73">
        <v>676.995</v>
      </c>
      <c r="I73">
        <v>630.92200000000003</v>
      </c>
      <c r="J73">
        <v>583.87300000000005</v>
      </c>
      <c r="K73">
        <v>553.17399999999998</v>
      </c>
      <c r="L73">
        <v>521.44799999999998</v>
      </c>
      <c r="M73">
        <v>487.87900000000002</v>
      </c>
      <c r="N73">
        <v>464.26900000000001</v>
      </c>
      <c r="O73">
        <v>440.541</v>
      </c>
      <c r="P73">
        <v>425.81400000000002</v>
      </c>
      <c r="Q73">
        <v>410.68</v>
      </c>
      <c r="R73">
        <v>395.7</v>
      </c>
      <c r="S73">
        <v>380.75700000000001</v>
      </c>
      <c r="T73">
        <v>365.87299999999999</v>
      </c>
      <c r="U73">
        <v>367.94799999999998</v>
      </c>
      <c r="V73">
        <v>369.85500000000002</v>
      </c>
      <c r="W73">
        <v>371.82600000000002</v>
      </c>
      <c r="X73">
        <v>373.803</v>
      </c>
      <c r="Y73">
        <v>375.82900000000001</v>
      </c>
      <c r="Z73">
        <v>376.76900000000001</v>
      </c>
      <c r="AA73">
        <v>375.75099999999998</v>
      </c>
      <c r="AB73">
        <v>374.40600000000001</v>
      </c>
      <c r="AC73">
        <v>373.03100000000001</v>
      </c>
      <c r="AD73">
        <v>371.63499999999999</v>
      </c>
      <c r="AE73">
        <v>370.22399999999999</v>
      </c>
      <c r="AF73">
        <v>368.774</v>
      </c>
      <c r="AG73">
        <v>367.37299999999999</v>
      </c>
    </row>
    <row r="74" spans="1:33" outlineLevel="1" x14ac:dyDescent="0.35">
      <c r="A74" t="s">
        <v>271</v>
      </c>
      <c r="B74">
        <v>7.5494599999999998</v>
      </c>
      <c r="C74">
        <v>6.56968</v>
      </c>
      <c r="D74">
        <v>7.3465400000000001</v>
      </c>
      <c r="E74">
        <v>7.8310399999999998</v>
      </c>
      <c r="F74">
        <v>8.2913700000000006</v>
      </c>
      <c r="G74">
        <v>8.6032799999999998</v>
      </c>
      <c r="H74">
        <v>8.8249600000000008</v>
      </c>
      <c r="I74">
        <v>8.8933999999999997</v>
      </c>
      <c r="J74">
        <v>8.9396900000000006</v>
      </c>
      <c r="K74">
        <v>9.0559700000000003</v>
      </c>
      <c r="L74">
        <v>9.1504200000000004</v>
      </c>
      <c r="M74">
        <v>9.1877999999999993</v>
      </c>
      <c r="N74">
        <v>9.4897299999999998</v>
      </c>
      <c r="O74">
        <v>9.7674699999999994</v>
      </c>
      <c r="P74">
        <v>10.049899999999999</v>
      </c>
      <c r="Q74">
        <v>10.3177</v>
      </c>
      <c r="R74">
        <v>10.5814</v>
      </c>
      <c r="S74">
        <v>10.840999999999999</v>
      </c>
      <c r="T74">
        <v>11.1</v>
      </c>
      <c r="U74">
        <v>11.374499999999999</v>
      </c>
      <c r="V74">
        <v>11.642200000000001</v>
      </c>
      <c r="W74">
        <v>11.9102</v>
      </c>
      <c r="X74">
        <v>12.177300000000001</v>
      </c>
      <c r="Y74">
        <v>12.444699999999999</v>
      </c>
      <c r="Z74">
        <v>12.664300000000001</v>
      </c>
      <c r="AA74">
        <v>12.829800000000001</v>
      </c>
      <c r="AB74">
        <v>12.987</v>
      </c>
      <c r="AC74">
        <v>13.142200000000001</v>
      </c>
      <c r="AD74">
        <v>13.296099999999999</v>
      </c>
      <c r="AE74">
        <v>13.4496</v>
      </c>
      <c r="AF74">
        <v>13.602399999999999</v>
      </c>
      <c r="AG74">
        <v>13.7544</v>
      </c>
    </row>
    <row r="75" spans="1:33" outlineLevel="1" x14ac:dyDescent="0.35">
      <c r="A75" t="s">
        <v>272</v>
      </c>
      <c r="B75">
        <v>3798.55</v>
      </c>
      <c r="C75">
        <v>3429.63</v>
      </c>
      <c r="D75">
        <v>3393.8</v>
      </c>
      <c r="E75">
        <v>3303.56</v>
      </c>
      <c r="F75">
        <v>3206.57</v>
      </c>
      <c r="G75">
        <v>3092.65</v>
      </c>
      <c r="H75">
        <v>2969.12</v>
      </c>
      <c r="I75">
        <v>2838.09</v>
      </c>
      <c r="J75">
        <v>2701.15</v>
      </c>
      <c r="K75">
        <v>2622.37</v>
      </c>
      <c r="L75">
        <v>2540.8200000000002</v>
      </c>
      <c r="M75">
        <v>2456.19</v>
      </c>
      <c r="N75">
        <v>2371.23</v>
      </c>
      <c r="O75">
        <v>2284.02</v>
      </c>
      <c r="P75">
        <v>2223.5700000000002</v>
      </c>
      <c r="Q75">
        <v>2159.81</v>
      </c>
      <c r="R75">
        <v>2093.83</v>
      </c>
      <c r="S75">
        <v>2026.79</v>
      </c>
      <c r="T75">
        <v>1959.48</v>
      </c>
      <c r="U75">
        <v>1957.25</v>
      </c>
      <c r="V75">
        <v>1955.28</v>
      </c>
      <c r="W75">
        <v>1954.69</v>
      </c>
      <c r="X75">
        <v>1955.38</v>
      </c>
      <c r="Y75">
        <v>1957.67</v>
      </c>
      <c r="Z75">
        <v>1957.5</v>
      </c>
      <c r="AA75">
        <v>1957.98</v>
      </c>
      <c r="AB75">
        <v>1960.28</v>
      </c>
      <c r="AC75">
        <v>1963.3</v>
      </c>
      <c r="AD75">
        <v>1967.5</v>
      </c>
      <c r="AE75">
        <v>1973.43</v>
      </c>
      <c r="AF75">
        <v>1979.86</v>
      </c>
      <c r="AG75">
        <v>1987.41</v>
      </c>
    </row>
    <row r="76" spans="1:33" outlineLevel="1" x14ac:dyDescent="0.35">
      <c r="A76" t="s">
        <v>273</v>
      </c>
      <c r="B76">
        <v>9.4954999999999998</v>
      </c>
      <c r="C76">
        <v>8.8800600000000003</v>
      </c>
      <c r="D76">
        <v>9.4266199999999998</v>
      </c>
      <c r="E76">
        <v>9.7735800000000008</v>
      </c>
      <c r="F76">
        <v>10.2822</v>
      </c>
      <c r="G76">
        <v>10.576499999999999</v>
      </c>
      <c r="H76">
        <v>10.7294</v>
      </c>
      <c r="I76">
        <v>10.5373</v>
      </c>
      <c r="J76">
        <v>10.336399999999999</v>
      </c>
      <c r="K76">
        <v>10.186299999999999</v>
      </c>
      <c r="L76">
        <v>9.9670500000000004</v>
      </c>
      <c r="M76">
        <v>9.6070799999999998</v>
      </c>
      <c r="N76">
        <v>10.0107</v>
      </c>
      <c r="O76">
        <v>10.358499999999999</v>
      </c>
      <c r="P76">
        <v>10.745900000000001</v>
      </c>
      <c r="Q76">
        <v>11.113</v>
      </c>
      <c r="R76">
        <v>11.4948</v>
      </c>
      <c r="S76">
        <v>11.8794</v>
      </c>
      <c r="T76">
        <v>12.270099999999999</v>
      </c>
      <c r="U76">
        <v>12.6684</v>
      </c>
      <c r="V76">
        <v>13.0571</v>
      </c>
      <c r="W76">
        <v>13.4512</v>
      </c>
      <c r="X76">
        <v>13.847</v>
      </c>
      <c r="Y76">
        <v>14.2463</v>
      </c>
      <c r="Z76">
        <v>14.586499999999999</v>
      </c>
      <c r="AA76">
        <v>14.781700000000001</v>
      </c>
      <c r="AB76">
        <v>14.954599999999999</v>
      </c>
      <c r="AC76">
        <v>15.1227</v>
      </c>
      <c r="AD76">
        <v>15.289</v>
      </c>
      <c r="AE76">
        <v>15.4564</v>
      </c>
      <c r="AF76">
        <v>15.6204</v>
      </c>
      <c r="AG76">
        <v>15.7889</v>
      </c>
    </row>
    <row r="77" spans="1:33" outlineLevel="1" x14ac:dyDescent="0.35">
      <c r="A77" t="s">
        <v>274</v>
      </c>
      <c r="B77">
        <v>38.758299999999998</v>
      </c>
      <c r="C77">
        <v>35.998699999999999</v>
      </c>
      <c r="D77">
        <v>36.837400000000002</v>
      </c>
      <c r="E77">
        <v>37.058399999999999</v>
      </c>
      <c r="F77">
        <v>37.135599999999997</v>
      </c>
      <c r="G77">
        <v>37.048000000000002</v>
      </c>
      <c r="H77">
        <v>36.872199999999999</v>
      </c>
      <c r="I77">
        <v>36.639000000000003</v>
      </c>
      <c r="J77">
        <v>36.427100000000003</v>
      </c>
      <c r="K77">
        <v>36.506500000000003</v>
      </c>
      <c r="L77">
        <v>36.630400000000002</v>
      </c>
      <c r="M77">
        <v>36.677</v>
      </c>
      <c r="N77">
        <v>36.771700000000003</v>
      </c>
      <c r="O77">
        <v>36.7866</v>
      </c>
      <c r="P77">
        <v>36.753999999999998</v>
      </c>
      <c r="Q77">
        <v>36.6447</v>
      </c>
      <c r="R77">
        <v>36.522199999999998</v>
      </c>
      <c r="S77">
        <v>36.395099999999999</v>
      </c>
      <c r="T77">
        <v>36.269500000000001</v>
      </c>
      <c r="U77">
        <v>36.677199999999999</v>
      </c>
      <c r="V77">
        <v>37.083100000000002</v>
      </c>
      <c r="W77">
        <v>37.493499999999997</v>
      </c>
      <c r="X77">
        <v>37.908200000000001</v>
      </c>
      <c r="Y77">
        <v>38.328499999999998</v>
      </c>
      <c r="Z77">
        <v>38.612000000000002</v>
      </c>
      <c r="AA77">
        <v>38.835599999999999</v>
      </c>
      <c r="AB77">
        <v>39.129899999999999</v>
      </c>
      <c r="AC77">
        <v>39.364800000000002</v>
      </c>
      <c r="AD77">
        <v>39.604500000000002</v>
      </c>
      <c r="AE77">
        <v>39.915599999999998</v>
      </c>
      <c r="AF77">
        <v>40.166200000000003</v>
      </c>
      <c r="AG77">
        <v>40.485300000000002</v>
      </c>
    </row>
    <row r="78" spans="1:33" outlineLevel="1" x14ac:dyDescent="0.35"/>
    <row r="79" spans="1:33" outlineLevel="1" x14ac:dyDescent="0.35">
      <c r="A79" s="4" t="s">
        <v>6</v>
      </c>
      <c r="B79" s="111">
        <f>$M$13-M49</f>
        <v>436.75999999999976</v>
      </c>
      <c r="C79" s="4" t="s">
        <v>288</v>
      </c>
    </row>
    <row r="80" spans="1:33" outlineLevel="1" x14ac:dyDescent="0.35">
      <c r="A80" s="110" t="s">
        <v>290</v>
      </c>
      <c r="B80" s="5">
        <f>$M$30-M66</f>
        <v>423.05000000000018</v>
      </c>
      <c r="C80" s="6" t="s">
        <v>302</v>
      </c>
    </row>
    <row r="81" spans="1:3" outlineLevel="1" x14ac:dyDescent="0.35">
      <c r="A81" s="110" t="s">
        <v>291</v>
      </c>
      <c r="B81" s="5">
        <f>$M$31-M67</f>
        <v>0.25379999999999825</v>
      </c>
      <c r="C81" s="6" t="s">
        <v>302</v>
      </c>
    </row>
    <row r="82" spans="1:3" outlineLevel="1" x14ac:dyDescent="0.35">
      <c r="A82" s="110" t="s">
        <v>292</v>
      </c>
      <c r="B82" s="5">
        <f>$M$32-M68</f>
        <v>7.4420000000000042E-3</v>
      </c>
      <c r="C82" s="6" t="s">
        <v>302</v>
      </c>
    </row>
    <row r="83" spans="1:3" outlineLevel="1" x14ac:dyDescent="0.35">
      <c r="A83" s="110" t="s">
        <v>293</v>
      </c>
      <c r="B83" s="5">
        <f>$M$33-M69</f>
        <v>-3.2000000000010687E-2</v>
      </c>
      <c r="C83" s="6" t="s">
        <v>288</v>
      </c>
    </row>
    <row r="84" spans="1:3" outlineLevel="1" x14ac:dyDescent="0.35">
      <c r="A84" s="110" t="s">
        <v>294</v>
      </c>
      <c r="B84" s="5">
        <f>$M$34-M70</f>
        <v>173.05000000000018</v>
      </c>
      <c r="C84" s="6" t="s">
        <v>302</v>
      </c>
    </row>
    <row r="85" spans="1:3" outlineLevel="1" x14ac:dyDescent="0.35">
      <c r="A85" s="110" t="s">
        <v>295</v>
      </c>
      <c r="B85" s="5">
        <f>$M$35-M71</f>
        <v>10911.799999999996</v>
      </c>
      <c r="C85" s="6" t="s">
        <v>302</v>
      </c>
    </row>
    <row r="86" spans="1:3" outlineLevel="1" x14ac:dyDescent="0.35">
      <c r="A86" s="110" t="s">
        <v>296</v>
      </c>
      <c r="B86" s="5">
        <f>$M$36-M72</f>
        <v>12.788000000000011</v>
      </c>
      <c r="C86" s="6" t="s">
        <v>302</v>
      </c>
    </row>
    <row r="87" spans="1:3" outlineLevel="1" x14ac:dyDescent="0.35">
      <c r="A87" s="110" t="s">
        <v>297</v>
      </c>
      <c r="B87" s="5">
        <f>$M$37-M73</f>
        <v>31.504999999999995</v>
      </c>
      <c r="C87" s="6" t="s">
        <v>302</v>
      </c>
    </row>
    <row r="88" spans="1:3" outlineLevel="1" x14ac:dyDescent="0.35">
      <c r="A88" s="110" t="s">
        <v>298</v>
      </c>
      <c r="B88" s="5">
        <f>$M$38-M74</f>
        <v>0.79972000000000065</v>
      </c>
      <c r="C88" s="6" t="s">
        <v>302</v>
      </c>
    </row>
    <row r="89" spans="1:3" outlineLevel="1" x14ac:dyDescent="0.35">
      <c r="A89" s="110" t="s">
        <v>299</v>
      </c>
      <c r="B89" s="5">
        <f>$M$39-M75</f>
        <v>17.059999999999945</v>
      </c>
      <c r="C89" s="6" t="s">
        <v>302</v>
      </c>
    </row>
    <row r="90" spans="1:3" outlineLevel="1" x14ac:dyDescent="0.35">
      <c r="A90" s="110" t="s">
        <v>300</v>
      </c>
      <c r="B90" s="5">
        <f>$M$40-M76</f>
        <v>2.1731200000000008</v>
      </c>
      <c r="C90" s="6" t="s">
        <v>302</v>
      </c>
    </row>
    <row r="91" spans="1:3" outlineLevel="1" x14ac:dyDescent="0.35">
      <c r="A91" s="110" t="s">
        <v>301</v>
      </c>
      <c r="B91" s="5">
        <f>$M$41-M77</f>
        <v>5.250000000000199E-2</v>
      </c>
      <c r="C91" s="6" t="s">
        <v>302</v>
      </c>
    </row>
    <row r="92" spans="1:3" outlineLevel="1" x14ac:dyDescent="0.35">
      <c r="A92" s="110"/>
      <c r="B92" s="5"/>
      <c r="C92" s="6"/>
    </row>
    <row r="93" spans="1:3" outlineLevel="1" x14ac:dyDescent="0.35">
      <c r="A93" s="4" t="s">
        <v>16</v>
      </c>
      <c r="B93" s="112">
        <f>(SUM($E$13:$AG$13)-SUM(E49:AG49))/1000</f>
        <v>4.3719000000000232</v>
      </c>
      <c r="C93" s="4" t="s">
        <v>289</v>
      </c>
    </row>
    <row r="94" spans="1:3" outlineLevel="1" x14ac:dyDescent="0.35">
      <c r="A94" s="110" t="s">
        <v>290</v>
      </c>
      <c r="B94" s="5">
        <f>SUM($E$30:$AG$30)-SUM(E66:AG66)</f>
        <v>4205.0399999999936</v>
      </c>
      <c r="C94" s="6" t="s">
        <v>302</v>
      </c>
    </row>
    <row r="95" spans="1:3" outlineLevel="1" x14ac:dyDescent="0.35">
      <c r="A95" s="110" t="s">
        <v>291</v>
      </c>
      <c r="B95" s="5">
        <f>SUM($E$31:$AG$31)-SUM(E67:AG67)</f>
        <v>3.0600000000001728</v>
      </c>
      <c r="C95" s="6" t="s">
        <v>302</v>
      </c>
    </row>
    <row r="96" spans="1:3" outlineLevel="1" x14ac:dyDescent="0.35">
      <c r="A96" s="110" t="s">
        <v>292</v>
      </c>
      <c r="B96" s="5">
        <f>SUM($E$32:$AG$32)-SUM(E68:AG68)</f>
        <v>8.9442000000001798E-2</v>
      </c>
      <c r="C96" s="6" t="s">
        <v>302</v>
      </c>
    </row>
    <row r="97" spans="1:33" outlineLevel="1" x14ac:dyDescent="0.35">
      <c r="A97" s="110" t="s">
        <v>293</v>
      </c>
      <c r="B97" s="5">
        <f>SUM($E$33:$AG$33)-SUM(E69:AG69)</f>
        <v>-8.3500000002459274E-2</v>
      </c>
      <c r="C97" s="6" t="s">
        <v>288</v>
      </c>
    </row>
    <row r="98" spans="1:33" outlineLevel="1" x14ac:dyDescent="0.35">
      <c r="A98" s="110" t="s">
        <v>294</v>
      </c>
      <c r="B98" s="5">
        <f>SUM($E$34:$AG$34)-SUM(E70:AG70)</f>
        <v>1854.7400000000343</v>
      </c>
      <c r="C98" s="6" t="s">
        <v>302</v>
      </c>
    </row>
    <row r="99" spans="1:33" outlineLevel="1" x14ac:dyDescent="0.35">
      <c r="A99" s="110" t="s">
        <v>295</v>
      </c>
      <c r="B99" s="5">
        <f>SUM($E$35:$AG$35)-SUM(E71:AG71)</f>
        <v>114901.30000000028</v>
      </c>
      <c r="C99" s="6" t="s">
        <v>302</v>
      </c>
    </row>
    <row r="100" spans="1:33" outlineLevel="1" x14ac:dyDescent="0.35">
      <c r="A100" s="110" t="s">
        <v>296</v>
      </c>
      <c r="B100" s="5">
        <f>SUM($E$36:$AG$36)-SUM(E72:AG72)</f>
        <v>157.28400000000147</v>
      </c>
      <c r="C100" s="6" t="s">
        <v>302</v>
      </c>
    </row>
    <row r="101" spans="1:33" outlineLevel="1" x14ac:dyDescent="0.35">
      <c r="A101" s="110" t="s">
        <v>297</v>
      </c>
      <c r="B101" s="5">
        <f>SUM($E$37:$AG$37)-SUM(E73:AG73)</f>
        <v>369.02999999999884</v>
      </c>
      <c r="C101" s="6" t="s">
        <v>302</v>
      </c>
    </row>
    <row r="102" spans="1:33" outlineLevel="1" x14ac:dyDescent="0.35">
      <c r="A102" s="110" t="s">
        <v>298</v>
      </c>
      <c r="B102" s="5">
        <f>SUM($E$38:$AG$38)-SUM(E74:AG74)</f>
        <v>8.3182000000000471</v>
      </c>
      <c r="C102" s="6" t="s">
        <v>302</v>
      </c>
    </row>
    <row r="103" spans="1:33" outlineLevel="1" x14ac:dyDescent="0.35">
      <c r="A103" s="110" t="s">
        <v>299</v>
      </c>
      <c r="B103" s="5">
        <f>SUM($E$39:$AG$39)-SUM(E75:AG75)</f>
        <v>248.42999999997846</v>
      </c>
      <c r="C103" s="6" t="s">
        <v>302</v>
      </c>
    </row>
    <row r="104" spans="1:33" outlineLevel="1" x14ac:dyDescent="0.35">
      <c r="A104" s="110" t="s">
        <v>300</v>
      </c>
      <c r="B104" s="5">
        <f>SUM($E$40:$AG$40)-SUM(E76:AG76)</f>
        <v>22.723970000000008</v>
      </c>
      <c r="C104" s="6" t="s">
        <v>302</v>
      </c>
    </row>
    <row r="105" spans="1:33" outlineLevel="1" x14ac:dyDescent="0.35">
      <c r="A105" s="110" t="s">
        <v>301</v>
      </c>
      <c r="B105" s="5">
        <f>SUM($E$41:$AG$41)-SUM(E77:AG77)</f>
        <v>0.59950000000003456</v>
      </c>
      <c r="C105" s="6" t="s">
        <v>302</v>
      </c>
    </row>
    <row r="108" spans="1:33" x14ac:dyDescent="0.35">
      <c r="A108" s="3" t="s">
        <v>280</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outlineLevel="1" x14ac:dyDescent="0.35"/>
    <row r="110" spans="1:33" outlineLevel="1" x14ac:dyDescent="0.35">
      <c r="A110" s="1" t="s">
        <v>31</v>
      </c>
    </row>
    <row r="111" spans="1:33" outlineLevel="1" x14ac:dyDescent="0.35">
      <c r="A111" s="45" t="s">
        <v>275</v>
      </c>
    </row>
    <row r="112" spans="1:33" outlineLevel="1" x14ac:dyDescent="0.35">
      <c r="A112" t="s">
        <v>29</v>
      </c>
      <c r="B112">
        <v>2019</v>
      </c>
      <c r="C112">
        <v>2020</v>
      </c>
      <c r="D112">
        <v>2021</v>
      </c>
      <c r="E112">
        <v>2022</v>
      </c>
      <c r="F112">
        <v>2023</v>
      </c>
      <c r="G112">
        <v>2024</v>
      </c>
      <c r="H112">
        <v>2025</v>
      </c>
      <c r="I112">
        <v>2026</v>
      </c>
      <c r="J112">
        <v>2027</v>
      </c>
      <c r="K112">
        <v>2028</v>
      </c>
      <c r="L112">
        <v>2029</v>
      </c>
      <c r="M112">
        <v>2030</v>
      </c>
      <c r="N112">
        <v>2031</v>
      </c>
      <c r="O112">
        <v>2032</v>
      </c>
      <c r="P112">
        <v>2033</v>
      </c>
      <c r="Q112">
        <v>2034</v>
      </c>
      <c r="R112">
        <v>2035</v>
      </c>
      <c r="S112">
        <v>2036</v>
      </c>
      <c r="T112">
        <v>2037</v>
      </c>
      <c r="U112">
        <v>2038</v>
      </c>
      <c r="V112">
        <v>2039</v>
      </c>
      <c r="W112">
        <v>2040</v>
      </c>
      <c r="X112">
        <v>2041</v>
      </c>
      <c r="Y112">
        <v>2042</v>
      </c>
      <c r="Z112">
        <v>2043</v>
      </c>
      <c r="AA112">
        <v>2044</v>
      </c>
      <c r="AB112">
        <v>2045</v>
      </c>
      <c r="AC112">
        <v>2046</v>
      </c>
      <c r="AD112">
        <v>2047</v>
      </c>
      <c r="AE112">
        <v>2048</v>
      </c>
      <c r="AF112">
        <v>2049</v>
      </c>
      <c r="AG112">
        <v>2050</v>
      </c>
    </row>
    <row r="113" spans="1:33" outlineLevel="1" x14ac:dyDescent="0.35">
      <c r="A113" t="s">
        <v>30</v>
      </c>
      <c r="B113">
        <v>3074.34</v>
      </c>
      <c r="C113">
        <v>2817.49</v>
      </c>
      <c r="D113">
        <v>3050</v>
      </c>
      <c r="E113">
        <v>3204.78</v>
      </c>
      <c r="F113">
        <v>3373.71</v>
      </c>
      <c r="G113">
        <v>3487.5</v>
      </c>
      <c r="H113">
        <v>3564.42</v>
      </c>
      <c r="I113">
        <v>3632.11</v>
      </c>
      <c r="J113">
        <v>3694.7</v>
      </c>
      <c r="K113">
        <v>3795.76</v>
      </c>
      <c r="L113">
        <v>3900.41</v>
      </c>
      <c r="M113">
        <v>3997.13</v>
      </c>
      <c r="N113">
        <v>4132.83</v>
      </c>
      <c r="O113">
        <v>4248.5</v>
      </c>
      <c r="P113">
        <v>4362.58</v>
      </c>
      <c r="Q113">
        <v>4461.92</v>
      </c>
      <c r="R113">
        <v>4557.43</v>
      </c>
      <c r="S113">
        <v>4647</v>
      </c>
      <c r="T113">
        <v>4743.71</v>
      </c>
      <c r="U113">
        <v>4844.57</v>
      </c>
      <c r="V113">
        <v>4944.1000000000004</v>
      </c>
      <c r="W113">
        <v>5042.43</v>
      </c>
      <c r="X113">
        <v>5140.07</v>
      </c>
      <c r="Y113">
        <v>5238.1899999999996</v>
      </c>
      <c r="Z113">
        <v>5323.7</v>
      </c>
      <c r="AA113">
        <v>5407.85</v>
      </c>
      <c r="AB113">
        <v>5491.75</v>
      </c>
      <c r="AC113">
        <v>5577.6</v>
      </c>
      <c r="AD113">
        <v>5663.83</v>
      </c>
      <c r="AE113">
        <v>5751.11</v>
      </c>
      <c r="AF113">
        <v>5837.71</v>
      </c>
      <c r="AG113">
        <v>5925.02</v>
      </c>
    </row>
    <row r="114" spans="1:33" outlineLevel="1" x14ac:dyDescent="0.35"/>
    <row r="115" spans="1:33" outlineLevel="1" x14ac:dyDescent="0.35">
      <c r="A115" s="1" t="s">
        <v>32</v>
      </c>
    </row>
    <row r="116" spans="1:33" outlineLevel="1" x14ac:dyDescent="0.35">
      <c r="A116" s="45" t="s">
        <v>275</v>
      </c>
    </row>
    <row r="117" spans="1:33" outlineLevel="1" x14ac:dyDescent="0.35">
      <c r="A117" t="s">
        <v>29</v>
      </c>
      <c r="B117">
        <v>2019</v>
      </c>
      <c r="C117">
        <v>2020</v>
      </c>
      <c r="D117">
        <v>2021</v>
      </c>
      <c r="E117">
        <v>2022</v>
      </c>
      <c r="F117">
        <v>2023</v>
      </c>
      <c r="G117">
        <v>2024</v>
      </c>
      <c r="H117">
        <v>2025</v>
      </c>
      <c r="I117">
        <v>2026</v>
      </c>
      <c r="J117">
        <v>2027</v>
      </c>
      <c r="K117">
        <v>2028</v>
      </c>
      <c r="L117">
        <v>2029</v>
      </c>
      <c r="M117">
        <v>2030</v>
      </c>
      <c r="N117">
        <v>2031</v>
      </c>
      <c r="O117">
        <v>2032</v>
      </c>
      <c r="P117">
        <v>2033</v>
      </c>
      <c r="Q117">
        <v>2034</v>
      </c>
      <c r="R117">
        <v>2035</v>
      </c>
      <c r="S117">
        <v>2036</v>
      </c>
      <c r="T117">
        <v>2037</v>
      </c>
      <c r="U117">
        <v>2038</v>
      </c>
      <c r="V117">
        <v>2039</v>
      </c>
      <c r="W117">
        <v>2040</v>
      </c>
      <c r="X117">
        <v>2041</v>
      </c>
      <c r="Y117">
        <v>2042</v>
      </c>
      <c r="Z117">
        <v>2043</v>
      </c>
      <c r="AA117">
        <v>2044</v>
      </c>
      <c r="AB117">
        <v>2045</v>
      </c>
      <c r="AC117">
        <v>2046</v>
      </c>
      <c r="AD117">
        <v>2047</v>
      </c>
      <c r="AE117">
        <v>2048</v>
      </c>
      <c r="AF117">
        <v>2049</v>
      </c>
      <c r="AG117">
        <v>2050</v>
      </c>
    </row>
    <row r="118" spans="1:33" outlineLevel="1" x14ac:dyDescent="0.35">
      <c r="A118" t="s">
        <v>33</v>
      </c>
      <c r="B118">
        <v>415.67700000000002</v>
      </c>
      <c r="C118">
        <v>330.99799999999999</v>
      </c>
      <c r="D118">
        <v>399.30700000000002</v>
      </c>
      <c r="E118">
        <v>445.29399999999998</v>
      </c>
      <c r="F118">
        <v>480.71600000000001</v>
      </c>
      <c r="G118">
        <v>507.59199999999998</v>
      </c>
      <c r="H118">
        <v>529.48599999999999</v>
      </c>
      <c r="I118">
        <v>550.428</v>
      </c>
      <c r="J118">
        <v>569.02599999999995</v>
      </c>
      <c r="K118">
        <v>591.96699999999998</v>
      </c>
      <c r="L118">
        <v>614.53200000000004</v>
      </c>
      <c r="M118">
        <v>635.66099999999994</v>
      </c>
      <c r="N118">
        <v>655.09199999999998</v>
      </c>
      <c r="O118">
        <v>672.84699999999998</v>
      </c>
      <c r="P118">
        <v>689.12800000000004</v>
      </c>
      <c r="Q118">
        <v>704.24</v>
      </c>
      <c r="R118">
        <v>718.22199999999998</v>
      </c>
      <c r="S118">
        <v>731.46699999999998</v>
      </c>
      <c r="T118">
        <v>744.69299999999998</v>
      </c>
      <c r="U118">
        <v>760.72</v>
      </c>
      <c r="V118">
        <v>776.32100000000003</v>
      </c>
      <c r="W118">
        <v>791.77300000000002</v>
      </c>
      <c r="X118">
        <v>807.07899999999995</v>
      </c>
      <c r="Y118">
        <v>822.34100000000001</v>
      </c>
      <c r="Z118">
        <v>835.81299999999999</v>
      </c>
      <c r="AA118">
        <v>849.33</v>
      </c>
      <c r="AB118">
        <v>863.12900000000002</v>
      </c>
      <c r="AC118">
        <v>877.05499999999995</v>
      </c>
      <c r="AD118">
        <v>891.10500000000002</v>
      </c>
      <c r="AE118">
        <v>905.43600000000004</v>
      </c>
      <c r="AF118">
        <v>919.78399999999999</v>
      </c>
      <c r="AG118">
        <v>934.28499999999997</v>
      </c>
    </row>
    <row r="119" spans="1:33" outlineLevel="1" x14ac:dyDescent="0.35">
      <c r="A119" t="s">
        <v>34</v>
      </c>
      <c r="B119">
        <v>964.51099999999997</v>
      </c>
      <c r="C119">
        <v>895.34799999999996</v>
      </c>
      <c r="D119">
        <v>939.899</v>
      </c>
      <c r="E119">
        <v>963.90800000000002</v>
      </c>
      <c r="F119">
        <v>1016.64</v>
      </c>
      <c r="G119">
        <v>1031.72</v>
      </c>
      <c r="H119">
        <v>1021.16</v>
      </c>
      <c r="I119">
        <v>999.73199999999997</v>
      </c>
      <c r="J119">
        <v>976.83</v>
      </c>
      <c r="K119">
        <v>976.08799999999997</v>
      </c>
      <c r="L119">
        <v>978.60199999999998</v>
      </c>
      <c r="M119">
        <v>976.31100000000004</v>
      </c>
      <c r="N119">
        <v>1007.41</v>
      </c>
      <c r="O119">
        <v>1019.04</v>
      </c>
      <c r="P119">
        <v>1031.04</v>
      </c>
      <c r="Q119">
        <v>1030.08</v>
      </c>
      <c r="R119">
        <v>1027.49</v>
      </c>
      <c r="S119">
        <v>1022.52</v>
      </c>
      <c r="T119">
        <v>1024.3599999999999</v>
      </c>
      <c r="U119">
        <v>1026.78</v>
      </c>
      <c r="V119">
        <v>1028.3599999999999</v>
      </c>
      <c r="W119">
        <v>1029.75</v>
      </c>
      <c r="X119">
        <v>1031.42</v>
      </c>
      <c r="Y119">
        <v>1032.67</v>
      </c>
      <c r="Z119">
        <v>1034.23</v>
      </c>
      <c r="AA119">
        <v>1034.1500000000001</v>
      </c>
      <c r="AB119">
        <v>1033.9000000000001</v>
      </c>
      <c r="AC119">
        <v>1033.55</v>
      </c>
      <c r="AD119">
        <v>1033.1600000000001</v>
      </c>
      <c r="AE119">
        <v>1033.24</v>
      </c>
      <c r="AF119">
        <v>1032.75</v>
      </c>
      <c r="AG119">
        <v>1032.71</v>
      </c>
    </row>
    <row r="120" spans="1:33" outlineLevel="1" x14ac:dyDescent="0.35">
      <c r="A120" t="s">
        <v>35</v>
      </c>
      <c r="B120">
        <v>260.74099999999999</v>
      </c>
      <c r="C120">
        <v>246.815</v>
      </c>
      <c r="D120">
        <v>236.00299999999999</v>
      </c>
      <c r="E120">
        <v>224.64699999999999</v>
      </c>
      <c r="F120">
        <v>216.63900000000001</v>
      </c>
      <c r="G120">
        <v>208.51499999999999</v>
      </c>
      <c r="H120">
        <v>200.334</v>
      </c>
      <c r="I120">
        <v>191.18700000000001</v>
      </c>
      <c r="J120">
        <v>181.375</v>
      </c>
      <c r="K120">
        <v>176.196</v>
      </c>
      <c r="L120">
        <v>170.749</v>
      </c>
      <c r="M120">
        <v>165.15899999999999</v>
      </c>
      <c r="N120">
        <v>160.03299999999999</v>
      </c>
      <c r="O120">
        <v>155.352</v>
      </c>
      <c r="P120">
        <v>149.75800000000001</v>
      </c>
      <c r="Q120">
        <v>144.244</v>
      </c>
      <c r="R120">
        <v>138.85900000000001</v>
      </c>
      <c r="S120">
        <v>133.60499999999999</v>
      </c>
      <c r="T120">
        <v>128.51</v>
      </c>
      <c r="U120">
        <v>126.08499999999999</v>
      </c>
      <c r="V120">
        <v>123.71</v>
      </c>
      <c r="W120">
        <v>121.86499999999999</v>
      </c>
      <c r="X120">
        <v>120.6</v>
      </c>
      <c r="Y120">
        <v>119.78</v>
      </c>
      <c r="Z120">
        <v>119.41</v>
      </c>
      <c r="AA120">
        <v>119.48699999999999</v>
      </c>
      <c r="AB120">
        <v>119.437</v>
      </c>
      <c r="AC120">
        <v>119.236</v>
      </c>
      <c r="AD120">
        <v>118.983</v>
      </c>
      <c r="AE120">
        <v>118.682</v>
      </c>
      <c r="AF120">
        <v>118.304</v>
      </c>
      <c r="AG120">
        <v>117.88800000000001</v>
      </c>
    </row>
    <row r="121" spans="1:33" outlineLevel="1" x14ac:dyDescent="0.35">
      <c r="A121" t="s">
        <v>36</v>
      </c>
      <c r="B121">
        <v>7.4291700000000001</v>
      </c>
      <c r="C121">
        <v>7.3372200000000003</v>
      </c>
      <c r="D121">
        <v>7.5947300000000002</v>
      </c>
      <c r="E121">
        <v>7.7958400000000001</v>
      </c>
      <c r="F121">
        <v>7.9432900000000002</v>
      </c>
      <c r="G121">
        <v>8.0758600000000005</v>
      </c>
      <c r="H121">
        <v>8.2012</v>
      </c>
      <c r="I121">
        <v>8.28918</v>
      </c>
      <c r="J121">
        <v>8.3482400000000005</v>
      </c>
      <c r="K121">
        <v>8.5724599999999995</v>
      </c>
      <c r="L121">
        <v>8.7749400000000009</v>
      </c>
      <c r="M121">
        <v>8.95749</v>
      </c>
      <c r="N121">
        <v>9.1562999999999999</v>
      </c>
      <c r="O121">
        <v>9.3704699999999992</v>
      </c>
      <c r="P121">
        <v>9.3014399999999995</v>
      </c>
      <c r="Q121">
        <v>9.2356099999999994</v>
      </c>
      <c r="R121">
        <v>9.1739599999999992</v>
      </c>
      <c r="S121">
        <v>9.1151300000000006</v>
      </c>
      <c r="T121">
        <v>9.06081</v>
      </c>
      <c r="U121">
        <v>8.9203899999999994</v>
      </c>
      <c r="V121">
        <v>8.7849699999999995</v>
      </c>
      <c r="W121">
        <v>8.6735100000000003</v>
      </c>
      <c r="X121">
        <v>8.5870899999999999</v>
      </c>
      <c r="Y121">
        <v>8.5208100000000009</v>
      </c>
      <c r="Z121">
        <v>8.5041100000000007</v>
      </c>
      <c r="AA121">
        <v>8.5093099999999993</v>
      </c>
      <c r="AB121">
        <v>8.5082699999999996</v>
      </c>
      <c r="AC121">
        <v>8.4999500000000001</v>
      </c>
      <c r="AD121">
        <v>8.4889700000000001</v>
      </c>
      <c r="AE121">
        <v>8.4756499999999999</v>
      </c>
      <c r="AF121">
        <v>8.4587500000000002</v>
      </c>
      <c r="AG121">
        <v>8.4394399999999994</v>
      </c>
    </row>
    <row r="122" spans="1:33" outlineLevel="1" x14ac:dyDescent="0.35">
      <c r="A122" t="s">
        <v>37</v>
      </c>
      <c r="B122">
        <v>1726.9</v>
      </c>
      <c r="C122">
        <v>1637.91</v>
      </c>
      <c r="D122">
        <v>1768.11</v>
      </c>
      <c r="E122">
        <v>1864.06</v>
      </c>
      <c r="F122">
        <v>1952.69</v>
      </c>
      <c r="G122">
        <v>2032.52</v>
      </c>
      <c r="H122">
        <v>2106.16</v>
      </c>
      <c r="I122">
        <v>2183.39</v>
      </c>
      <c r="J122">
        <v>2260.04</v>
      </c>
      <c r="K122">
        <v>2343.86</v>
      </c>
      <c r="L122">
        <v>2428.67</v>
      </c>
      <c r="M122">
        <v>2511.96</v>
      </c>
      <c r="N122">
        <v>2602.06</v>
      </c>
      <c r="O122">
        <v>2692.81</v>
      </c>
      <c r="P122">
        <v>2784.27</v>
      </c>
      <c r="Q122">
        <v>2875.04</v>
      </c>
      <c r="R122">
        <v>2964.6</v>
      </c>
      <c r="S122">
        <v>3051.22</v>
      </c>
      <c r="T122">
        <v>3138</v>
      </c>
      <c r="U122">
        <v>3222.98</v>
      </c>
      <c r="V122">
        <v>3307.85</v>
      </c>
      <c r="W122">
        <v>3391.29</v>
      </c>
      <c r="X122">
        <v>3473.31</v>
      </c>
      <c r="Y122">
        <v>3555.8</v>
      </c>
      <c r="Z122">
        <v>3626.66</v>
      </c>
      <c r="AA122">
        <v>3697.29</v>
      </c>
      <c r="AB122">
        <v>3767.69</v>
      </c>
      <c r="AC122">
        <v>3840.18</v>
      </c>
      <c r="AD122">
        <v>3913.01</v>
      </c>
      <c r="AE122">
        <v>3986.19</v>
      </c>
      <c r="AF122">
        <v>4059.33</v>
      </c>
      <c r="AG122">
        <v>4132.62</v>
      </c>
    </row>
    <row r="123" spans="1:33" outlineLevel="1" x14ac:dyDescent="0.35">
      <c r="A123" t="s">
        <v>38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row>
    <row r="124" spans="1:33" outlineLevel="1" x14ac:dyDescent="0.35">
      <c r="A124" t="s">
        <v>39</v>
      </c>
      <c r="B124">
        <v>-300.91800000000001</v>
      </c>
      <c r="C124">
        <v>-300.91800000000001</v>
      </c>
      <c r="D124">
        <v>-300.91800000000001</v>
      </c>
      <c r="E124">
        <v>-300.91800000000001</v>
      </c>
      <c r="F124">
        <v>-300.91800000000001</v>
      </c>
      <c r="G124">
        <v>-300.91800000000001</v>
      </c>
      <c r="H124">
        <v>-300.91800000000001</v>
      </c>
      <c r="I124">
        <v>-300.91800000000001</v>
      </c>
      <c r="J124">
        <v>-300.91800000000001</v>
      </c>
      <c r="K124">
        <v>-300.91800000000001</v>
      </c>
      <c r="L124">
        <v>-300.91800000000001</v>
      </c>
      <c r="M124">
        <v>-300.91800000000001</v>
      </c>
      <c r="N124">
        <v>-300.91800000000001</v>
      </c>
      <c r="O124">
        <v>-300.91800000000001</v>
      </c>
      <c r="P124">
        <v>-300.91800000000001</v>
      </c>
      <c r="Q124">
        <v>-300.91800000000001</v>
      </c>
      <c r="R124">
        <v>-300.91800000000001</v>
      </c>
      <c r="S124">
        <v>-300.91800000000001</v>
      </c>
      <c r="T124">
        <v>-300.91800000000001</v>
      </c>
      <c r="U124">
        <v>-300.91800000000001</v>
      </c>
      <c r="V124">
        <v>-300.91800000000001</v>
      </c>
      <c r="W124">
        <v>-300.91800000000001</v>
      </c>
      <c r="X124">
        <v>-300.91800000000001</v>
      </c>
      <c r="Y124">
        <v>-300.91800000000001</v>
      </c>
      <c r="Z124">
        <v>-300.91800000000001</v>
      </c>
      <c r="AA124">
        <v>-300.91800000000001</v>
      </c>
      <c r="AB124">
        <v>-300.91800000000001</v>
      </c>
      <c r="AC124">
        <v>-300.91800000000001</v>
      </c>
      <c r="AD124">
        <v>-300.91800000000001</v>
      </c>
      <c r="AE124">
        <v>-300.91800000000001</v>
      </c>
      <c r="AF124">
        <v>-300.91800000000001</v>
      </c>
      <c r="AG124">
        <v>-300.91800000000001</v>
      </c>
    </row>
    <row r="125" spans="1:33" outlineLevel="1" x14ac:dyDescent="0.35">
      <c r="A125" t="s">
        <v>40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row>
    <row r="126" spans="1:33" outlineLevel="1" x14ac:dyDescent="0.35"/>
    <row r="127" spans="1:33" outlineLevel="1" x14ac:dyDescent="0.35">
      <c r="A127" s="1" t="s">
        <v>262</v>
      </c>
    </row>
    <row r="128" spans="1:33" outlineLevel="1" x14ac:dyDescent="0.35">
      <c r="A128" s="45" t="s">
        <v>276</v>
      </c>
    </row>
    <row r="129" spans="1:33" outlineLevel="1" x14ac:dyDescent="0.35">
      <c r="A129" t="s">
        <v>29</v>
      </c>
      <c r="B129">
        <v>2019</v>
      </c>
      <c r="C129">
        <v>2020</v>
      </c>
      <c r="D129">
        <v>2021</v>
      </c>
      <c r="E129">
        <v>2022</v>
      </c>
      <c r="F129">
        <v>2023</v>
      </c>
      <c r="G129">
        <v>2024</v>
      </c>
      <c r="H129">
        <v>2025</v>
      </c>
      <c r="I129">
        <v>2026</v>
      </c>
      <c r="J129">
        <v>2027</v>
      </c>
      <c r="K129">
        <v>2028</v>
      </c>
      <c r="L129">
        <v>2029</v>
      </c>
      <c r="M129">
        <v>2030</v>
      </c>
      <c r="N129">
        <v>2031</v>
      </c>
      <c r="O129">
        <v>2032</v>
      </c>
      <c r="P129">
        <v>2033</v>
      </c>
      <c r="Q129">
        <v>2034</v>
      </c>
      <c r="R129">
        <v>2035</v>
      </c>
      <c r="S129">
        <v>2036</v>
      </c>
      <c r="T129">
        <v>2037</v>
      </c>
      <c r="U129">
        <v>2038</v>
      </c>
      <c r="V129">
        <v>2039</v>
      </c>
      <c r="W129">
        <v>2040</v>
      </c>
      <c r="X129">
        <v>2041</v>
      </c>
      <c r="Y129">
        <v>2042</v>
      </c>
      <c r="Z129">
        <v>2043</v>
      </c>
      <c r="AA129">
        <v>2044</v>
      </c>
      <c r="AB129">
        <v>2045</v>
      </c>
      <c r="AC129">
        <v>2046</v>
      </c>
      <c r="AD129">
        <v>2047</v>
      </c>
      <c r="AE129">
        <v>2048</v>
      </c>
      <c r="AF129">
        <v>2049</v>
      </c>
      <c r="AG129">
        <v>2050</v>
      </c>
    </row>
    <row r="130" spans="1:33" outlineLevel="1" x14ac:dyDescent="0.35">
      <c r="A130" t="s">
        <v>263</v>
      </c>
      <c r="B130">
        <v>2032.19</v>
      </c>
      <c r="C130">
        <v>1842.45</v>
      </c>
      <c r="D130">
        <v>2017.91</v>
      </c>
      <c r="E130">
        <v>2134.8200000000002</v>
      </c>
      <c r="F130">
        <v>2272.31</v>
      </c>
      <c r="G130">
        <v>2359.98</v>
      </c>
      <c r="H130">
        <v>2415.4699999999998</v>
      </c>
      <c r="I130">
        <v>2457.6799999999998</v>
      </c>
      <c r="J130">
        <v>2495.37</v>
      </c>
      <c r="K130">
        <v>2569.65</v>
      </c>
      <c r="L130">
        <v>2646.53</v>
      </c>
      <c r="M130">
        <v>2717.81</v>
      </c>
      <c r="N130">
        <v>2821.08</v>
      </c>
      <c r="O130">
        <v>2903.89</v>
      </c>
      <c r="P130">
        <v>2985.32</v>
      </c>
      <c r="Q130">
        <v>3052.84</v>
      </c>
      <c r="R130">
        <v>3117.56</v>
      </c>
      <c r="S130">
        <v>3179.06</v>
      </c>
      <c r="T130">
        <v>3247.28</v>
      </c>
      <c r="U130">
        <v>3314.95</v>
      </c>
      <c r="V130">
        <v>3381.28</v>
      </c>
      <c r="W130">
        <v>3447.7</v>
      </c>
      <c r="X130">
        <v>3514.33</v>
      </c>
      <c r="Y130">
        <v>3581.1</v>
      </c>
      <c r="Z130">
        <v>3635.27</v>
      </c>
      <c r="AA130">
        <v>3688.22</v>
      </c>
      <c r="AB130">
        <v>3741.52</v>
      </c>
      <c r="AC130">
        <v>3794.32</v>
      </c>
      <c r="AD130">
        <v>3847.34</v>
      </c>
      <c r="AE130">
        <v>3901.01</v>
      </c>
      <c r="AF130">
        <v>3954.24</v>
      </c>
      <c r="AG130">
        <v>4007.91</v>
      </c>
    </row>
    <row r="131" spans="1:33" outlineLevel="1" x14ac:dyDescent="0.35">
      <c r="A131" t="s">
        <v>264</v>
      </c>
      <c r="B131">
        <v>23.250699999999998</v>
      </c>
      <c r="C131">
        <v>21.8203</v>
      </c>
      <c r="D131">
        <v>23.190799999999999</v>
      </c>
      <c r="E131">
        <v>24.1341</v>
      </c>
      <c r="F131">
        <v>24.9161</v>
      </c>
      <c r="G131">
        <v>25.597300000000001</v>
      </c>
      <c r="H131">
        <v>26.161100000000001</v>
      </c>
      <c r="I131">
        <v>26.688199999999998</v>
      </c>
      <c r="J131">
        <v>27.204699999999999</v>
      </c>
      <c r="K131">
        <v>27.683800000000002</v>
      </c>
      <c r="L131">
        <v>28.179300000000001</v>
      </c>
      <c r="M131">
        <v>28.6053</v>
      </c>
      <c r="N131">
        <v>29.029900000000001</v>
      </c>
      <c r="O131">
        <v>29.488600000000002</v>
      </c>
      <c r="P131">
        <v>29.943000000000001</v>
      </c>
      <c r="Q131">
        <v>30.389800000000001</v>
      </c>
      <c r="R131">
        <v>30.8081</v>
      </c>
      <c r="S131">
        <v>31.222200000000001</v>
      </c>
      <c r="T131">
        <v>31.6403</v>
      </c>
      <c r="U131">
        <v>32.1126</v>
      </c>
      <c r="V131">
        <v>32.587600000000002</v>
      </c>
      <c r="W131">
        <v>33.008200000000002</v>
      </c>
      <c r="X131">
        <v>33.437199999999997</v>
      </c>
      <c r="Y131">
        <v>33.873399999999997</v>
      </c>
      <c r="Z131">
        <v>34.3367</v>
      </c>
      <c r="AA131">
        <v>34.8005</v>
      </c>
      <c r="AB131">
        <v>35.232100000000003</v>
      </c>
      <c r="AC131">
        <v>35.674599999999998</v>
      </c>
      <c r="AD131">
        <v>36.117800000000003</v>
      </c>
      <c r="AE131">
        <v>36.564300000000003</v>
      </c>
      <c r="AF131">
        <v>37.014600000000002</v>
      </c>
      <c r="AG131">
        <v>37.460900000000002</v>
      </c>
    </row>
    <row r="132" spans="1:33" outlineLevel="1" x14ac:dyDescent="0.35">
      <c r="A132" t="s">
        <v>265</v>
      </c>
      <c r="B132">
        <v>0.31222299999999997</v>
      </c>
      <c r="C132">
        <v>0.28878599999999999</v>
      </c>
      <c r="D132">
        <v>0.30726599999999998</v>
      </c>
      <c r="E132">
        <v>0.31910100000000002</v>
      </c>
      <c r="F132">
        <v>0.32827299999999998</v>
      </c>
      <c r="G132">
        <v>0.33515699999999998</v>
      </c>
      <c r="H132">
        <v>0.34071600000000002</v>
      </c>
      <c r="I132">
        <v>0.34573300000000001</v>
      </c>
      <c r="J132">
        <v>0.35045399999999999</v>
      </c>
      <c r="K132">
        <v>0.35610000000000003</v>
      </c>
      <c r="L132">
        <v>0.361904</v>
      </c>
      <c r="M132">
        <v>0.367593</v>
      </c>
      <c r="N132">
        <v>0.37380200000000002</v>
      </c>
      <c r="O132">
        <v>0.37975100000000001</v>
      </c>
      <c r="P132">
        <v>0.385737</v>
      </c>
      <c r="Q132">
        <v>0.39144600000000002</v>
      </c>
      <c r="R132">
        <v>0.39700600000000003</v>
      </c>
      <c r="S132">
        <v>0.40249699999999999</v>
      </c>
      <c r="T132">
        <v>0.40818500000000002</v>
      </c>
      <c r="U132">
        <v>0.414323</v>
      </c>
      <c r="V132">
        <v>0.42051500000000003</v>
      </c>
      <c r="W132">
        <v>0.426707</v>
      </c>
      <c r="X132">
        <v>0.43297799999999997</v>
      </c>
      <c r="Y132">
        <v>0.43932199999999999</v>
      </c>
      <c r="Z132">
        <v>0.44553500000000001</v>
      </c>
      <c r="AA132">
        <v>0.45181100000000002</v>
      </c>
      <c r="AB132">
        <v>0.45817600000000003</v>
      </c>
      <c r="AC132">
        <v>0.46465499999999998</v>
      </c>
      <c r="AD132">
        <v>0.47118700000000002</v>
      </c>
      <c r="AE132">
        <v>0.477821</v>
      </c>
      <c r="AF132">
        <v>0.48459600000000003</v>
      </c>
      <c r="AG132">
        <v>0.49139100000000002</v>
      </c>
    </row>
    <row r="133" spans="1:33" outlineLevel="1" x14ac:dyDescent="0.35">
      <c r="A133" t="s">
        <v>266</v>
      </c>
      <c r="B133">
        <v>50.57</v>
      </c>
      <c r="C133">
        <v>50.943100000000001</v>
      </c>
      <c r="D133">
        <v>59.138300000000001</v>
      </c>
      <c r="E133">
        <v>66.437700000000007</v>
      </c>
      <c r="F133">
        <v>73.240499999999997</v>
      </c>
      <c r="G133">
        <v>79.755300000000005</v>
      </c>
      <c r="H133">
        <v>86.110299999999995</v>
      </c>
      <c r="I133">
        <v>98.540400000000005</v>
      </c>
      <c r="J133">
        <v>110.92100000000001</v>
      </c>
      <c r="K133">
        <v>123.252</v>
      </c>
      <c r="L133">
        <v>135.69399999999999</v>
      </c>
      <c r="M133">
        <v>148.077</v>
      </c>
      <c r="N133">
        <v>166.70599999999999</v>
      </c>
      <c r="O133">
        <v>185.35300000000001</v>
      </c>
      <c r="P133">
        <v>203.98099999999999</v>
      </c>
      <c r="Q133">
        <v>222.57300000000001</v>
      </c>
      <c r="R133">
        <v>241.13</v>
      </c>
      <c r="S133">
        <v>257.15100000000001</v>
      </c>
      <c r="T133">
        <v>273.25700000000001</v>
      </c>
      <c r="U133">
        <v>289.25900000000001</v>
      </c>
      <c r="V133">
        <v>305.24599999999998</v>
      </c>
      <c r="W133">
        <v>321.322</v>
      </c>
      <c r="X133">
        <v>336.09100000000001</v>
      </c>
      <c r="Y133">
        <v>350.85700000000003</v>
      </c>
      <c r="Z133">
        <v>365.62400000000002</v>
      </c>
      <c r="AA133">
        <v>380.39299999999997</v>
      </c>
      <c r="AB133">
        <v>395.166</v>
      </c>
      <c r="AC133">
        <v>412.34500000000003</v>
      </c>
      <c r="AD133">
        <v>429.62700000000001</v>
      </c>
      <c r="AE133">
        <v>446.911</v>
      </c>
      <c r="AF133">
        <v>464.09699999999998</v>
      </c>
      <c r="AG133">
        <v>481.38299999999998</v>
      </c>
    </row>
    <row r="134" spans="1:33" outlineLevel="1" x14ac:dyDescent="0.35">
      <c r="A134" t="s">
        <v>267</v>
      </c>
      <c r="B134">
        <v>3355.79</v>
      </c>
      <c r="C134">
        <v>3140.47</v>
      </c>
      <c r="D134">
        <v>3184.27</v>
      </c>
      <c r="E134">
        <v>3183.5</v>
      </c>
      <c r="F134">
        <v>3193.82</v>
      </c>
      <c r="G134">
        <v>3179.69</v>
      </c>
      <c r="H134">
        <v>3150.65</v>
      </c>
      <c r="I134">
        <v>3110.9</v>
      </c>
      <c r="J134">
        <v>3069.93</v>
      </c>
      <c r="K134">
        <v>3072.32</v>
      </c>
      <c r="L134">
        <v>3079.49</v>
      </c>
      <c r="M134">
        <v>3084.02</v>
      </c>
      <c r="N134">
        <v>3106.62</v>
      </c>
      <c r="O134">
        <v>3120.3</v>
      </c>
      <c r="P134">
        <v>3138.19</v>
      </c>
      <c r="Q134">
        <v>3148.1</v>
      </c>
      <c r="R134">
        <v>3157.09</v>
      </c>
      <c r="S134">
        <v>3164.41</v>
      </c>
      <c r="T134">
        <v>3175.54</v>
      </c>
      <c r="U134">
        <v>3219.98</v>
      </c>
      <c r="V134">
        <v>3263.71</v>
      </c>
      <c r="W134">
        <v>3308.96</v>
      </c>
      <c r="X134">
        <v>3355.81</v>
      </c>
      <c r="Y134">
        <v>3404.05</v>
      </c>
      <c r="Z134">
        <v>3439.19</v>
      </c>
      <c r="AA134">
        <v>3472.21</v>
      </c>
      <c r="AB134">
        <v>3507.89</v>
      </c>
      <c r="AC134">
        <v>3540.17</v>
      </c>
      <c r="AD134">
        <v>3572.48</v>
      </c>
      <c r="AE134">
        <v>3607.62</v>
      </c>
      <c r="AF134">
        <v>3639.69</v>
      </c>
      <c r="AG134">
        <v>3674.49</v>
      </c>
    </row>
    <row r="135" spans="1:33" outlineLevel="1" x14ac:dyDescent="0.35">
      <c r="A135" t="s">
        <v>268</v>
      </c>
      <c r="B135">
        <v>47911.1</v>
      </c>
      <c r="C135">
        <v>45061.3</v>
      </c>
      <c r="D135">
        <v>47909.599999999999</v>
      </c>
      <c r="E135">
        <v>49777.2</v>
      </c>
      <c r="F135">
        <v>52357.2</v>
      </c>
      <c r="G135">
        <v>53863</v>
      </c>
      <c r="H135">
        <v>54662.8</v>
      </c>
      <c r="I135">
        <v>55151.6</v>
      </c>
      <c r="J135">
        <v>55596.9</v>
      </c>
      <c r="K135">
        <v>56837.7</v>
      </c>
      <c r="L135">
        <v>58174</v>
      </c>
      <c r="M135">
        <v>59403.199999999997</v>
      </c>
      <c r="N135">
        <v>61496.7</v>
      </c>
      <c r="O135">
        <v>63086.9</v>
      </c>
      <c r="P135">
        <v>64680.7</v>
      </c>
      <c r="Q135">
        <v>65932.800000000003</v>
      </c>
      <c r="R135">
        <v>67132.399999999994</v>
      </c>
      <c r="S135">
        <v>68191</v>
      </c>
      <c r="T135">
        <v>69430.3</v>
      </c>
      <c r="U135">
        <v>70640.2</v>
      </c>
      <c r="V135">
        <v>71828.2</v>
      </c>
      <c r="W135">
        <v>73016.800000000003</v>
      </c>
      <c r="X135">
        <v>74211</v>
      </c>
      <c r="Y135">
        <v>75405.8</v>
      </c>
      <c r="Z135">
        <v>76332.600000000006</v>
      </c>
      <c r="AA135">
        <v>77211</v>
      </c>
      <c r="AB135">
        <v>78104.600000000006</v>
      </c>
      <c r="AC135">
        <v>78974.399999999994</v>
      </c>
      <c r="AD135">
        <v>79850.100000000006</v>
      </c>
      <c r="AE135">
        <v>80748.399999999994</v>
      </c>
      <c r="AF135">
        <v>81622.8</v>
      </c>
      <c r="AG135">
        <v>82514.600000000006</v>
      </c>
    </row>
    <row r="136" spans="1:33" outlineLevel="1" x14ac:dyDescent="0.35">
      <c r="A136" t="s">
        <v>269</v>
      </c>
      <c r="B136">
        <v>448.19400000000002</v>
      </c>
      <c r="C136">
        <v>410.48099999999999</v>
      </c>
      <c r="D136">
        <v>423.21899999999999</v>
      </c>
      <c r="E136">
        <v>427.35</v>
      </c>
      <c r="F136">
        <v>430.28800000000001</v>
      </c>
      <c r="G136">
        <v>429.92899999999997</v>
      </c>
      <c r="H136">
        <v>427.66399999999999</v>
      </c>
      <c r="I136">
        <v>423.8</v>
      </c>
      <c r="J136">
        <v>419.63400000000001</v>
      </c>
      <c r="K136">
        <v>420.40199999999999</v>
      </c>
      <c r="L136">
        <v>421.94799999999998</v>
      </c>
      <c r="M136">
        <v>422.96600000000001</v>
      </c>
      <c r="N136">
        <v>425.39</v>
      </c>
      <c r="O136">
        <v>426.82499999999999</v>
      </c>
      <c r="P136">
        <v>427.96800000000002</v>
      </c>
      <c r="Q136">
        <v>428.12799999999999</v>
      </c>
      <c r="R136">
        <v>427.93099999999998</v>
      </c>
      <c r="S136">
        <v>427.55900000000003</v>
      </c>
      <c r="T136">
        <v>427.55200000000002</v>
      </c>
      <c r="U136">
        <v>432.75799999999998</v>
      </c>
      <c r="V136">
        <v>437.80799999999999</v>
      </c>
      <c r="W136">
        <v>443.01299999999998</v>
      </c>
      <c r="X136">
        <v>448.40499999999997</v>
      </c>
      <c r="Y136">
        <v>453.93700000000001</v>
      </c>
      <c r="Z136">
        <v>457.964</v>
      </c>
      <c r="AA136">
        <v>461.60700000000003</v>
      </c>
      <c r="AB136">
        <v>465.68400000000003</v>
      </c>
      <c r="AC136">
        <v>469.22399999999999</v>
      </c>
      <c r="AD136">
        <v>472.73599999999999</v>
      </c>
      <c r="AE136">
        <v>476.72199999999998</v>
      </c>
      <c r="AF136">
        <v>480.16399999999999</v>
      </c>
      <c r="AG136">
        <v>484.06</v>
      </c>
    </row>
    <row r="137" spans="1:33" outlineLevel="1" x14ac:dyDescent="0.35">
      <c r="A137" t="s">
        <v>270</v>
      </c>
      <c r="B137">
        <v>934.48199999999997</v>
      </c>
      <c r="C137">
        <v>865.97799999999995</v>
      </c>
      <c r="D137">
        <v>832.16200000000003</v>
      </c>
      <c r="E137">
        <v>792.39300000000003</v>
      </c>
      <c r="F137">
        <v>757.24900000000002</v>
      </c>
      <c r="G137">
        <v>718.30600000000004</v>
      </c>
      <c r="H137">
        <v>676.995</v>
      </c>
      <c r="I137">
        <v>632.91999999999996</v>
      </c>
      <c r="J137">
        <v>587.61900000000003</v>
      </c>
      <c r="K137">
        <v>559.78399999999999</v>
      </c>
      <c r="L137">
        <v>532.39800000000002</v>
      </c>
      <c r="M137">
        <v>505.36</v>
      </c>
      <c r="N137">
        <v>481.512</v>
      </c>
      <c r="O137">
        <v>457.13099999999997</v>
      </c>
      <c r="P137">
        <v>439.78699999999998</v>
      </c>
      <c r="Q137">
        <v>421.70499999999998</v>
      </c>
      <c r="R137">
        <v>403.505</v>
      </c>
      <c r="S137">
        <v>385.31799999999998</v>
      </c>
      <c r="T137">
        <v>368.267</v>
      </c>
      <c r="U137">
        <v>366.26</v>
      </c>
      <c r="V137">
        <v>364.08499999999998</v>
      </c>
      <c r="W137">
        <v>362.637</v>
      </c>
      <c r="X137">
        <v>361.98899999999998</v>
      </c>
      <c r="Y137">
        <v>361.964</v>
      </c>
      <c r="Z137">
        <v>361.61799999999999</v>
      </c>
      <c r="AA137">
        <v>361.73200000000003</v>
      </c>
      <c r="AB137">
        <v>361.69900000000001</v>
      </c>
      <c r="AC137">
        <v>361.46600000000001</v>
      </c>
      <c r="AD137">
        <v>361.19099999999997</v>
      </c>
      <c r="AE137">
        <v>360.89</v>
      </c>
      <c r="AF137">
        <v>360.45</v>
      </c>
      <c r="AG137">
        <v>359.99299999999999</v>
      </c>
    </row>
    <row r="138" spans="1:33" outlineLevel="1" x14ac:dyDescent="0.35">
      <c r="A138" t="s">
        <v>271</v>
      </c>
      <c r="B138">
        <v>7.5494599999999998</v>
      </c>
      <c r="C138">
        <v>6.56968</v>
      </c>
      <c r="D138">
        <v>7.3465400000000001</v>
      </c>
      <c r="E138">
        <v>7.8310399999999998</v>
      </c>
      <c r="F138">
        <v>8.2913700000000006</v>
      </c>
      <c r="G138">
        <v>8.6032799999999998</v>
      </c>
      <c r="H138">
        <v>8.8249600000000008</v>
      </c>
      <c r="I138">
        <v>8.9945599999999999</v>
      </c>
      <c r="J138">
        <v>9.1423799999999993</v>
      </c>
      <c r="K138">
        <v>9.3969400000000007</v>
      </c>
      <c r="L138">
        <v>9.6617499999999996</v>
      </c>
      <c r="M138">
        <v>9.9129299999999994</v>
      </c>
      <c r="N138">
        <v>10.214499999999999</v>
      </c>
      <c r="O138">
        <v>10.4696</v>
      </c>
      <c r="P138">
        <v>10.709099999999999</v>
      </c>
      <c r="Q138">
        <v>10.9176</v>
      </c>
      <c r="R138">
        <v>11.1129</v>
      </c>
      <c r="S138">
        <v>11.2965</v>
      </c>
      <c r="T138">
        <v>11.491</v>
      </c>
      <c r="U138">
        <v>11.696099999999999</v>
      </c>
      <c r="V138">
        <v>11.897</v>
      </c>
      <c r="W138">
        <v>12.097200000000001</v>
      </c>
      <c r="X138">
        <v>12.2973</v>
      </c>
      <c r="Y138">
        <v>12.4976</v>
      </c>
      <c r="Z138">
        <v>12.6548</v>
      </c>
      <c r="AA138">
        <v>12.8094</v>
      </c>
      <c r="AB138">
        <v>12.964499999999999</v>
      </c>
      <c r="AC138">
        <v>13.118600000000001</v>
      </c>
      <c r="AD138">
        <v>13.2721</v>
      </c>
      <c r="AE138">
        <v>13.4261</v>
      </c>
      <c r="AF138">
        <v>13.5785</v>
      </c>
      <c r="AG138">
        <v>13.729900000000001</v>
      </c>
    </row>
    <row r="139" spans="1:33" outlineLevel="1" x14ac:dyDescent="0.35">
      <c r="A139" t="s">
        <v>272</v>
      </c>
      <c r="B139">
        <v>3798.55</v>
      </c>
      <c r="C139">
        <v>3429.63</v>
      </c>
      <c r="D139">
        <v>3393.8</v>
      </c>
      <c r="E139">
        <v>3303.56</v>
      </c>
      <c r="F139">
        <v>3206.57</v>
      </c>
      <c r="G139">
        <v>3092.65</v>
      </c>
      <c r="H139">
        <v>2969.12</v>
      </c>
      <c r="I139">
        <v>2832.69</v>
      </c>
      <c r="J139">
        <v>2688.67</v>
      </c>
      <c r="K139">
        <v>2603.0500000000002</v>
      </c>
      <c r="L139">
        <v>2516.25</v>
      </c>
      <c r="M139">
        <v>2428.9899999999998</v>
      </c>
      <c r="N139">
        <v>2342.9</v>
      </c>
      <c r="O139">
        <v>2255.9899999999998</v>
      </c>
      <c r="P139">
        <v>2189.4</v>
      </c>
      <c r="Q139">
        <v>2120.33</v>
      </c>
      <c r="R139">
        <v>2049.86</v>
      </c>
      <c r="S139">
        <v>1979.61</v>
      </c>
      <c r="T139">
        <v>1911.3</v>
      </c>
      <c r="U139">
        <v>1901.19</v>
      </c>
      <c r="V139">
        <v>1891.27</v>
      </c>
      <c r="W139">
        <v>1885.52</v>
      </c>
      <c r="X139">
        <v>1884.08</v>
      </c>
      <c r="Y139">
        <v>1886.65</v>
      </c>
      <c r="Z139">
        <v>1889.17</v>
      </c>
      <c r="AA139">
        <v>1895.29</v>
      </c>
      <c r="AB139">
        <v>1902.75</v>
      </c>
      <c r="AC139">
        <v>1910.43</v>
      </c>
      <c r="AD139">
        <v>1919.12</v>
      </c>
      <c r="AE139">
        <v>1929.26</v>
      </c>
      <c r="AF139">
        <v>1939.64</v>
      </c>
      <c r="AG139">
        <v>1950.92</v>
      </c>
    </row>
    <row r="140" spans="1:33" outlineLevel="1" x14ac:dyDescent="0.35">
      <c r="A140" t="s">
        <v>273</v>
      </c>
      <c r="B140">
        <v>9.4954999999999998</v>
      </c>
      <c r="C140">
        <v>8.8800600000000003</v>
      </c>
      <c r="D140">
        <v>9.4266199999999998</v>
      </c>
      <c r="E140">
        <v>9.7735800000000008</v>
      </c>
      <c r="F140">
        <v>10.2822</v>
      </c>
      <c r="G140">
        <v>10.576499999999999</v>
      </c>
      <c r="H140">
        <v>10.7294</v>
      </c>
      <c r="I140">
        <v>10.819800000000001</v>
      </c>
      <c r="J140">
        <v>10.9009</v>
      </c>
      <c r="K140">
        <v>11.132300000000001</v>
      </c>
      <c r="L140">
        <v>11.382099999999999</v>
      </c>
      <c r="M140">
        <v>11.609299999999999</v>
      </c>
      <c r="N140">
        <v>12.0075</v>
      </c>
      <c r="O140">
        <v>12.3071</v>
      </c>
      <c r="P140">
        <v>12.606</v>
      </c>
      <c r="Q140">
        <v>12.8368</v>
      </c>
      <c r="R140">
        <v>13.057600000000001</v>
      </c>
      <c r="S140">
        <v>13.2507</v>
      </c>
      <c r="T140">
        <v>13.4788</v>
      </c>
      <c r="U140">
        <v>13.7042</v>
      </c>
      <c r="V140">
        <v>13.9251</v>
      </c>
      <c r="W140">
        <v>14.1463</v>
      </c>
      <c r="X140">
        <v>14.368600000000001</v>
      </c>
      <c r="Y140">
        <v>14.591100000000001</v>
      </c>
      <c r="Z140">
        <v>14.7651</v>
      </c>
      <c r="AA140">
        <v>14.929500000000001</v>
      </c>
      <c r="AB140">
        <v>15.096399999999999</v>
      </c>
      <c r="AC140">
        <v>15.2593</v>
      </c>
      <c r="AD140">
        <v>15.4232</v>
      </c>
      <c r="AE140">
        <v>15.591799999999999</v>
      </c>
      <c r="AF140">
        <v>15.7554</v>
      </c>
      <c r="AG140">
        <v>15.922599999999999</v>
      </c>
    </row>
    <row r="141" spans="1:33" outlineLevel="1" x14ac:dyDescent="0.35">
      <c r="A141" t="s">
        <v>274</v>
      </c>
      <c r="B141">
        <v>38.758299999999998</v>
      </c>
      <c r="C141">
        <v>35.998699999999999</v>
      </c>
      <c r="D141">
        <v>36.837400000000002</v>
      </c>
      <c r="E141">
        <v>37.058399999999999</v>
      </c>
      <c r="F141">
        <v>37.135599999999997</v>
      </c>
      <c r="G141">
        <v>37.048000000000002</v>
      </c>
      <c r="H141">
        <v>36.872199999999999</v>
      </c>
      <c r="I141">
        <v>36.593000000000004</v>
      </c>
      <c r="J141">
        <v>36.319000000000003</v>
      </c>
      <c r="K141">
        <v>36.337299999999999</v>
      </c>
      <c r="L141">
        <v>36.417299999999997</v>
      </c>
      <c r="M141">
        <v>36.439</v>
      </c>
      <c r="N141">
        <v>36.537100000000002</v>
      </c>
      <c r="O141">
        <v>36.576599999999999</v>
      </c>
      <c r="P141">
        <v>36.521500000000003</v>
      </c>
      <c r="Q141">
        <v>36.3874</v>
      </c>
      <c r="R141">
        <v>36.244</v>
      </c>
      <c r="S141">
        <v>36.101799999999997</v>
      </c>
      <c r="T141">
        <v>35.970700000000001</v>
      </c>
      <c r="U141">
        <v>36.3215</v>
      </c>
      <c r="V141">
        <v>36.668700000000001</v>
      </c>
      <c r="W141">
        <v>37.040799999999997</v>
      </c>
      <c r="X141">
        <v>37.438699999999997</v>
      </c>
      <c r="Y141">
        <v>37.8596</v>
      </c>
      <c r="Z141">
        <v>38.160899999999998</v>
      </c>
      <c r="AA141">
        <v>38.420999999999999</v>
      </c>
      <c r="AB141">
        <v>38.748699999999999</v>
      </c>
      <c r="AC141">
        <v>39.013300000000001</v>
      </c>
      <c r="AD141">
        <v>39.282400000000003</v>
      </c>
      <c r="AE141">
        <v>39.621699999999997</v>
      </c>
      <c r="AF141">
        <v>39.898699999999998</v>
      </c>
      <c r="AG141">
        <v>40.243299999999998</v>
      </c>
    </row>
    <row r="142" spans="1:33" outlineLevel="1" x14ac:dyDescent="0.35"/>
    <row r="143" spans="1:33" outlineLevel="1" x14ac:dyDescent="0.35">
      <c r="A143" s="4" t="s">
        <v>6</v>
      </c>
      <c r="B143" s="111">
        <f>$M$13-M113</f>
        <v>42.299999999999727</v>
      </c>
      <c r="C143" s="4" t="s">
        <v>288</v>
      </c>
    </row>
    <row r="144" spans="1:33" outlineLevel="1" x14ac:dyDescent="0.35">
      <c r="A144" s="110" t="s">
        <v>290</v>
      </c>
      <c r="B144" s="5">
        <f>$M$30-M130</f>
        <v>39.550000000000182</v>
      </c>
      <c r="C144" s="6" t="s">
        <v>302</v>
      </c>
    </row>
    <row r="145" spans="1:3" outlineLevel="1" x14ac:dyDescent="0.35">
      <c r="A145" s="110" t="s">
        <v>291</v>
      </c>
      <c r="B145" s="5">
        <f>$M$31-M131</f>
        <v>1.3899999999999579E-2</v>
      </c>
      <c r="C145" s="6" t="s">
        <v>302</v>
      </c>
    </row>
    <row r="146" spans="1:3" outlineLevel="1" x14ac:dyDescent="0.35">
      <c r="A146" s="110" t="s">
        <v>292</v>
      </c>
      <c r="B146" s="5">
        <f>$M$32-M132</f>
        <v>4.3199999999998795E-4</v>
      </c>
      <c r="C146" s="6" t="s">
        <v>302</v>
      </c>
    </row>
    <row r="147" spans="1:3" outlineLevel="1" x14ac:dyDescent="0.35">
      <c r="A147" s="110" t="s">
        <v>293</v>
      </c>
      <c r="B147" s="5">
        <f>$M$33-M133</f>
        <v>-8.8999999999998636E-2</v>
      </c>
      <c r="C147" s="6" t="s">
        <v>288</v>
      </c>
    </row>
    <row r="148" spans="1:3" outlineLevel="1" x14ac:dyDescent="0.35">
      <c r="A148" s="110" t="s">
        <v>294</v>
      </c>
      <c r="B148" s="5">
        <f>$M$34-M134</f>
        <v>37.070000000000164</v>
      </c>
      <c r="C148" s="6" t="s">
        <v>302</v>
      </c>
    </row>
    <row r="149" spans="1:3" outlineLevel="1" x14ac:dyDescent="0.35">
      <c r="A149" s="110" t="s">
        <v>295</v>
      </c>
      <c r="B149" s="5">
        <f>$M$35-M135</f>
        <v>867</v>
      </c>
      <c r="C149" s="6" t="s">
        <v>302</v>
      </c>
    </row>
    <row r="150" spans="1:3" outlineLevel="1" x14ac:dyDescent="0.35">
      <c r="A150" s="110" t="s">
        <v>296</v>
      </c>
      <c r="B150" s="5">
        <f>$M$36-M136</f>
        <v>4.0930000000000177</v>
      </c>
      <c r="C150" s="6" t="s">
        <v>302</v>
      </c>
    </row>
    <row r="151" spans="1:3" outlineLevel="1" x14ac:dyDescent="0.35">
      <c r="A151" s="110" t="s">
        <v>297</v>
      </c>
      <c r="B151" s="5">
        <f>$M$37-M137</f>
        <v>14.024000000000001</v>
      </c>
      <c r="C151" s="6" t="s">
        <v>302</v>
      </c>
    </row>
    <row r="152" spans="1:3" outlineLevel="1" x14ac:dyDescent="0.35">
      <c r="A152" s="110" t="s">
        <v>298</v>
      </c>
      <c r="B152" s="5">
        <f>$M$38-M138</f>
        <v>7.45900000000006E-2</v>
      </c>
      <c r="C152" s="6" t="s">
        <v>302</v>
      </c>
    </row>
    <row r="153" spans="1:3" outlineLevel="1" x14ac:dyDescent="0.35">
      <c r="A153" s="110" t="s">
        <v>299</v>
      </c>
      <c r="B153" s="5">
        <f>$M$39-M139</f>
        <v>44.260000000000218</v>
      </c>
      <c r="C153" s="6" t="s">
        <v>302</v>
      </c>
    </row>
    <row r="154" spans="1:3" outlineLevel="1" x14ac:dyDescent="0.35">
      <c r="A154" s="110" t="s">
        <v>300</v>
      </c>
      <c r="B154" s="5">
        <f>$M$40-M140</f>
        <v>0.17090000000000138</v>
      </c>
      <c r="C154" s="6" t="s">
        <v>302</v>
      </c>
    </row>
    <row r="155" spans="1:3" outlineLevel="1" x14ac:dyDescent="0.35">
      <c r="A155" s="110" t="s">
        <v>301</v>
      </c>
      <c r="B155" s="5">
        <f>$M$41-M141</f>
        <v>0.29050000000000153</v>
      </c>
      <c r="C155" s="6" t="s">
        <v>302</v>
      </c>
    </row>
    <row r="156" spans="1:3" outlineLevel="1" x14ac:dyDescent="0.35">
      <c r="A156" s="110"/>
      <c r="B156" s="5"/>
      <c r="C156" s="6"/>
    </row>
    <row r="157" spans="1:3" outlineLevel="1" x14ac:dyDescent="0.35">
      <c r="A157" s="4" t="s">
        <v>16</v>
      </c>
      <c r="B157" s="112">
        <f>(SUM($E$13:$AG$13)-SUM(E113:AG113))/1000</f>
        <v>1.1064800000000106</v>
      </c>
      <c r="C157" s="4" t="s">
        <v>289</v>
      </c>
    </row>
    <row r="158" spans="1:3" outlineLevel="1" x14ac:dyDescent="0.35">
      <c r="A158" s="110" t="s">
        <v>290</v>
      </c>
      <c r="B158" s="5">
        <f>SUM($E$30:$AG$30)-SUM(E130:AG130)</f>
        <v>1041.4499999999971</v>
      </c>
      <c r="C158" s="6" t="s">
        <v>302</v>
      </c>
    </row>
    <row r="159" spans="1:3" outlineLevel="1" x14ac:dyDescent="0.35">
      <c r="A159" s="110" t="s">
        <v>291</v>
      </c>
      <c r="B159" s="5">
        <f>SUM($E$31:$AG$31)-SUM(E131:AG131)</f>
        <v>0.48920000000009622</v>
      </c>
      <c r="C159" s="6" t="s">
        <v>302</v>
      </c>
    </row>
    <row r="160" spans="1:3" outlineLevel="1" x14ac:dyDescent="0.35">
      <c r="A160" s="110" t="s">
        <v>292</v>
      </c>
      <c r="B160" s="5">
        <f>SUM($E$32:$AG$32)-SUM(E132:AG132)</f>
        <v>-4.4029999999999347E-3</v>
      </c>
      <c r="C160" s="6" t="s">
        <v>302</v>
      </c>
    </row>
    <row r="161" spans="1:33" outlineLevel="1" x14ac:dyDescent="0.35">
      <c r="A161" s="110" t="s">
        <v>293</v>
      </c>
      <c r="B161" s="5">
        <f>SUM($E$33:$AG$33)-SUM(E133:AG133)</f>
        <v>-10.263500000001841</v>
      </c>
      <c r="C161" s="6" t="s">
        <v>288</v>
      </c>
    </row>
    <row r="162" spans="1:33" outlineLevel="1" x14ac:dyDescent="0.35">
      <c r="A162" s="110" t="s">
        <v>294</v>
      </c>
      <c r="B162" s="5">
        <f>SUM($E$34:$AG$34)-SUM(E134:AG134)</f>
        <v>769.8300000000163</v>
      </c>
      <c r="C162" s="6" t="s">
        <v>302</v>
      </c>
    </row>
    <row r="163" spans="1:33" outlineLevel="1" x14ac:dyDescent="0.35">
      <c r="A163" s="110" t="s">
        <v>295</v>
      </c>
      <c r="B163" s="5">
        <f>SUM($E$35:$AG$35)-SUM(E135:AG135)</f>
        <v>6419.5999999996275</v>
      </c>
      <c r="C163" s="6" t="s">
        <v>302</v>
      </c>
    </row>
    <row r="164" spans="1:33" outlineLevel="1" x14ac:dyDescent="0.35">
      <c r="A164" s="110" t="s">
        <v>296</v>
      </c>
      <c r="B164" s="5">
        <f>SUM($E$36:$AG$36)-SUM(E136:AG136)</f>
        <v>105.25300000000243</v>
      </c>
      <c r="C164" s="6" t="s">
        <v>302</v>
      </c>
    </row>
    <row r="165" spans="1:33" outlineLevel="1" x14ac:dyDescent="0.35">
      <c r="A165" s="110" t="s">
        <v>297</v>
      </c>
      <c r="B165" s="5">
        <f>SUM($E$37:$AG$37)-SUM(E137:AG137)</f>
        <v>385.90399999999863</v>
      </c>
      <c r="C165" s="6" t="s">
        <v>302</v>
      </c>
    </row>
    <row r="166" spans="1:33" outlineLevel="1" x14ac:dyDescent="0.35">
      <c r="A166" s="110" t="s">
        <v>298</v>
      </c>
      <c r="B166" s="5">
        <f>SUM($E$38:$AG$38)-SUM(E138:AG138)</f>
        <v>1.6085199999999986</v>
      </c>
      <c r="C166" s="6" t="s">
        <v>302</v>
      </c>
    </row>
    <row r="167" spans="1:33" outlineLevel="1" x14ac:dyDescent="0.35">
      <c r="A167" s="110" t="s">
        <v>299</v>
      </c>
      <c r="B167" s="5">
        <f>SUM($E$39:$AG$39)-SUM(E139:AG139)</f>
        <v>1348.9799999999814</v>
      </c>
      <c r="C167" s="6" t="s">
        <v>302</v>
      </c>
    </row>
    <row r="168" spans="1:33" outlineLevel="1" x14ac:dyDescent="0.35">
      <c r="A168" s="110" t="s">
        <v>300</v>
      </c>
      <c r="B168" s="5">
        <f>SUM($E$40:$AG$40)-SUM(E140:AG140)</f>
        <v>1.2331999999999539</v>
      </c>
      <c r="C168" s="6" t="s">
        <v>302</v>
      </c>
    </row>
    <row r="169" spans="1:33" outlineLevel="1" x14ac:dyDescent="0.35">
      <c r="A169" s="110" t="s">
        <v>301</v>
      </c>
      <c r="B169" s="5">
        <f>SUM($E$41:$AG$41)-SUM(E141:AG141)</f>
        <v>8.0636999999996988</v>
      </c>
      <c r="C169" s="6" t="s">
        <v>302</v>
      </c>
    </row>
    <row r="172" spans="1:33" x14ac:dyDescent="0.35">
      <c r="A172" s="3" t="s">
        <v>281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outlineLevel="1" x14ac:dyDescent="0.35"/>
    <row r="174" spans="1:33" outlineLevel="1" x14ac:dyDescent="0.35">
      <c r="A174" s="1" t="s">
        <v>31</v>
      </c>
    </row>
    <row r="175" spans="1:33" outlineLevel="1" x14ac:dyDescent="0.35">
      <c r="A175" s="45" t="s">
        <v>275</v>
      </c>
    </row>
    <row r="176" spans="1:33" outlineLevel="1" x14ac:dyDescent="0.35">
      <c r="A176" t="s">
        <v>29</v>
      </c>
      <c r="B176">
        <v>2019</v>
      </c>
      <c r="C176">
        <v>2020</v>
      </c>
      <c r="D176">
        <v>2021</v>
      </c>
      <c r="E176">
        <v>2022</v>
      </c>
      <c r="F176">
        <v>2023</v>
      </c>
      <c r="G176">
        <v>2024</v>
      </c>
      <c r="H176">
        <v>2025</v>
      </c>
      <c r="I176">
        <v>2026</v>
      </c>
      <c r="J176">
        <v>2027</v>
      </c>
      <c r="K176">
        <v>2028</v>
      </c>
      <c r="L176">
        <v>2029</v>
      </c>
      <c r="M176">
        <v>2030</v>
      </c>
      <c r="N176">
        <v>2031</v>
      </c>
      <c r="O176">
        <v>2032</v>
      </c>
      <c r="P176">
        <v>2033</v>
      </c>
      <c r="Q176">
        <v>2034</v>
      </c>
      <c r="R176">
        <v>2035</v>
      </c>
      <c r="S176">
        <v>2036</v>
      </c>
      <c r="T176">
        <v>2037</v>
      </c>
      <c r="U176">
        <v>2038</v>
      </c>
      <c r="V176">
        <v>2039</v>
      </c>
      <c r="W176">
        <v>2040</v>
      </c>
      <c r="X176">
        <v>2041</v>
      </c>
      <c r="Y176">
        <v>2042</v>
      </c>
      <c r="Z176">
        <v>2043</v>
      </c>
      <c r="AA176">
        <v>2044</v>
      </c>
      <c r="AB176">
        <v>2045</v>
      </c>
      <c r="AC176">
        <v>2046</v>
      </c>
      <c r="AD176">
        <v>2047</v>
      </c>
      <c r="AE176">
        <v>2048</v>
      </c>
      <c r="AF176">
        <v>2049</v>
      </c>
      <c r="AG176">
        <v>2050</v>
      </c>
    </row>
    <row r="177" spans="1:33" outlineLevel="1" x14ac:dyDescent="0.35">
      <c r="A177" t="s">
        <v>30</v>
      </c>
      <c r="B177">
        <v>3074.34</v>
      </c>
      <c r="C177">
        <v>2817.49</v>
      </c>
      <c r="D177">
        <v>3050</v>
      </c>
      <c r="E177">
        <v>3204.78</v>
      </c>
      <c r="F177">
        <v>3373.71</v>
      </c>
      <c r="G177">
        <v>3482.99</v>
      </c>
      <c r="H177">
        <v>3553.61</v>
      </c>
      <c r="I177">
        <v>3620.43</v>
      </c>
      <c r="J177">
        <v>3686.79</v>
      </c>
      <c r="K177">
        <v>3793.84</v>
      </c>
      <c r="L177">
        <v>3909.54</v>
      </c>
      <c r="M177">
        <v>4020.14</v>
      </c>
      <c r="N177">
        <v>4131.1000000000004</v>
      </c>
      <c r="O177">
        <v>4244.32</v>
      </c>
      <c r="P177">
        <v>4365.71</v>
      </c>
      <c r="Q177">
        <v>4471.29</v>
      </c>
      <c r="R177">
        <v>4574.53</v>
      </c>
      <c r="S177">
        <v>4674.28</v>
      </c>
      <c r="T177">
        <v>4774.1099999999997</v>
      </c>
      <c r="U177">
        <v>4877.55</v>
      </c>
      <c r="V177">
        <v>4979.9799999999996</v>
      </c>
      <c r="W177">
        <v>5080.75</v>
      </c>
      <c r="X177">
        <v>5180.33</v>
      </c>
      <c r="Y177">
        <v>5280.11</v>
      </c>
      <c r="Z177">
        <v>5366.91</v>
      </c>
      <c r="AA177">
        <v>5451.56</v>
      </c>
      <c r="AB177">
        <v>5536.27</v>
      </c>
      <c r="AC177">
        <v>5623.14</v>
      </c>
      <c r="AD177">
        <v>5710.04</v>
      </c>
      <c r="AE177">
        <v>5798.09</v>
      </c>
      <c r="AF177">
        <v>5885.61</v>
      </c>
      <c r="AG177">
        <v>5973.93</v>
      </c>
    </row>
    <row r="178" spans="1:33" outlineLevel="1" x14ac:dyDescent="0.35"/>
    <row r="179" spans="1:33" outlineLevel="1" x14ac:dyDescent="0.35">
      <c r="A179" s="1" t="s">
        <v>32</v>
      </c>
    </row>
    <row r="180" spans="1:33" outlineLevel="1" x14ac:dyDescent="0.35">
      <c r="A180" s="45" t="s">
        <v>275</v>
      </c>
    </row>
    <row r="181" spans="1:33" outlineLevel="1" x14ac:dyDescent="0.35">
      <c r="A181" t="s">
        <v>29</v>
      </c>
      <c r="B181">
        <v>2019</v>
      </c>
      <c r="C181">
        <v>2020</v>
      </c>
      <c r="D181">
        <v>2021</v>
      </c>
      <c r="E181">
        <v>2022</v>
      </c>
      <c r="F181">
        <v>2023</v>
      </c>
      <c r="G181">
        <v>2024</v>
      </c>
      <c r="H181">
        <v>2025</v>
      </c>
      <c r="I181">
        <v>2026</v>
      </c>
      <c r="J181">
        <v>2027</v>
      </c>
      <c r="K181">
        <v>2028</v>
      </c>
      <c r="L181">
        <v>2029</v>
      </c>
      <c r="M181">
        <v>2030</v>
      </c>
      <c r="N181">
        <v>2031</v>
      </c>
      <c r="O181">
        <v>2032</v>
      </c>
      <c r="P181">
        <v>2033</v>
      </c>
      <c r="Q181">
        <v>2034</v>
      </c>
      <c r="R181">
        <v>2035</v>
      </c>
      <c r="S181">
        <v>2036</v>
      </c>
      <c r="T181">
        <v>2037</v>
      </c>
      <c r="U181">
        <v>2038</v>
      </c>
      <c r="V181">
        <v>2039</v>
      </c>
      <c r="W181">
        <v>2040</v>
      </c>
      <c r="X181">
        <v>2041</v>
      </c>
      <c r="Y181">
        <v>2042</v>
      </c>
      <c r="Z181">
        <v>2043</v>
      </c>
      <c r="AA181">
        <v>2044</v>
      </c>
      <c r="AB181">
        <v>2045</v>
      </c>
      <c r="AC181">
        <v>2046</v>
      </c>
      <c r="AD181">
        <v>2047</v>
      </c>
      <c r="AE181">
        <v>2048</v>
      </c>
      <c r="AF181">
        <v>2049</v>
      </c>
      <c r="AG181">
        <v>2050</v>
      </c>
    </row>
    <row r="182" spans="1:33" outlineLevel="1" x14ac:dyDescent="0.35">
      <c r="A182" t="s">
        <v>33</v>
      </c>
      <c r="B182">
        <v>415.67700000000002</v>
      </c>
      <c r="C182">
        <v>330.99799999999999</v>
      </c>
      <c r="D182">
        <v>399.30700000000002</v>
      </c>
      <c r="E182">
        <v>445.29399999999998</v>
      </c>
      <c r="F182">
        <v>480.71600000000001</v>
      </c>
      <c r="G182">
        <v>507.59199999999998</v>
      </c>
      <c r="H182">
        <v>529.48500000000001</v>
      </c>
      <c r="I182">
        <v>550.41800000000001</v>
      </c>
      <c r="J182">
        <v>569.00199999999995</v>
      </c>
      <c r="K182">
        <v>591.83799999999997</v>
      </c>
      <c r="L182">
        <v>614.26199999999994</v>
      </c>
      <c r="M182">
        <v>635.25400000000002</v>
      </c>
      <c r="N182">
        <v>654.50099999999998</v>
      </c>
      <c r="O182">
        <v>672.06100000000004</v>
      </c>
      <c r="P182">
        <v>688.16</v>
      </c>
      <c r="Q182">
        <v>703.11900000000003</v>
      </c>
      <c r="R182">
        <v>716.92899999999997</v>
      </c>
      <c r="S182">
        <v>730.00099999999998</v>
      </c>
      <c r="T182">
        <v>743.12699999999995</v>
      </c>
      <c r="U182">
        <v>759.14300000000003</v>
      </c>
      <c r="V182">
        <v>774.70399999999995</v>
      </c>
      <c r="W182">
        <v>790.11300000000006</v>
      </c>
      <c r="X182">
        <v>805.39499999999998</v>
      </c>
      <c r="Y182">
        <v>820.63599999999997</v>
      </c>
      <c r="Z182">
        <v>834.09900000000005</v>
      </c>
      <c r="AA182">
        <v>847.61500000000001</v>
      </c>
      <c r="AB182">
        <v>861.423</v>
      </c>
      <c r="AC182">
        <v>875.36</v>
      </c>
      <c r="AD182">
        <v>889.41800000000001</v>
      </c>
      <c r="AE182">
        <v>903.76</v>
      </c>
      <c r="AF182">
        <v>918.10199999999998</v>
      </c>
      <c r="AG182">
        <v>932.58500000000004</v>
      </c>
    </row>
    <row r="183" spans="1:33" outlineLevel="1" x14ac:dyDescent="0.35">
      <c r="A183" t="s">
        <v>34</v>
      </c>
      <c r="B183">
        <v>964.51099999999997</v>
      </c>
      <c r="C183">
        <v>895.34799999999996</v>
      </c>
      <c r="D183">
        <v>939.899</v>
      </c>
      <c r="E183">
        <v>963.90800000000002</v>
      </c>
      <c r="F183">
        <v>1016.64</v>
      </c>
      <c r="G183">
        <v>1027.21</v>
      </c>
      <c r="H183">
        <v>1010.46</v>
      </c>
      <c r="I183">
        <v>987.19500000000005</v>
      </c>
      <c r="J183">
        <v>966.49900000000002</v>
      </c>
      <c r="K183">
        <v>969.37800000000004</v>
      </c>
      <c r="L183">
        <v>980.99599999999998</v>
      </c>
      <c r="M183">
        <v>991.42899999999997</v>
      </c>
      <c r="N183">
        <v>997.67399999999998</v>
      </c>
      <c r="O183">
        <v>1008.09</v>
      </c>
      <c r="P183">
        <v>1026.97</v>
      </c>
      <c r="Q183">
        <v>1031.1199999999999</v>
      </c>
      <c r="R183">
        <v>1034.72</v>
      </c>
      <c r="S183">
        <v>1038.08</v>
      </c>
      <c r="T183">
        <v>1041.28</v>
      </c>
      <c r="U183">
        <v>1044.4000000000001</v>
      </c>
      <c r="V183">
        <v>1046.82</v>
      </c>
      <c r="W183">
        <v>1048.97</v>
      </c>
      <c r="X183">
        <v>1051.43</v>
      </c>
      <c r="Y183">
        <v>1053.6099999999999</v>
      </c>
      <c r="Z183">
        <v>1056.1500000000001</v>
      </c>
      <c r="AA183">
        <v>1056.76</v>
      </c>
      <c r="AB183">
        <v>1057.43</v>
      </c>
      <c r="AC183">
        <v>1058.0899999999999</v>
      </c>
      <c r="AD183">
        <v>1058.3499999999999</v>
      </c>
      <c r="AE183">
        <v>1059.18</v>
      </c>
      <c r="AF183">
        <v>1059.52</v>
      </c>
      <c r="AG183">
        <v>1060.3499999999999</v>
      </c>
    </row>
    <row r="184" spans="1:33" outlineLevel="1" x14ac:dyDescent="0.35">
      <c r="A184" t="s">
        <v>35</v>
      </c>
      <c r="B184">
        <v>260.74099999999999</v>
      </c>
      <c r="C184">
        <v>246.815</v>
      </c>
      <c r="D184">
        <v>236.00299999999999</v>
      </c>
      <c r="E184">
        <v>224.64699999999999</v>
      </c>
      <c r="F184">
        <v>216.63900000000001</v>
      </c>
      <c r="G184">
        <v>208.51499999999999</v>
      </c>
      <c r="H184">
        <v>200.334</v>
      </c>
      <c r="I184">
        <v>192.16900000000001</v>
      </c>
      <c r="J184">
        <v>183.94800000000001</v>
      </c>
      <c r="K184">
        <v>180.74</v>
      </c>
      <c r="L184">
        <v>177.53399999999999</v>
      </c>
      <c r="M184">
        <v>174.37</v>
      </c>
      <c r="N184">
        <v>171.15199999999999</v>
      </c>
      <c r="O184">
        <v>167.93700000000001</v>
      </c>
      <c r="P184">
        <v>164.374</v>
      </c>
      <c r="Q184">
        <v>160.785</v>
      </c>
      <c r="R184">
        <v>157.19200000000001</v>
      </c>
      <c r="S184">
        <v>153.60400000000001</v>
      </c>
      <c r="T184">
        <v>150.017</v>
      </c>
      <c r="U184">
        <v>149.30000000000001</v>
      </c>
      <c r="V184">
        <v>148.584</v>
      </c>
      <c r="W184">
        <v>147.85400000000001</v>
      </c>
      <c r="X184">
        <v>147.13900000000001</v>
      </c>
      <c r="Y184">
        <v>146.40899999999999</v>
      </c>
      <c r="Z184">
        <v>145.66399999999999</v>
      </c>
      <c r="AA184">
        <v>144.91200000000001</v>
      </c>
      <c r="AB184">
        <v>144.16200000000001</v>
      </c>
      <c r="AC184">
        <v>143.41</v>
      </c>
      <c r="AD184">
        <v>142.65799999999999</v>
      </c>
      <c r="AE184">
        <v>141.905</v>
      </c>
      <c r="AF184">
        <v>141.148</v>
      </c>
      <c r="AG184">
        <v>140.40299999999999</v>
      </c>
    </row>
    <row r="185" spans="1:33" outlineLevel="1" x14ac:dyDescent="0.35">
      <c r="A185" t="s">
        <v>36</v>
      </c>
      <c r="B185">
        <v>7.4291700000000001</v>
      </c>
      <c r="C185">
        <v>7.3372200000000003</v>
      </c>
      <c r="D185">
        <v>7.5947300000000002</v>
      </c>
      <c r="E185">
        <v>7.7958400000000001</v>
      </c>
      <c r="F185">
        <v>7.9432900000000002</v>
      </c>
      <c r="G185">
        <v>8.0758600000000005</v>
      </c>
      <c r="H185">
        <v>8.2011900000000004</v>
      </c>
      <c r="I185">
        <v>8.3225300000000004</v>
      </c>
      <c r="J185">
        <v>8.4421900000000001</v>
      </c>
      <c r="K185">
        <v>8.7497000000000007</v>
      </c>
      <c r="L185">
        <v>9.0566200000000006</v>
      </c>
      <c r="M185">
        <v>9.3632100000000005</v>
      </c>
      <c r="N185">
        <v>9.6698199999999996</v>
      </c>
      <c r="O185">
        <v>9.9761500000000005</v>
      </c>
      <c r="P185">
        <v>10.0122</v>
      </c>
      <c r="Q185">
        <v>10.048400000000001</v>
      </c>
      <c r="R185">
        <v>10.0845</v>
      </c>
      <c r="S185">
        <v>10.120699999999999</v>
      </c>
      <c r="T185">
        <v>10.1569</v>
      </c>
      <c r="U185">
        <v>10.090199999999999</v>
      </c>
      <c r="V185">
        <v>10.0236</v>
      </c>
      <c r="W185">
        <v>9.9568700000000003</v>
      </c>
      <c r="X185">
        <v>9.8902199999999993</v>
      </c>
      <c r="Y185">
        <v>9.8235700000000001</v>
      </c>
      <c r="Z185">
        <v>9.7894799999999993</v>
      </c>
      <c r="AA185">
        <v>9.7554499999999997</v>
      </c>
      <c r="AB185">
        <v>9.7213600000000007</v>
      </c>
      <c r="AC185">
        <v>9.6873299999999993</v>
      </c>
      <c r="AD185">
        <v>9.6532300000000006</v>
      </c>
      <c r="AE185">
        <v>9.6191399999999998</v>
      </c>
      <c r="AF185">
        <v>9.5851100000000002</v>
      </c>
      <c r="AG185">
        <v>9.5510199999999994</v>
      </c>
    </row>
    <row r="186" spans="1:33" outlineLevel="1" x14ac:dyDescent="0.35">
      <c r="A186" t="s">
        <v>37</v>
      </c>
      <c r="B186">
        <v>1726.9</v>
      </c>
      <c r="C186">
        <v>1637.91</v>
      </c>
      <c r="D186">
        <v>1768.11</v>
      </c>
      <c r="E186">
        <v>1864.06</v>
      </c>
      <c r="F186">
        <v>1952.69</v>
      </c>
      <c r="G186">
        <v>2032.52</v>
      </c>
      <c r="H186">
        <v>2106.04</v>
      </c>
      <c r="I186">
        <v>2183.25</v>
      </c>
      <c r="J186">
        <v>2259.8200000000002</v>
      </c>
      <c r="K186">
        <v>2344.0500000000002</v>
      </c>
      <c r="L186">
        <v>2428.6</v>
      </c>
      <c r="M186">
        <v>2510.64</v>
      </c>
      <c r="N186">
        <v>2599.02</v>
      </c>
      <c r="O186">
        <v>2687.18</v>
      </c>
      <c r="P186">
        <v>2777.11</v>
      </c>
      <c r="Q186">
        <v>2867.14</v>
      </c>
      <c r="R186">
        <v>2956.52</v>
      </c>
      <c r="S186">
        <v>3043.39</v>
      </c>
      <c r="T186">
        <v>3130.45</v>
      </c>
      <c r="U186">
        <v>3215.54</v>
      </c>
      <c r="V186">
        <v>3300.77</v>
      </c>
      <c r="W186">
        <v>3384.77</v>
      </c>
      <c r="X186">
        <v>3467.39</v>
      </c>
      <c r="Y186">
        <v>3550.54</v>
      </c>
      <c r="Z186">
        <v>3622.12</v>
      </c>
      <c r="AA186">
        <v>3693.44</v>
      </c>
      <c r="AB186">
        <v>3764.45</v>
      </c>
      <c r="AC186">
        <v>3837.52</v>
      </c>
      <c r="AD186">
        <v>3910.88</v>
      </c>
      <c r="AE186">
        <v>3984.54</v>
      </c>
      <c r="AF186">
        <v>4058.17</v>
      </c>
      <c r="AG186">
        <v>4131.96</v>
      </c>
    </row>
    <row r="187" spans="1:33" outlineLevel="1" x14ac:dyDescent="0.35">
      <c r="A187" t="s">
        <v>38</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row>
    <row r="188" spans="1:33" outlineLevel="1" x14ac:dyDescent="0.35">
      <c r="A188" t="s">
        <v>39</v>
      </c>
      <c r="B188">
        <v>-300.91800000000001</v>
      </c>
      <c r="C188">
        <v>-300.91800000000001</v>
      </c>
      <c r="D188">
        <v>-300.91800000000001</v>
      </c>
      <c r="E188">
        <v>-300.91800000000001</v>
      </c>
      <c r="F188">
        <v>-300.91800000000001</v>
      </c>
      <c r="G188">
        <v>-300.91800000000001</v>
      </c>
      <c r="H188">
        <v>-300.91800000000001</v>
      </c>
      <c r="I188">
        <v>-300.91800000000001</v>
      </c>
      <c r="J188">
        <v>-300.91800000000001</v>
      </c>
      <c r="K188">
        <v>-300.91800000000001</v>
      </c>
      <c r="L188">
        <v>-300.91800000000001</v>
      </c>
      <c r="M188">
        <v>-300.91800000000001</v>
      </c>
      <c r="N188">
        <v>-300.91800000000001</v>
      </c>
      <c r="O188">
        <v>-300.91800000000001</v>
      </c>
      <c r="P188">
        <v>-300.91800000000001</v>
      </c>
      <c r="Q188">
        <v>-300.91800000000001</v>
      </c>
      <c r="R188">
        <v>-300.91800000000001</v>
      </c>
      <c r="S188">
        <v>-300.91800000000001</v>
      </c>
      <c r="T188">
        <v>-300.91800000000001</v>
      </c>
      <c r="U188">
        <v>-300.91800000000001</v>
      </c>
      <c r="V188">
        <v>-300.91800000000001</v>
      </c>
      <c r="W188">
        <v>-300.91800000000001</v>
      </c>
      <c r="X188">
        <v>-300.91800000000001</v>
      </c>
      <c r="Y188">
        <v>-300.91800000000001</v>
      </c>
      <c r="Z188">
        <v>-300.91800000000001</v>
      </c>
      <c r="AA188">
        <v>-300.91800000000001</v>
      </c>
      <c r="AB188">
        <v>-300.91800000000001</v>
      </c>
      <c r="AC188">
        <v>-300.91800000000001</v>
      </c>
      <c r="AD188">
        <v>-300.91800000000001</v>
      </c>
      <c r="AE188">
        <v>-300.91800000000001</v>
      </c>
      <c r="AF188">
        <v>-300.91800000000001</v>
      </c>
      <c r="AG188">
        <v>-300.91800000000001</v>
      </c>
    </row>
    <row r="189" spans="1:33" outlineLevel="1" x14ac:dyDescent="0.35">
      <c r="A189" t="s">
        <v>40</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row>
    <row r="190" spans="1:33" outlineLevel="1" x14ac:dyDescent="0.35"/>
    <row r="191" spans="1:33" outlineLevel="1" x14ac:dyDescent="0.35">
      <c r="A191" s="1" t="s">
        <v>262</v>
      </c>
    </row>
    <row r="192" spans="1:33" outlineLevel="1" x14ac:dyDescent="0.35">
      <c r="A192" s="45" t="s">
        <v>276</v>
      </c>
    </row>
    <row r="193" spans="1:33" outlineLevel="1" x14ac:dyDescent="0.35">
      <c r="A193" t="s">
        <v>29</v>
      </c>
      <c r="B193">
        <v>2019</v>
      </c>
      <c r="C193">
        <v>2020</v>
      </c>
      <c r="D193">
        <v>2021</v>
      </c>
      <c r="E193">
        <v>2022</v>
      </c>
      <c r="F193">
        <v>2023</v>
      </c>
      <c r="G193">
        <v>2024</v>
      </c>
      <c r="H193">
        <v>2025</v>
      </c>
      <c r="I193">
        <v>2026</v>
      </c>
      <c r="J193">
        <v>2027</v>
      </c>
      <c r="K193">
        <v>2028</v>
      </c>
      <c r="L193">
        <v>2029</v>
      </c>
      <c r="M193">
        <v>2030</v>
      </c>
      <c r="N193">
        <v>2031</v>
      </c>
      <c r="O193">
        <v>2032</v>
      </c>
      <c r="P193">
        <v>2033</v>
      </c>
      <c r="Q193">
        <v>2034</v>
      </c>
      <c r="R193">
        <v>2035</v>
      </c>
      <c r="S193">
        <v>2036</v>
      </c>
      <c r="T193">
        <v>2037</v>
      </c>
      <c r="U193">
        <v>2038</v>
      </c>
      <c r="V193">
        <v>2039</v>
      </c>
      <c r="W193">
        <v>2040</v>
      </c>
      <c r="X193">
        <v>2041</v>
      </c>
      <c r="Y193">
        <v>2042</v>
      </c>
      <c r="Z193">
        <v>2043</v>
      </c>
      <c r="AA193">
        <v>2044</v>
      </c>
      <c r="AB193">
        <v>2045</v>
      </c>
      <c r="AC193">
        <v>2046</v>
      </c>
      <c r="AD193">
        <v>2047</v>
      </c>
      <c r="AE193">
        <v>2048</v>
      </c>
      <c r="AF193">
        <v>2049</v>
      </c>
      <c r="AG193">
        <v>2050</v>
      </c>
    </row>
    <row r="194" spans="1:33" outlineLevel="1" x14ac:dyDescent="0.35">
      <c r="A194" t="s">
        <v>263</v>
      </c>
      <c r="B194">
        <v>2032.19</v>
      </c>
      <c r="C194">
        <v>1842.45</v>
      </c>
      <c r="D194">
        <v>2017.91</v>
      </c>
      <c r="E194">
        <v>2134.8200000000002</v>
      </c>
      <c r="F194">
        <v>2272.31</v>
      </c>
      <c r="G194">
        <v>2355.5300000000002</v>
      </c>
      <c r="H194">
        <v>2404.92</v>
      </c>
      <c r="I194">
        <v>2446.0100000000002</v>
      </c>
      <c r="J194">
        <v>2486.89</v>
      </c>
      <c r="K194">
        <v>2566.52</v>
      </c>
      <c r="L194">
        <v>2654</v>
      </c>
      <c r="M194">
        <v>2738.86</v>
      </c>
      <c r="N194">
        <v>2818</v>
      </c>
      <c r="O194">
        <v>2899.83</v>
      </c>
      <c r="P194">
        <v>2988.78</v>
      </c>
      <c r="Q194">
        <v>3062.41</v>
      </c>
      <c r="R194">
        <v>3134.52</v>
      </c>
      <c r="S194">
        <v>3205.72</v>
      </c>
      <c r="T194">
        <v>3276.8</v>
      </c>
      <c r="U194">
        <v>3346.46</v>
      </c>
      <c r="V194">
        <v>3415.03</v>
      </c>
      <c r="W194">
        <v>3483.37</v>
      </c>
      <c r="X194">
        <v>3551.58</v>
      </c>
      <c r="Y194">
        <v>3619.76</v>
      </c>
      <c r="Z194">
        <v>3675.1</v>
      </c>
      <c r="AA194">
        <v>3728.57</v>
      </c>
      <c r="AB194">
        <v>3782.66</v>
      </c>
      <c r="AC194">
        <v>3836.45</v>
      </c>
      <c r="AD194">
        <v>3890.12</v>
      </c>
      <c r="AE194">
        <v>3944.53</v>
      </c>
      <c r="AF194">
        <v>3998.65</v>
      </c>
      <c r="AG194">
        <v>4053.27</v>
      </c>
    </row>
    <row r="195" spans="1:33" outlineLevel="1" x14ac:dyDescent="0.35">
      <c r="A195" t="s">
        <v>264</v>
      </c>
      <c r="B195">
        <v>23.250699999999998</v>
      </c>
      <c r="C195">
        <v>21.8203</v>
      </c>
      <c r="D195">
        <v>23.190799999999999</v>
      </c>
      <c r="E195">
        <v>24.1341</v>
      </c>
      <c r="F195">
        <v>24.9161</v>
      </c>
      <c r="G195">
        <v>25.597300000000001</v>
      </c>
      <c r="H195">
        <v>26.157399999999999</v>
      </c>
      <c r="I195">
        <v>26.682300000000001</v>
      </c>
      <c r="J195">
        <v>27.201599999999999</v>
      </c>
      <c r="K195">
        <v>27.684100000000001</v>
      </c>
      <c r="L195">
        <v>28.178100000000001</v>
      </c>
      <c r="M195">
        <v>28.6023</v>
      </c>
      <c r="N195">
        <v>29.022600000000001</v>
      </c>
      <c r="O195">
        <v>29.443899999999999</v>
      </c>
      <c r="P195">
        <v>29.888999999999999</v>
      </c>
      <c r="Q195">
        <v>30.338100000000001</v>
      </c>
      <c r="R195">
        <v>30.7621</v>
      </c>
      <c r="S195">
        <v>31.185300000000002</v>
      </c>
      <c r="T195">
        <v>31.6128</v>
      </c>
      <c r="U195">
        <v>32.093800000000002</v>
      </c>
      <c r="V195">
        <v>32.578699999999998</v>
      </c>
      <c r="W195">
        <v>33.009</v>
      </c>
      <c r="X195">
        <v>33.447000000000003</v>
      </c>
      <c r="Y195">
        <v>33.8917</v>
      </c>
      <c r="Z195">
        <v>34.363399999999999</v>
      </c>
      <c r="AA195">
        <v>34.834699999999998</v>
      </c>
      <c r="AB195">
        <v>35.273499999999999</v>
      </c>
      <c r="AC195">
        <v>35.723500000000001</v>
      </c>
      <c r="AD195">
        <v>36.173699999999997</v>
      </c>
      <c r="AE195">
        <v>36.626899999999999</v>
      </c>
      <c r="AF195">
        <v>37.084000000000003</v>
      </c>
      <c r="AG195">
        <v>37.537199999999999</v>
      </c>
    </row>
    <row r="196" spans="1:33" outlineLevel="1" x14ac:dyDescent="0.35">
      <c r="A196" t="s">
        <v>265</v>
      </c>
      <c r="B196">
        <v>0.31222299999999997</v>
      </c>
      <c r="C196">
        <v>0.28878599999999999</v>
      </c>
      <c r="D196">
        <v>0.30726599999999998</v>
      </c>
      <c r="E196">
        <v>0.31910100000000002</v>
      </c>
      <c r="F196">
        <v>0.32827299999999998</v>
      </c>
      <c r="G196">
        <v>0.33508700000000002</v>
      </c>
      <c r="H196">
        <v>0.34053800000000001</v>
      </c>
      <c r="I196">
        <v>0.34554699999999999</v>
      </c>
      <c r="J196">
        <v>0.35033700000000001</v>
      </c>
      <c r="K196">
        <v>0.356047</v>
      </c>
      <c r="L196">
        <v>0.36191899999999999</v>
      </c>
      <c r="M196">
        <v>0.36767</v>
      </c>
      <c r="N196">
        <v>0.37327300000000002</v>
      </c>
      <c r="O196">
        <v>0.37887999999999999</v>
      </c>
      <c r="P196">
        <v>0.38475500000000001</v>
      </c>
      <c r="Q196">
        <v>0.39038699999999998</v>
      </c>
      <c r="R196">
        <v>0.39602799999999999</v>
      </c>
      <c r="S196">
        <v>0.40170299999999998</v>
      </c>
      <c r="T196">
        <v>0.40740799999999999</v>
      </c>
      <c r="U196">
        <v>0.41359200000000002</v>
      </c>
      <c r="V196">
        <v>0.41984900000000003</v>
      </c>
      <c r="W196">
        <v>0.426095</v>
      </c>
      <c r="X196">
        <v>0.43241099999999999</v>
      </c>
      <c r="Y196">
        <v>0.43879899999999999</v>
      </c>
      <c r="Z196">
        <v>0.44504700000000003</v>
      </c>
      <c r="AA196">
        <v>0.45134200000000002</v>
      </c>
      <c r="AB196">
        <v>0.45773399999999997</v>
      </c>
      <c r="AC196">
        <v>0.46424300000000002</v>
      </c>
      <c r="AD196">
        <v>0.47079399999999999</v>
      </c>
      <c r="AE196">
        <v>0.47744399999999998</v>
      </c>
      <c r="AF196">
        <v>0.48423699999999997</v>
      </c>
      <c r="AG196">
        <v>0.49104799999999998</v>
      </c>
    </row>
    <row r="197" spans="1:33" outlineLevel="1" x14ac:dyDescent="0.35">
      <c r="A197" t="s">
        <v>266</v>
      </c>
      <c r="B197">
        <v>50.57</v>
      </c>
      <c r="C197">
        <v>50.943100000000001</v>
      </c>
      <c r="D197">
        <v>59.138300000000001</v>
      </c>
      <c r="E197">
        <v>66.437700000000007</v>
      </c>
      <c r="F197">
        <v>73.240499999999997</v>
      </c>
      <c r="G197">
        <v>79.755300000000005</v>
      </c>
      <c r="H197">
        <v>86.109700000000004</v>
      </c>
      <c r="I197">
        <v>98.540999999999997</v>
      </c>
      <c r="J197">
        <v>110.931</v>
      </c>
      <c r="K197">
        <v>123.26600000000001</v>
      </c>
      <c r="L197">
        <v>135.68199999999999</v>
      </c>
      <c r="M197">
        <v>147.98500000000001</v>
      </c>
      <c r="N197">
        <v>166.49100000000001</v>
      </c>
      <c r="O197">
        <v>184.98699999999999</v>
      </c>
      <c r="P197">
        <v>203.48500000000001</v>
      </c>
      <c r="Q197">
        <v>221.98699999999999</v>
      </c>
      <c r="R197">
        <v>240.49199999999999</v>
      </c>
      <c r="S197">
        <v>256.49599999999998</v>
      </c>
      <c r="T197">
        <v>272.59800000000001</v>
      </c>
      <c r="U197">
        <v>288.60000000000002</v>
      </c>
      <c r="V197">
        <v>304.60199999999998</v>
      </c>
      <c r="W197">
        <v>320.70299999999997</v>
      </c>
      <c r="X197">
        <v>335.50299999999999</v>
      </c>
      <c r="Y197">
        <v>350.303</v>
      </c>
      <c r="Z197">
        <v>365.10300000000001</v>
      </c>
      <c r="AA197">
        <v>379.90300000000002</v>
      </c>
      <c r="AB197">
        <v>394.70299999999997</v>
      </c>
      <c r="AC197">
        <v>411.90300000000002</v>
      </c>
      <c r="AD197">
        <v>429.20299999999997</v>
      </c>
      <c r="AE197">
        <v>446.50299999999999</v>
      </c>
      <c r="AF197">
        <v>463.702</v>
      </c>
      <c r="AG197">
        <v>481.00200000000001</v>
      </c>
    </row>
    <row r="198" spans="1:33" outlineLevel="1" x14ac:dyDescent="0.35">
      <c r="A198" t="s">
        <v>267</v>
      </c>
      <c r="B198">
        <v>3355.79</v>
      </c>
      <c r="C198">
        <v>3140.47</v>
      </c>
      <c r="D198">
        <v>3184.27</v>
      </c>
      <c r="E198">
        <v>3183.5</v>
      </c>
      <c r="F198">
        <v>3193.82</v>
      </c>
      <c r="G198">
        <v>3177.9</v>
      </c>
      <c r="H198">
        <v>3146.35</v>
      </c>
      <c r="I198">
        <v>3109.94</v>
      </c>
      <c r="J198">
        <v>3075.29</v>
      </c>
      <c r="K198">
        <v>3085.14</v>
      </c>
      <c r="L198">
        <v>3100.82</v>
      </c>
      <c r="M198">
        <v>3113.47</v>
      </c>
      <c r="N198">
        <v>3125.61</v>
      </c>
      <c r="O198">
        <v>3134.96</v>
      </c>
      <c r="P198">
        <v>3155.42</v>
      </c>
      <c r="Q198">
        <v>3167.27</v>
      </c>
      <c r="R198">
        <v>3178.74</v>
      </c>
      <c r="S198">
        <v>3190.09</v>
      </c>
      <c r="T198">
        <v>3201.3</v>
      </c>
      <c r="U198">
        <v>3249.36</v>
      </c>
      <c r="V198">
        <v>3297.11</v>
      </c>
      <c r="W198">
        <v>3344.87</v>
      </c>
      <c r="X198">
        <v>3392.54</v>
      </c>
      <c r="Y198">
        <v>3440.38</v>
      </c>
      <c r="Z198">
        <v>3473.94</v>
      </c>
      <c r="AA198">
        <v>3503.98</v>
      </c>
      <c r="AB198">
        <v>3537.07</v>
      </c>
      <c r="AC198">
        <v>3567.21</v>
      </c>
      <c r="AD198">
        <v>3597.28</v>
      </c>
      <c r="AE198">
        <v>3630.22</v>
      </c>
      <c r="AF198">
        <v>3660.3</v>
      </c>
      <c r="AG198">
        <v>3693.27</v>
      </c>
    </row>
    <row r="199" spans="1:33" outlineLevel="1" x14ac:dyDescent="0.35">
      <c r="A199" t="s">
        <v>268</v>
      </c>
      <c r="B199">
        <v>47911.1</v>
      </c>
      <c r="C199">
        <v>45061.3</v>
      </c>
      <c r="D199">
        <v>47909.599999999999</v>
      </c>
      <c r="E199">
        <v>49777.2</v>
      </c>
      <c r="F199">
        <v>52357.2</v>
      </c>
      <c r="G199">
        <v>53749.2</v>
      </c>
      <c r="H199">
        <v>54392.1</v>
      </c>
      <c r="I199">
        <v>54840.9</v>
      </c>
      <c r="J199">
        <v>55344.800000000003</v>
      </c>
      <c r="K199">
        <v>56692.5</v>
      </c>
      <c r="L199">
        <v>58262.3</v>
      </c>
      <c r="M199">
        <v>59793.2</v>
      </c>
      <c r="N199">
        <v>61186.6</v>
      </c>
      <c r="O199">
        <v>62594</v>
      </c>
      <c r="P199">
        <v>64222</v>
      </c>
      <c r="Q199">
        <v>65485.7</v>
      </c>
      <c r="R199">
        <v>66743.3</v>
      </c>
      <c r="S199">
        <v>67999.100000000006</v>
      </c>
      <c r="T199">
        <v>69253</v>
      </c>
      <c r="U199">
        <v>70458.2</v>
      </c>
      <c r="V199">
        <v>71650.2</v>
      </c>
      <c r="W199">
        <v>72842.600000000006</v>
      </c>
      <c r="X199">
        <v>74039.199999999997</v>
      </c>
      <c r="Y199">
        <v>75240.399999999994</v>
      </c>
      <c r="Z199">
        <v>76179.399999999994</v>
      </c>
      <c r="AA199">
        <v>77059.8</v>
      </c>
      <c r="AB199">
        <v>77961.3</v>
      </c>
      <c r="AC199">
        <v>78845.399999999994</v>
      </c>
      <c r="AD199">
        <v>79722.8</v>
      </c>
      <c r="AE199">
        <v>80620.2</v>
      </c>
      <c r="AF199">
        <v>81497.100000000006</v>
      </c>
      <c r="AG199">
        <v>82395.399999999994</v>
      </c>
    </row>
    <row r="200" spans="1:33" outlineLevel="1" x14ac:dyDescent="0.35">
      <c r="A200" t="s">
        <v>269</v>
      </c>
      <c r="B200">
        <v>448.19400000000002</v>
      </c>
      <c r="C200">
        <v>410.48099999999999</v>
      </c>
      <c r="D200">
        <v>423.21899999999999</v>
      </c>
      <c r="E200">
        <v>427.35</v>
      </c>
      <c r="F200">
        <v>430.28800000000001</v>
      </c>
      <c r="G200">
        <v>429.81</v>
      </c>
      <c r="H200">
        <v>427.35899999999998</v>
      </c>
      <c r="I200">
        <v>423.96100000000001</v>
      </c>
      <c r="J200">
        <v>420.57600000000002</v>
      </c>
      <c r="K200">
        <v>422.20699999999999</v>
      </c>
      <c r="L200">
        <v>424.63799999999998</v>
      </c>
      <c r="M200">
        <v>426.46199999999999</v>
      </c>
      <c r="N200">
        <v>428.274</v>
      </c>
      <c r="O200">
        <v>429.31700000000001</v>
      </c>
      <c r="P200">
        <v>430.80200000000002</v>
      </c>
      <c r="Q200">
        <v>431.23899999999998</v>
      </c>
      <c r="R200">
        <v>431.45800000000003</v>
      </c>
      <c r="S200">
        <v>431.553</v>
      </c>
      <c r="T200">
        <v>431.58199999999999</v>
      </c>
      <c r="U200">
        <v>437.31799999999998</v>
      </c>
      <c r="V200">
        <v>442.928</v>
      </c>
      <c r="W200">
        <v>448.47699999999998</v>
      </c>
      <c r="X200">
        <v>453.97899999999998</v>
      </c>
      <c r="Y200">
        <v>459.45</v>
      </c>
      <c r="Z200">
        <v>463.24200000000002</v>
      </c>
      <c r="AA200">
        <v>466.476</v>
      </c>
      <c r="AB200">
        <v>470.19099999999997</v>
      </c>
      <c r="AC200">
        <v>473.42500000000001</v>
      </c>
      <c r="AD200">
        <v>476.63099999999997</v>
      </c>
      <c r="AE200">
        <v>480.32299999999998</v>
      </c>
      <c r="AF200">
        <v>483.49900000000002</v>
      </c>
      <c r="AG200">
        <v>487.14299999999997</v>
      </c>
    </row>
    <row r="201" spans="1:33" outlineLevel="1" x14ac:dyDescent="0.35">
      <c r="A201" t="s">
        <v>270</v>
      </c>
      <c r="B201">
        <v>934.48199999999997</v>
      </c>
      <c r="C201">
        <v>865.97799999999995</v>
      </c>
      <c r="D201">
        <v>832.16200000000003</v>
      </c>
      <c r="E201">
        <v>792.39300000000003</v>
      </c>
      <c r="F201">
        <v>757.24900000000002</v>
      </c>
      <c r="G201">
        <v>717.99699999999996</v>
      </c>
      <c r="H201">
        <v>676.22900000000004</v>
      </c>
      <c r="I201">
        <v>633.86199999999997</v>
      </c>
      <c r="J201">
        <v>591.24</v>
      </c>
      <c r="K201">
        <v>566.40300000000002</v>
      </c>
      <c r="L201">
        <v>542.14200000000005</v>
      </c>
      <c r="M201">
        <v>517.96500000000003</v>
      </c>
      <c r="N201">
        <v>493.08100000000002</v>
      </c>
      <c r="O201">
        <v>468.13799999999998</v>
      </c>
      <c r="P201">
        <v>452.33600000000001</v>
      </c>
      <c r="Q201">
        <v>435.43799999999999</v>
      </c>
      <c r="R201">
        <v>418.44600000000003</v>
      </c>
      <c r="S201">
        <v>401.44</v>
      </c>
      <c r="T201">
        <v>384.39499999999998</v>
      </c>
      <c r="U201">
        <v>384.11200000000002</v>
      </c>
      <c r="V201">
        <v>383.74900000000002</v>
      </c>
      <c r="W201">
        <v>383.37900000000002</v>
      </c>
      <c r="X201">
        <v>383.005</v>
      </c>
      <c r="Y201">
        <v>382.64400000000001</v>
      </c>
      <c r="Z201">
        <v>381.358</v>
      </c>
      <c r="AA201">
        <v>379.93700000000001</v>
      </c>
      <c r="AB201">
        <v>378.53300000000002</v>
      </c>
      <c r="AC201">
        <v>377.12599999999998</v>
      </c>
      <c r="AD201">
        <v>375.69900000000001</v>
      </c>
      <c r="AE201">
        <v>374.30099999999999</v>
      </c>
      <c r="AF201">
        <v>372.85199999999998</v>
      </c>
      <c r="AG201">
        <v>371.45</v>
      </c>
    </row>
    <row r="202" spans="1:33" outlineLevel="1" x14ac:dyDescent="0.35">
      <c r="A202" t="s">
        <v>271</v>
      </c>
      <c r="B202">
        <v>7.5494599999999998</v>
      </c>
      <c r="C202">
        <v>6.56968</v>
      </c>
      <c r="D202">
        <v>7.3465400000000001</v>
      </c>
      <c r="E202">
        <v>7.8310399999999998</v>
      </c>
      <c r="F202">
        <v>8.2913700000000006</v>
      </c>
      <c r="G202">
        <v>8.5950399999999991</v>
      </c>
      <c r="H202">
        <v>8.8051700000000004</v>
      </c>
      <c r="I202">
        <v>8.9731199999999998</v>
      </c>
      <c r="J202">
        <v>9.1272800000000007</v>
      </c>
      <c r="K202">
        <v>9.3919899999999998</v>
      </c>
      <c r="L202">
        <v>9.6763100000000009</v>
      </c>
      <c r="M202">
        <v>9.9521899999999999</v>
      </c>
      <c r="N202">
        <v>10.206799999999999</v>
      </c>
      <c r="O202">
        <v>10.4549</v>
      </c>
      <c r="P202">
        <v>10.704700000000001</v>
      </c>
      <c r="Q202">
        <v>10.921200000000001</v>
      </c>
      <c r="R202">
        <v>11.128500000000001</v>
      </c>
      <c r="S202">
        <v>11.330399999999999</v>
      </c>
      <c r="T202">
        <v>11.529199999999999</v>
      </c>
      <c r="U202">
        <v>11.738300000000001</v>
      </c>
      <c r="V202">
        <v>11.943300000000001</v>
      </c>
      <c r="W202">
        <v>12.146699999999999</v>
      </c>
      <c r="X202">
        <v>12.3491</v>
      </c>
      <c r="Y202">
        <v>12.551</v>
      </c>
      <c r="Z202">
        <v>12.7095</v>
      </c>
      <c r="AA202">
        <v>12.863899999999999</v>
      </c>
      <c r="AB202">
        <v>13.019399999999999</v>
      </c>
      <c r="AC202">
        <v>13.174300000000001</v>
      </c>
      <c r="AD202">
        <v>13.3279</v>
      </c>
      <c r="AE202">
        <v>13.482100000000001</v>
      </c>
      <c r="AF202">
        <v>13.635</v>
      </c>
      <c r="AG202">
        <v>13.787000000000001</v>
      </c>
    </row>
    <row r="203" spans="1:33" outlineLevel="1" x14ac:dyDescent="0.35">
      <c r="A203" t="s">
        <v>272</v>
      </c>
      <c r="B203">
        <v>3798.55</v>
      </c>
      <c r="C203">
        <v>3429.63</v>
      </c>
      <c r="D203">
        <v>3393.8</v>
      </c>
      <c r="E203">
        <v>3303.56</v>
      </c>
      <c r="F203">
        <v>3206.57</v>
      </c>
      <c r="G203">
        <v>3092.52</v>
      </c>
      <c r="H203">
        <v>2968.74</v>
      </c>
      <c r="I203">
        <v>2839.16</v>
      </c>
      <c r="J203">
        <v>2704.75</v>
      </c>
      <c r="K203">
        <v>2629.29</v>
      </c>
      <c r="L203">
        <v>2551.88</v>
      </c>
      <c r="M203">
        <v>2472.4</v>
      </c>
      <c r="N203">
        <v>2388.48</v>
      </c>
      <c r="O203">
        <v>2300.9</v>
      </c>
      <c r="P203">
        <v>2239.61</v>
      </c>
      <c r="Q203">
        <v>2174.8000000000002</v>
      </c>
      <c r="R203">
        <v>2107.83</v>
      </c>
      <c r="S203">
        <v>2039.69</v>
      </c>
      <c r="T203">
        <v>1971.21</v>
      </c>
      <c r="U203">
        <v>1967.77</v>
      </c>
      <c r="V203">
        <v>1964.69</v>
      </c>
      <c r="W203">
        <v>1962.98</v>
      </c>
      <c r="X203">
        <v>1962.62</v>
      </c>
      <c r="Y203">
        <v>1963.9</v>
      </c>
      <c r="Z203">
        <v>1962.8</v>
      </c>
      <c r="AA203">
        <v>1963.15</v>
      </c>
      <c r="AB203">
        <v>1965.4</v>
      </c>
      <c r="AC203">
        <v>1968.55</v>
      </c>
      <c r="AD203">
        <v>1972.89</v>
      </c>
      <c r="AE203">
        <v>1978.92</v>
      </c>
      <c r="AF203">
        <v>1985.43</v>
      </c>
      <c r="AG203">
        <v>1993.04</v>
      </c>
    </row>
    <row r="204" spans="1:33" outlineLevel="1" x14ac:dyDescent="0.35">
      <c r="A204" t="s">
        <v>273</v>
      </c>
      <c r="B204">
        <v>9.4954999999999998</v>
      </c>
      <c r="C204">
        <v>8.8800600000000003</v>
      </c>
      <c r="D204">
        <v>9.4266199999999998</v>
      </c>
      <c r="E204">
        <v>9.7735800000000008</v>
      </c>
      <c r="F204">
        <v>10.2822</v>
      </c>
      <c r="G204">
        <v>10.553800000000001</v>
      </c>
      <c r="H204">
        <v>10.6755</v>
      </c>
      <c r="I204">
        <v>10.757400000000001</v>
      </c>
      <c r="J204">
        <v>10.8498</v>
      </c>
      <c r="K204">
        <v>11.101699999999999</v>
      </c>
      <c r="L204">
        <v>11.3973</v>
      </c>
      <c r="M204">
        <v>11.684799999999999</v>
      </c>
      <c r="N204">
        <v>11.945</v>
      </c>
      <c r="O204">
        <v>12.2079</v>
      </c>
      <c r="P204">
        <v>12.5136</v>
      </c>
      <c r="Q204">
        <v>12.7469</v>
      </c>
      <c r="R204">
        <v>12.9788</v>
      </c>
      <c r="S204">
        <v>13.2105</v>
      </c>
      <c r="T204">
        <v>13.441800000000001</v>
      </c>
      <c r="U204">
        <v>13.6661</v>
      </c>
      <c r="V204">
        <v>13.887499999999999</v>
      </c>
      <c r="W204">
        <v>14.1091</v>
      </c>
      <c r="X204">
        <v>14.331799999999999</v>
      </c>
      <c r="Y204">
        <v>14.5555</v>
      </c>
      <c r="Z204">
        <v>14.7318</v>
      </c>
      <c r="AA204">
        <v>14.896699999999999</v>
      </c>
      <c r="AB204">
        <v>15.065300000000001</v>
      </c>
      <c r="AC204">
        <v>15.2311</v>
      </c>
      <c r="AD204">
        <v>15.3955</v>
      </c>
      <c r="AE204">
        <v>15.564</v>
      </c>
      <c r="AF204">
        <v>15.7281</v>
      </c>
      <c r="AG204">
        <v>15.896699999999999</v>
      </c>
    </row>
    <row r="205" spans="1:33" outlineLevel="1" x14ac:dyDescent="0.35">
      <c r="A205" t="s">
        <v>274</v>
      </c>
      <c r="B205">
        <v>38.758299999999998</v>
      </c>
      <c r="C205">
        <v>35.998699999999999</v>
      </c>
      <c r="D205">
        <v>36.837400000000002</v>
      </c>
      <c r="E205">
        <v>37.058399999999999</v>
      </c>
      <c r="F205">
        <v>37.135599999999997</v>
      </c>
      <c r="G205">
        <v>37.047600000000003</v>
      </c>
      <c r="H205">
        <v>36.871000000000002</v>
      </c>
      <c r="I205">
        <v>36.642099999999999</v>
      </c>
      <c r="J205">
        <v>36.438200000000002</v>
      </c>
      <c r="K205">
        <v>36.526800000000001</v>
      </c>
      <c r="L205">
        <v>36.664000000000001</v>
      </c>
      <c r="M205">
        <v>36.725999999999999</v>
      </c>
      <c r="N205">
        <v>36.825699999999998</v>
      </c>
      <c r="O205">
        <v>36.841200000000001</v>
      </c>
      <c r="P205">
        <v>36.809399999999997</v>
      </c>
      <c r="Q205">
        <v>36.696100000000001</v>
      </c>
      <c r="R205">
        <v>36.5702</v>
      </c>
      <c r="S205">
        <v>36.4375</v>
      </c>
      <c r="T205">
        <v>36.304400000000001</v>
      </c>
      <c r="U205">
        <v>36.704300000000003</v>
      </c>
      <c r="V205">
        <v>37.103400000000001</v>
      </c>
      <c r="W205">
        <v>37.5075</v>
      </c>
      <c r="X205">
        <v>37.916600000000003</v>
      </c>
      <c r="Y205">
        <v>38.3322</v>
      </c>
      <c r="Z205">
        <v>38.611899999999999</v>
      </c>
      <c r="AA205">
        <v>38.834800000000001</v>
      </c>
      <c r="AB205">
        <v>39.128999999999998</v>
      </c>
      <c r="AC205">
        <v>39.364800000000002</v>
      </c>
      <c r="AD205">
        <v>39.605899999999998</v>
      </c>
      <c r="AE205">
        <v>39.918199999999999</v>
      </c>
      <c r="AF205">
        <v>40.169899999999998</v>
      </c>
      <c r="AG205">
        <v>40.490200000000002</v>
      </c>
    </row>
    <row r="206" spans="1:33" outlineLevel="1" x14ac:dyDescent="0.35"/>
    <row r="207" spans="1:33" outlineLevel="1" x14ac:dyDescent="0.35">
      <c r="A207" s="4" t="s">
        <v>6</v>
      </c>
      <c r="B207" s="111">
        <f>$M$13-M177</f>
        <v>19.289999999999964</v>
      </c>
      <c r="C207" s="4" t="s">
        <v>288</v>
      </c>
    </row>
    <row r="208" spans="1:33" outlineLevel="1" x14ac:dyDescent="0.35">
      <c r="A208" s="110" t="s">
        <v>290</v>
      </c>
      <c r="B208" s="5">
        <f>$M$30-M194</f>
        <v>18.5</v>
      </c>
      <c r="C208" s="6" t="s">
        <v>302</v>
      </c>
    </row>
    <row r="209" spans="1:3" outlineLevel="1" x14ac:dyDescent="0.35">
      <c r="A209" s="110" t="s">
        <v>291</v>
      </c>
      <c r="B209" s="5">
        <f>$M$31-M195</f>
        <v>1.6899999999999693E-2</v>
      </c>
      <c r="C209" s="6" t="s">
        <v>302</v>
      </c>
    </row>
    <row r="210" spans="1:3" outlineLevel="1" x14ac:dyDescent="0.35">
      <c r="A210" s="110" t="s">
        <v>292</v>
      </c>
      <c r="B210" s="5">
        <f>$M$32-M196</f>
        <v>3.5499999999999421E-4</v>
      </c>
      <c r="C210" s="6" t="s">
        <v>302</v>
      </c>
    </row>
    <row r="211" spans="1:3" outlineLevel="1" x14ac:dyDescent="0.35">
      <c r="A211" s="110" t="s">
        <v>293</v>
      </c>
      <c r="B211" s="5">
        <f>$M$33-M197</f>
        <v>2.9999999999859028E-3</v>
      </c>
      <c r="C211" s="6" t="s">
        <v>288</v>
      </c>
    </row>
    <row r="212" spans="1:3" outlineLevel="1" x14ac:dyDescent="0.35">
      <c r="A212" s="110" t="s">
        <v>294</v>
      </c>
      <c r="B212" s="5">
        <f>$M$34-M198</f>
        <v>7.6200000000003456</v>
      </c>
      <c r="C212" s="6" t="s">
        <v>302</v>
      </c>
    </row>
    <row r="213" spans="1:3" outlineLevel="1" x14ac:dyDescent="0.35">
      <c r="A213" s="110" t="s">
        <v>295</v>
      </c>
      <c r="B213" s="5">
        <f>$M$35-M199</f>
        <v>477</v>
      </c>
      <c r="C213" s="6" t="s">
        <v>302</v>
      </c>
    </row>
    <row r="214" spans="1:3" outlineLevel="1" x14ac:dyDescent="0.35">
      <c r="A214" s="110" t="s">
        <v>296</v>
      </c>
      <c r="B214" s="5">
        <f>$M$36-M200</f>
        <v>0.59700000000003683</v>
      </c>
      <c r="C214" s="6" t="s">
        <v>302</v>
      </c>
    </row>
    <row r="215" spans="1:3" outlineLevel="1" x14ac:dyDescent="0.35">
      <c r="A215" s="110" t="s">
        <v>297</v>
      </c>
      <c r="B215" s="5">
        <f>$M$37-M201</f>
        <v>1.4189999999999827</v>
      </c>
      <c r="C215" s="6" t="s">
        <v>302</v>
      </c>
    </row>
    <row r="216" spans="1:3" outlineLevel="1" x14ac:dyDescent="0.35">
      <c r="A216" s="110" t="s">
        <v>298</v>
      </c>
      <c r="B216" s="5">
        <f>$M$38-M202</f>
        <v>3.5330000000000084E-2</v>
      </c>
      <c r="C216" s="6" t="s">
        <v>302</v>
      </c>
    </row>
    <row r="217" spans="1:3" outlineLevel="1" x14ac:dyDescent="0.35">
      <c r="A217" s="110" t="s">
        <v>299</v>
      </c>
      <c r="B217" s="5">
        <f>$M$39-M203</f>
        <v>0.84999999999990905</v>
      </c>
      <c r="C217" s="6" t="s">
        <v>302</v>
      </c>
    </row>
    <row r="218" spans="1:3" outlineLevel="1" x14ac:dyDescent="0.35">
      <c r="A218" s="110" t="s">
        <v>300</v>
      </c>
      <c r="B218" s="5">
        <f>$M$40-M204</f>
        <v>9.5400000000001484E-2</v>
      </c>
      <c r="C218" s="6" t="s">
        <v>302</v>
      </c>
    </row>
    <row r="219" spans="1:3" outlineLevel="1" x14ac:dyDescent="0.35">
      <c r="A219" s="110" t="s">
        <v>301</v>
      </c>
      <c r="B219" s="5">
        <f>$M$41-M205</f>
        <v>3.5000000000025011E-3</v>
      </c>
      <c r="C219" s="6" t="s">
        <v>302</v>
      </c>
    </row>
    <row r="220" spans="1:3" outlineLevel="1" x14ac:dyDescent="0.35">
      <c r="A220" s="110"/>
      <c r="B220" s="5"/>
      <c r="C220" s="6"/>
    </row>
    <row r="221" spans="1:3" outlineLevel="1" x14ac:dyDescent="0.35">
      <c r="A221" s="4" t="s">
        <v>16</v>
      </c>
      <c r="B221" s="112">
        <f>(SUM($E$13:$AG$13)-SUM(E177:AG177))/1000</f>
        <v>0.47346000000002098</v>
      </c>
      <c r="C221" s="4" t="s">
        <v>289</v>
      </c>
    </row>
    <row r="222" spans="1:3" outlineLevel="1" x14ac:dyDescent="0.35">
      <c r="A222" s="110" t="s">
        <v>290</v>
      </c>
      <c r="B222" s="5">
        <f>SUM($E$30:$AG$30)-SUM(E194:AG194)</f>
        <v>455.81999999999243</v>
      </c>
      <c r="C222" s="6" t="s">
        <v>302</v>
      </c>
    </row>
    <row r="223" spans="1:3" outlineLevel="1" x14ac:dyDescent="0.35">
      <c r="A223" s="110" t="s">
        <v>291</v>
      </c>
      <c r="B223" s="5">
        <f>SUM($E$31:$AG$31)-SUM(E195:AG195)</f>
        <v>0.35730000000000928</v>
      </c>
      <c r="C223" s="6" t="s">
        <v>302</v>
      </c>
    </row>
    <row r="224" spans="1:3" outlineLevel="1" x14ac:dyDescent="0.35">
      <c r="A224" s="110" t="s">
        <v>292</v>
      </c>
      <c r="B224" s="5">
        <f>SUM($E$32:$AG$32)-SUM(E196:AG196)</f>
        <v>8.4809999999997387E-3</v>
      </c>
      <c r="C224" s="6" t="s">
        <v>302</v>
      </c>
    </row>
    <row r="225" spans="1:33" outlineLevel="1" x14ac:dyDescent="0.35">
      <c r="A225" s="110" t="s">
        <v>293</v>
      </c>
      <c r="B225" s="5">
        <f>SUM($E$33:$AG$33)-SUM(E197:AG197)</f>
        <v>1.9499999999425199E-2</v>
      </c>
      <c r="C225" s="6" t="s">
        <v>288</v>
      </c>
    </row>
    <row r="226" spans="1:33" outlineLevel="1" x14ac:dyDescent="0.35">
      <c r="A226" s="110" t="s">
        <v>294</v>
      </c>
      <c r="B226" s="5">
        <f>SUM($E$34:$AG$34)-SUM(E198:AG198)</f>
        <v>183.5</v>
      </c>
      <c r="C226" s="6" t="s">
        <v>302</v>
      </c>
    </row>
    <row r="227" spans="1:33" outlineLevel="1" x14ac:dyDescent="0.35">
      <c r="A227" s="110" t="s">
        <v>295</v>
      </c>
      <c r="B227" s="5">
        <f>SUM($E$35:$AG$35)-SUM(E199:AG199)</f>
        <v>11449.40000000014</v>
      </c>
      <c r="C227" s="6" t="s">
        <v>302</v>
      </c>
    </row>
    <row r="228" spans="1:33" outlineLevel="1" x14ac:dyDescent="0.35">
      <c r="A228" s="110" t="s">
        <v>296</v>
      </c>
      <c r="B228" s="5">
        <f>SUM($E$36:$AG$36)-SUM(E200:AG200)</f>
        <v>14.71100000000115</v>
      </c>
      <c r="C228" s="6" t="s">
        <v>302</v>
      </c>
    </row>
    <row r="229" spans="1:33" outlineLevel="1" x14ac:dyDescent="0.35">
      <c r="A229" s="110" t="s">
        <v>297</v>
      </c>
      <c r="B229" s="5">
        <f>SUM($E$37:$AG$37)-SUM(E201:AG201)</f>
        <v>35.227999999999156</v>
      </c>
      <c r="C229" s="6" t="s">
        <v>302</v>
      </c>
    </row>
    <row r="230" spans="1:33" outlineLevel="1" x14ac:dyDescent="0.35">
      <c r="A230" s="110" t="s">
        <v>298</v>
      </c>
      <c r="B230" s="5">
        <f>SUM($E$38:$AG$38)-SUM(E202:AG202)</f>
        <v>0.87132000000002563</v>
      </c>
      <c r="C230" s="6" t="s">
        <v>302</v>
      </c>
    </row>
    <row r="231" spans="1:33" outlineLevel="1" x14ac:dyDescent="0.35">
      <c r="A231" s="110" t="s">
        <v>299</v>
      </c>
      <c r="B231" s="5">
        <f>SUM($E$39:$AG$39)-SUM(E203:AG203)</f>
        <v>21.679999999978463</v>
      </c>
      <c r="C231" s="6" t="s">
        <v>302</v>
      </c>
    </row>
    <row r="232" spans="1:33" outlineLevel="1" x14ac:dyDescent="0.35">
      <c r="A232" s="110" t="s">
        <v>300</v>
      </c>
      <c r="B232" s="5">
        <f>SUM($E$40:$AG$40)-SUM(E204:AG204)</f>
        <v>2.2825999999999453</v>
      </c>
      <c r="C232" s="6" t="s">
        <v>302</v>
      </c>
    </row>
    <row r="233" spans="1:33" outlineLevel="1" x14ac:dyDescent="0.35">
      <c r="A233" s="110" t="s">
        <v>301</v>
      </c>
      <c r="B233" s="5">
        <f>SUM($E$41:$AG$41)-SUM(E205:AG205)</f>
        <v>5.9000000000196451E-2</v>
      </c>
      <c r="C233" s="6" t="s">
        <v>302</v>
      </c>
    </row>
    <row r="236" spans="1:33" x14ac:dyDescent="0.35">
      <c r="A236" s="3" t="s">
        <v>282</v>
      </c>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outlineLevel="1" x14ac:dyDescent="0.35"/>
    <row r="238" spans="1:33" outlineLevel="1" x14ac:dyDescent="0.35">
      <c r="A238" s="1" t="s">
        <v>31</v>
      </c>
    </row>
    <row r="239" spans="1:33" outlineLevel="1" x14ac:dyDescent="0.35">
      <c r="A239" s="45" t="s">
        <v>275</v>
      </c>
    </row>
    <row r="240" spans="1:33" outlineLevel="1" x14ac:dyDescent="0.35">
      <c r="A240" t="s">
        <v>29</v>
      </c>
      <c r="B240">
        <v>2019</v>
      </c>
      <c r="C240">
        <v>2020</v>
      </c>
      <c r="D240">
        <v>2021</v>
      </c>
      <c r="E240">
        <v>2022</v>
      </c>
      <c r="F240">
        <v>2023</v>
      </c>
      <c r="G240">
        <v>2024</v>
      </c>
      <c r="H240">
        <v>2025</v>
      </c>
      <c r="I240">
        <v>2026</v>
      </c>
      <c r="J240">
        <v>2027</v>
      </c>
      <c r="K240">
        <v>2028</v>
      </c>
      <c r="L240">
        <v>2029</v>
      </c>
      <c r="M240">
        <v>2030</v>
      </c>
      <c r="N240">
        <v>2031</v>
      </c>
      <c r="O240">
        <v>2032</v>
      </c>
      <c r="P240">
        <v>2033</v>
      </c>
      <c r="Q240">
        <v>2034</v>
      </c>
      <c r="R240">
        <v>2035</v>
      </c>
      <c r="S240">
        <v>2036</v>
      </c>
      <c r="T240">
        <v>2037</v>
      </c>
      <c r="U240">
        <v>2038</v>
      </c>
      <c r="V240">
        <v>2039</v>
      </c>
      <c r="W240">
        <v>2040</v>
      </c>
      <c r="X240">
        <v>2041</v>
      </c>
      <c r="Y240">
        <v>2042</v>
      </c>
      <c r="Z240">
        <v>2043</v>
      </c>
      <c r="AA240">
        <v>2044</v>
      </c>
      <c r="AB240">
        <v>2045</v>
      </c>
      <c r="AC240">
        <v>2046</v>
      </c>
      <c r="AD240">
        <v>2047</v>
      </c>
      <c r="AE240">
        <v>2048</v>
      </c>
      <c r="AF240">
        <v>2049</v>
      </c>
      <c r="AG240">
        <v>2050</v>
      </c>
    </row>
    <row r="241" spans="1:33" outlineLevel="1" x14ac:dyDescent="0.35">
      <c r="A241" t="s">
        <v>30</v>
      </c>
      <c r="B241">
        <v>3074.34</v>
      </c>
      <c r="C241">
        <v>2817.49</v>
      </c>
      <c r="D241">
        <v>3050</v>
      </c>
      <c r="E241">
        <v>3204.78</v>
      </c>
      <c r="F241">
        <v>3373.71</v>
      </c>
      <c r="G241">
        <v>3487.5</v>
      </c>
      <c r="H241">
        <v>3564.42</v>
      </c>
      <c r="I241">
        <v>3638.78</v>
      </c>
      <c r="J241">
        <v>3706.73</v>
      </c>
      <c r="K241">
        <v>3812.45</v>
      </c>
      <c r="L241">
        <v>3925.1</v>
      </c>
      <c r="M241">
        <v>4031.27</v>
      </c>
      <c r="N241">
        <v>4136.3900000000003</v>
      </c>
      <c r="O241">
        <v>4242.96</v>
      </c>
      <c r="P241">
        <v>4356.09</v>
      </c>
      <c r="Q241">
        <v>4452.67</v>
      </c>
      <c r="R241">
        <v>4494.88</v>
      </c>
      <c r="S241">
        <v>4589.79</v>
      </c>
      <c r="T241">
        <v>4684.7700000000004</v>
      </c>
      <c r="U241">
        <v>4784.9799999999996</v>
      </c>
      <c r="V241">
        <v>4885.07</v>
      </c>
      <c r="W241">
        <v>4984.25</v>
      </c>
      <c r="X241">
        <v>5048.75</v>
      </c>
      <c r="Y241">
        <v>5115.78</v>
      </c>
      <c r="Z241">
        <v>5169.8900000000003</v>
      </c>
      <c r="AA241">
        <v>5222.3100000000004</v>
      </c>
      <c r="AB241">
        <v>5358.45</v>
      </c>
      <c r="AC241">
        <v>5400.6</v>
      </c>
      <c r="AD241">
        <v>5537.07</v>
      </c>
      <c r="AE241">
        <v>5494.39</v>
      </c>
      <c r="AF241">
        <v>5587.38</v>
      </c>
      <c r="AG241">
        <v>5705.95</v>
      </c>
    </row>
    <row r="242" spans="1:33" outlineLevel="1" x14ac:dyDescent="0.35"/>
    <row r="243" spans="1:33" outlineLevel="1" x14ac:dyDescent="0.35">
      <c r="A243" s="1" t="s">
        <v>32</v>
      </c>
    </row>
    <row r="244" spans="1:33" outlineLevel="1" x14ac:dyDescent="0.35">
      <c r="A244" s="45" t="s">
        <v>275</v>
      </c>
    </row>
    <row r="245" spans="1:33" outlineLevel="1" x14ac:dyDescent="0.35">
      <c r="A245" t="s">
        <v>29</v>
      </c>
      <c r="B245">
        <v>2019</v>
      </c>
      <c r="C245">
        <v>2020</v>
      </c>
      <c r="D245">
        <v>2021</v>
      </c>
      <c r="E245">
        <v>2022</v>
      </c>
      <c r="F245">
        <v>2023</v>
      </c>
      <c r="G245">
        <v>2024</v>
      </c>
      <c r="H245">
        <v>2025</v>
      </c>
      <c r="I245">
        <v>2026</v>
      </c>
      <c r="J245">
        <v>2027</v>
      </c>
      <c r="K245">
        <v>2028</v>
      </c>
      <c r="L245">
        <v>2029</v>
      </c>
      <c r="M245">
        <v>2030</v>
      </c>
      <c r="N245">
        <v>2031</v>
      </c>
      <c r="O245">
        <v>2032</v>
      </c>
      <c r="P245">
        <v>2033</v>
      </c>
      <c r="Q245">
        <v>2034</v>
      </c>
      <c r="R245">
        <v>2035</v>
      </c>
      <c r="S245">
        <v>2036</v>
      </c>
      <c r="T245">
        <v>2037</v>
      </c>
      <c r="U245">
        <v>2038</v>
      </c>
      <c r="V245">
        <v>2039</v>
      </c>
      <c r="W245">
        <v>2040</v>
      </c>
      <c r="X245">
        <v>2041</v>
      </c>
      <c r="Y245">
        <v>2042</v>
      </c>
      <c r="Z245">
        <v>2043</v>
      </c>
      <c r="AA245">
        <v>2044</v>
      </c>
      <c r="AB245">
        <v>2045</v>
      </c>
      <c r="AC245">
        <v>2046</v>
      </c>
      <c r="AD245">
        <v>2047</v>
      </c>
      <c r="AE245">
        <v>2048</v>
      </c>
      <c r="AF245">
        <v>2049</v>
      </c>
      <c r="AG245">
        <v>2050</v>
      </c>
    </row>
    <row r="246" spans="1:33" outlineLevel="1" x14ac:dyDescent="0.35">
      <c r="A246" t="s">
        <v>33</v>
      </c>
      <c r="B246">
        <v>415.67700000000002</v>
      </c>
      <c r="C246">
        <v>330.99799999999999</v>
      </c>
      <c r="D246">
        <v>399.30700000000002</v>
      </c>
      <c r="E246">
        <v>445.29399999999998</v>
      </c>
      <c r="F246">
        <v>480.71600000000001</v>
      </c>
      <c r="G246">
        <v>507.59199999999998</v>
      </c>
      <c r="H246">
        <v>529.48599999999999</v>
      </c>
      <c r="I246">
        <v>550.428</v>
      </c>
      <c r="J246">
        <v>569.02599999999995</v>
      </c>
      <c r="K246">
        <v>591.87300000000005</v>
      </c>
      <c r="L246">
        <v>614.29499999999996</v>
      </c>
      <c r="M246">
        <v>635.28099999999995</v>
      </c>
      <c r="N246">
        <v>654.524</v>
      </c>
      <c r="O246">
        <v>672.07100000000003</v>
      </c>
      <c r="P246">
        <v>688.15</v>
      </c>
      <c r="Q246">
        <v>703.10699999999997</v>
      </c>
      <c r="R246">
        <v>716.91200000000003</v>
      </c>
      <c r="S246">
        <v>730.00199999999995</v>
      </c>
      <c r="T246">
        <v>743.12400000000002</v>
      </c>
      <c r="U246">
        <v>759.11500000000001</v>
      </c>
      <c r="V246">
        <v>774.66399999999999</v>
      </c>
      <c r="W246">
        <v>790.06500000000005</v>
      </c>
      <c r="X246">
        <v>805.34100000000001</v>
      </c>
      <c r="Y246">
        <v>820.57899999999995</v>
      </c>
      <c r="Z246">
        <v>834.04100000000005</v>
      </c>
      <c r="AA246">
        <v>847.55899999999997</v>
      </c>
      <c r="AB246">
        <v>861.38499999999999</v>
      </c>
      <c r="AC246">
        <v>875.31200000000001</v>
      </c>
      <c r="AD246">
        <v>889.351</v>
      </c>
      <c r="AE246">
        <v>903.69</v>
      </c>
      <c r="AF246">
        <v>918.08900000000006</v>
      </c>
      <c r="AG246">
        <v>932.62099999999998</v>
      </c>
    </row>
    <row r="247" spans="1:33" outlineLevel="1" x14ac:dyDescent="0.35">
      <c r="A247" t="s">
        <v>34</v>
      </c>
      <c r="B247">
        <v>964.51099999999997</v>
      </c>
      <c r="C247">
        <v>895.34799999999996</v>
      </c>
      <c r="D247">
        <v>939.899</v>
      </c>
      <c r="E247">
        <v>963.90800000000002</v>
      </c>
      <c r="F247">
        <v>1016.64</v>
      </c>
      <c r="G247">
        <v>1031.72</v>
      </c>
      <c r="H247">
        <v>1021.16</v>
      </c>
      <c r="I247">
        <v>1005.38</v>
      </c>
      <c r="J247">
        <v>986.24699999999996</v>
      </c>
      <c r="K247">
        <v>989.5</v>
      </c>
      <c r="L247">
        <v>1000.47</v>
      </c>
      <c r="M247">
        <v>1010.31</v>
      </c>
      <c r="N247">
        <v>1015.36</v>
      </c>
      <c r="O247">
        <v>1026.4100000000001</v>
      </c>
      <c r="P247">
        <v>1045.05</v>
      </c>
      <c r="Q247">
        <v>1049.0999999999999</v>
      </c>
      <c r="R247">
        <v>1052.6500000000001</v>
      </c>
      <c r="S247">
        <v>1055.9100000000001</v>
      </c>
      <c r="T247">
        <v>1059.0899999999999</v>
      </c>
      <c r="U247">
        <v>1062.0899999999999</v>
      </c>
      <c r="V247">
        <v>1064.44</v>
      </c>
      <c r="W247">
        <v>1066.57</v>
      </c>
      <c r="X247">
        <v>1068.98</v>
      </c>
      <c r="Y247">
        <v>1071.19</v>
      </c>
      <c r="Z247">
        <v>1073.6300000000001</v>
      </c>
      <c r="AA247">
        <v>1074.23</v>
      </c>
      <c r="AB247">
        <v>1074.8499999999999</v>
      </c>
      <c r="AC247">
        <v>1075.52</v>
      </c>
      <c r="AD247">
        <v>1075.74</v>
      </c>
      <c r="AE247">
        <v>1076.51</v>
      </c>
      <c r="AF247">
        <v>1076.8399999999999</v>
      </c>
      <c r="AG247">
        <v>1077.67</v>
      </c>
    </row>
    <row r="248" spans="1:33" outlineLevel="1" x14ac:dyDescent="0.35">
      <c r="A248" t="s">
        <v>35</v>
      </c>
      <c r="B248">
        <v>260.74099999999999</v>
      </c>
      <c r="C248">
        <v>246.815</v>
      </c>
      <c r="D248">
        <v>236.00299999999999</v>
      </c>
      <c r="E248">
        <v>224.64699999999999</v>
      </c>
      <c r="F248">
        <v>216.63900000000001</v>
      </c>
      <c r="G248">
        <v>208.51499999999999</v>
      </c>
      <c r="H248">
        <v>200.334</v>
      </c>
      <c r="I248">
        <v>192.167</v>
      </c>
      <c r="J248">
        <v>183.94300000000001</v>
      </c>
      <c r="K248">
        <v>180.73400000000001</v>
      </c>
      <c r="L248">
        <v>177.52799999999999</v>
      </c>
      <c r="M248">
        <v>174.36600000000001</v>
      </c>
      <c r="N248">
        <v>171.149</v>
      </c>
      <c r="O248">
        <v>167.93600000000001</v>
      </c>
      <c r="P248">
        <v>164.375</v>
      </c>
      <c r="Q248">
        <v>160.78700000000001</v>
      </c>
      <c r="R248">
        <v>157.19300000000001</v>
      </c>
      <c r="S248">
        <v>153.613</v>
      </c>
      <c r="T248">
        <v>150.02199999999999</v>
      </c>
      <c r="U248">
        <v>149.30199999999999</v>
      </c>
      <c r="V248">
        <v>148.58600000000001</v>
      </c>
      <c r="W248">
        <v>147.85599999999999</v>
      </c>
      <c r="X248">
        <v>147.13999999999999</v>
      </c>
      <c r="Y248">
        <v>146.411</v>
      </c>
      <c r="Z248">
        <v>145.666</v>
      </c>
      <c r="AA248">
        <v>144.91499999999999</v>
      </c>
      <c r="AB248">
        <v>144.16900000000001</v>
      </c>
      <c r="AC248">
        <v>143.41200000000001</v>
      </c>
      <c r="AD248">
        <v>142.65899999999999</v>
      </c>
      <c r="AE248">
        <v>141.90600000000001</v>
      </c>
      <c r="AF248">
        <v>141.16399999999999</v>
      </c>
      <c r="AG248">
        <v>140.42099999999999</v>
      </c>
    </row>
    <row r="249" spans="1:33" outlineLevel="1" x14ac:dyDescent="0.35">
      <c r="A249" t="s">
        <v>36</v>
      </c>
      <c r="B249">
        <v>7.4291700000000001</v>
      </c>
      <c r="C249">
        <v>7.3372200000000003</v>
      </c>
      <c r="D249">
        <v>7.5947300000000002</v>
      </c>
      <c r="E249">
        <v>7.7958400000000001</v>
      </c>
      <c r="F249">
        <v>7.9432900000000002</v>
      </c>
      <c r="G249">
        <v>8.0758600000000005</v>
      </c>
      <c r="H249">
        <v>8.2012</v>
      </c>
      <c r="I249">
        <v>8.3224499999999999</v>
      </c>
      <c r="J249">
        <v>8.4419799999999992</v>
      </c>
      <c r="K249">
        <v>8.74939</v>
      </c>
      <c r="L249">
        <v>9.0563199999999995</v>
      </c>
      <c r="M249">
        <v>9.3629899999999999</v>
      </c>
      <c r="N249">
        <v>9.6696899999999992</v>
      </c>
      <c r="O249">
        <v>9.9761000000000006</v>
      </c>
      <c r="P249">
        <v>10.0123</v>
      </c>
      <c r="Q249">
        <v>10.048400000000001</v>
      </c>
      <c r="R249">
        <v>10.0846</v>
      </c>
      <c r="S249">
        <v>10.1213</v>
      </c>
      <c r="T249">
        <v>10.1572</v>
      </c>
      <c r="U249">
        <v>10.090400000000001</v>
      </c>
      <c r="V249">
        <v>10.0237</v>
      </c>
      <c r="W249">
        <v>9.9569899999999993</v>
      </c>
      <c r="X249">
        <v>9.8903300000000005</v>
      </c>
      <c r="Y249">
        <v>9.8237000000000005</v>
      </c>
      <c r="Z249">
        <v>9.7896199999999993</v>
      </c>
      <c r="AA249">
        <v>9.7556200000000004</v>
      </c>
      <c r="AB249">
        <v>9.7218900000000001</v>
      </c>
      <c r="AC249">
        <v>9.6874699999999994</v>
      </c>
      <c r="AD249">
        <v>9.65334</v>
      </c>
      <c r="AE249">
        <v>9.6192100000000007</v>
      </c>
      <c r="AF249">
        <v>9.5862099999999995</v>
      </c>
      <c r="AG249">
        <v>9.5522200000000002</v>
      </c>
    </row>
    <row r="250" spans="1:33" outlineLevel="1" x14ac:dyDescent="0.35">
      <c r="A250" t="s">
        <v>37</v>
      </c>
      <c r="B250">
        <v>1726.9</v>
      </c>
      <c r="C250">
        <v>1637.91</v>
      </c>
      <c r="D250">
        <v>1768.11</v>
      </c>
      <c r="E250">
        <v>1864.06</v>
      </c>
      <c r="F250">
        <v>1952.69</v>
      </c>
      <c r="G250">
        <v>2032.52</v>
      </c>
      <c r="H250">
        <v>2106.16</v>
      </c>
      <c r="I250">
        <v>2183.39</v>
      </c>
      <c r="J250">
        <v>2259.9899999999998</v>
      </c>
      <c r="K250">
        <v>2342.5100000000002</v>
      </c>
      <c r="L250">
        <v>2424.66</v>
      </c>
      <c r="M250">
        <v>2502.87</v>
      </c>
      <c r="N250">
        <v>2586.61</v>
      </c>
      <c r="O250">
        <v>2667.48</v>
      </c>
      <c r="P250">
        <v>2749.43</v>
      </c>
      <c r="Q250">
        <v>2830.55</v>
      </c>
      <c r="R250">
        <v>2858.96</v>
      </c>
      <c r="S250">
        <v>2941.06</v>
      </c>
      <c r="T250">
        <v>3023.3</v>
      </c>
      <c r="U250">
        <v>3105.29</v>
      </c>
      <c r="V250">
        <v>3188.27</v>
      </c>
      <c r="W250">
        <v>3270.72</v>
      </c>
      <c r="X250">
        <v>3318.32</v>
      </c>
      <c r="Y250">
        <v>3368.69</v>
      </c>
      <c r="Z250">
        <v>3407.68</v>
      </c>
      <c r="AA250">
        <v>3446.77</v>
      </c>
      <c r="AB250">
        <v>3569.24</v>
      </c>
      <c r="AC250">
        <v>3597.59</v>
      </c>
      <c r="AD250">
        <v>3720.58</v>
      </c>
      <c r="AE250">
        <v>3663.58</v>
      </c>
      <c r="AF250">
        <v>3742.62</v>
      </c>
      <c r="AG250">
        <v>3846.61</v>
      </c>
    </row>
    <row r="251" spans="1:33" outlineLevel="1" x14ac:dyDescent="0.35">
      <c r="A251" t="s">
        <v>38</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row>
    <row r="252" spans="1:33" outlineLevel="1" x14ac:dyDescent="0.35">
      <c r="A252" t="s">
        <v>39</v>
      </c>
      <c r="B252">
        <v>-300.91800000000001</v>
      </c>
      <c r="C252">
        <v>-300.91800000000001</v>
      </c>
      <c r="D252">
        <v>-300.91800000000001</v>
      </c>
      <c r="E252">
        <v>-300.91800000000001</v>
      </c>
      <c r="F252">
        <v>-300.91800000000001</v>
      </c>
      <c r="G252">
        <v>-300.91800000000001</v>
      </c>
      <c r="H252">
        <v>-300.91800000000001</v>
      </c>
      <c r="I252">
        <v>-300.91800000000001</v>
      </c>
      <c r="J252">
        <v>-300.91800000000001</v>
      </c>
      <c r="K252">
        <v>-300.91800000000001</v>
      </c>
      <c r="L252">
        <v>-300.91800000000001</v>
      </c>
      <c r="M252">
        <v>-300.91800000000001</v>
      </c>
      <c r="N252">
        <v>-300.91800000000001</v>
      </c>
      <c r="O252">
        <v>-300.91800000000001</v>
      </c>
      <c r="P252">
        <v>-300.91800000000001</v>
      </c>
      <c r="Q252">
        <v>-300.91800000000001</v>
      </c>
      <c r="R252">
        <v>-300.91800000000001</v>
      </c>
      <c r="S252">
        <v>-300.91800000000001</v>
      </c>
      <c r="T252">
        <v>-300.91800000000001</v>
      </c>
      <c r="U252">
        <v>-300.91800000000001</v>
      </c>
      <c r="V252">
        <v>-300.91800000000001</v>
      </c>
      <c r="W252">
        <v>-300.91800000000001</v>
      </c>
      <c r="X252">
        <v>-300.91800000000001</v>
      </c>
      <c r="Y252">
        <v>-300.91800000000001</v>
      </c>
      <c r="Z252">
        <v>-300.91800000000001</v>
      </c>
      <c r="AA252">
        <v>-300.91800000000001</v>
      </c>
      <c r="AB252">
        <v>-300.91800000000001</v>
      </c>
      <c r="AC252">
        <v>-300.91800000000001</v>
      </c>
      <c r="AD252">
        <v>-300.91800000000001</v>
      </c>
      <c r="AE252">
        <v>-300.91800000000001</v>
      </c>
      <c r="AF252">
        <v>-300.91800000000001</v>
      </c>
      <c r="AG252">
        <v>-300.91800000000001</v>
      </c>
    </row>
    <row r="253" spans="1:33" outlineLevel="1" x14ac:dyDescent="0.35">
      <c r="A253" t="s">
        <v>40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row>
    <row r="254" spans="1:33" outlineLevel="1" x14ac:dyDescent="0.35"/>
    <row r="255" spans="1:33" outlineLevel="1" x14ac:dyDescent="0.35">
      <c r="A255" s="1" t="s">
        <v>262</v>
      </c>
    </row>
    <row r="256" spans="1:33" outlineLevel="1" x14ac:dyDescent="0.35">
      <c r="A256" s="45" t="s">
        <v>276</v>
      </c>
    </row>
    <row r="257" spans="1:33" outlineLevel="1" x14ac:dyDescent="0.35">
      <c r="A257" t="s">
        <v>29</v>
      </c>
      <c r="B257">
        <v>2019</v>
      </c>
      <c r="C257">
        <v>2020</v>
      </c>
      <c r="D257">
        <v>2021</v>
      </c>
      <c r="E257">
        <v>2022</v>
      </c>
      <c r="F257">
        <v>2023</v>
      </c>
      <c r="G257">
        <v>2024</v>
      </c>
      <c r="H257">
        <v>2025</v>
      </c>
      <c r="I257">
        <v>2026</v>
      </c>
      <c r="J257">
        <v>2027</v>
      </c>
      <c r="K257">
        <v>2028</v>
      </c>
      <c r="L257">
        <v>2029</v>
      </c>
      <c r="M257">
        <v>2030</v>
      </c>
      <c r="N257">
        <v>2031</v>
      </c>
      <c r="O257">
        <v>2032</v>
      </c>
      <c r="P257">
        <v>2033</v>
      </c>
      <c r="Q257">
        <v>2034</v>
      </c>
      <c r="R257">
        <v>2035</v>
      </c>
      <c r="S257">
        <v>2036</v>
      </c>
      <c r="T257">
        <v>2037</v>
      </c>
      <c r="U257">
        <v>2038</v>
      </c>
      <c r="V257">
        <v>2039</v>
      </c>
      <c r="W257">
        <v>2040</v>
      </c>
      <c r="X257">
        <v>2041</v>
      </c>
      <c r="Y257">
        <v>2042</v>
      </c>
      <c r="Z257">
        <v>2043</v>
      </c>
      <c r="AA257">
        <v>2044</v>
      </c>
      <c r="AB257">
        <v>2045</v>
      </c>
      <c r="AC257">
        <v>2046</v>
      </c>
      <c r="AD257">
        <v>2047</v>
      </c>
      <c r="AE257">
        <v>2048</v>
      </c>
      <c r="AF257">
        <v>2049</v>
      </c>
      <c r="AG257">
        <v>2050</v>
      </c>
    </row>
    <row r="258" spans="1:33" outlineLevel="1" x14ac:dyDescent="0.35">
      <c r="A258" t="s">
        <v>263</v>
      </c>
      <c r="B258">
        <v>2032.19</v>
      </c>
      <c r="C258">
        <v>1842.45</v>
      </c>
      <c r="D258">
        <v>2017.91</v>
      </c>
      <c r="E258">
        <v>2134.8200000000002</v>
      </c>
      <c r="F258">
        <v>2272.31</v>
      </c>
      <c r="G258">
        <v>2359.98</v>
      </c>
      <c r="H258">
        <v>2415.4699999999998</v>
      </c>
      <c r="I258">
        <v>2463.84</v>
      </c>
      <c r="J258">
        <v>2506.1</v>
      </c>
      <c r="K258">
        <v>2586.02</v>
      </c>
      <c r="L258">
        <v>2672.95</v>
      </c>
      <c r="M258">
        <v>2757.36</v>
      </c>
      <c r="N258">
        <v>2835.43</v>
      </c>
      <c r="O258">
        <v>2917.96</v>
      </c>
      <c r="P258">
        <v>3006.73</v>
      </c>
      <c r="Q258">
        <v>3080.24</v>
      </c>
      <c r="R258">
        <v>3152.23</v>
      </c>
      <c r="S258">
        <v>3224.26</v>
      </c>
      <c r="T258">
        <v>3294.27</v>
      </c>
      <c r="U258">
        <v>3363.55</v>
      </c>
      <c r="V258">
        <v>3431.99</v>
      </c>
      <c r="W258">
        <v>3500.29</v>
      </c>
      <c r="X258">
        <v>3568.45</v>
      </c>
      <c r="Y258">
        <v>3636.72</v>
      </c>
      <c r="Z258">
        <v>3692</v>
      </c>
      <c r="AA258">
        <v>3745.53</v>
      </c>
      <c r="AB258">
        <v>3800.48</v>
      </c>
      <c r="AC258">
        <v>3852.98</v>
      </c>
      <c r="AD258">
        <v>3906.68</v>
      </c>
      <c r="AE258">
        <v>3961.02</v>
      </c>
      <c r="AF258">
        <v>4018.07</v>
      </c>
      <c r="AG258">
        <v>4072.18</v>
      </c>
    </row>
    <row r="259" spans="1:33" outlineLevel="1" x14ac:dyDescent="0.35">
      <c r="A259" t="s">
        <v>264</v>
      </c>
      <c r="B259">
        <v>23.250699999999998</v>
      </c>
      <c r="C259">
        <v>21.8203</v>
      </c>
      <c r="D259">
        <v>23.190799999999999</v>
      </c>
      <c r="E259">
        <v>24.1341</v>
      </c>
      <c r="F259">
        <v>24.9161</v>
      </c>
      <c r="G259">
        <v>25.597300000000001</v>
      </c>
      <c r="H259">
        <v>26.161100000000001</v>
      </c>
      <c r="I259">
        <v>26.690999999999999</v>
      </c>
      <c r="J259">
        <v>27.2165</v>
      </c>
      <c r="K259">
        <v>27.700600000000001</v>
      </c>
      <c r="L259">
        <v>28.1952</v>
      </c>
      <c r="M259">
        <v>28.619199999999999</v>
      </c>
      <c r="N259">
        <v>29.039300000000001</v>
      </c>
      <c r="O259">
        <v>29.4604</v>
      </c>
      <c r="P259">
        <v>29.905799999999999</v>
      </c>
      <c r="Q259">
        <v>30.354199999999999</v>
      </c>
      <c r="R259">
        <v>30.777699999999999</v>
      </c>
      <c r="S259">
        <v>31.200399999999998</v>
      </c>
      <c r="T259">
        <v>31.630500000000001</v>
      </c>
      <c r="U259">
        <v>32.109200000000001</v>
      </c>
      <c r="V259">
        <v>32.592700000000001</v>
      </c>
      <c r="W259">
        <v>33.022399999999998</v>
      </c>
      <c r="X259">
        <v>33.460099999999997</v>
      </c>
      <c r="Y259">
        <v>33.904600000000002</v>
      </c>
      <c r="Z259">
        <v>34.376300000000001</v>
      </c>
      <c r="AA259">
        <v>34.8476</v>
      </c>
      <c r="AB259">
        <v>35.2866</v>
      </c>
      <c r="AC259">
        <v>35.738999999999997</v>
      </c>
      <c r="AD259">
        <v>36.186300000000003</v>
      </c>
      <c r="AE259">
        <v>36.6389</v>
      </c>
      <c r="AF259">
        <v>37.0961</v>
      </c>
      <c r="AG259">
        <v>37.557099999999998</v>
      </c>
    </row>
    <row r="260" spans="1:33" outlineLevel="1" x14ac:dyDescent="0.35">
      <c r="A260" t="s">
        <v>265</v>
      </c>
      <c r="B260">
        <v>0.31222299999999997</v>
      </c>
      <c r="C260">
        <v>0.28878599999999999</v>
      </c>
      <c r="D260">
        <v>0.30726599999999998</v>
      </c>
      <c r="E260">
        <v>0.31910100000000002</v>
      </c>
      <c r="F260">
        <v>0.32827299999999998</v>
      </c>
      <c r="G260">
        <v>0.33515699999999998</v>
      </c>
      <c r="H260">
        <v>0.34071600000000002</v>
      </c>
      <c r="I260">
        <v>0.34585700000000003</v>
      </c>
      <c r="J260">
        <v>0.35068899999999997</v>
      </c>
      <c r="K260">
        <v>0.35641</v>
      </c>
      <c r="L260">
        <v>0.36227700000000002</v>
      </c>
      <c r="M260">
        <v>0.36802400000000002</v>
      </c>
      <c r="N260">
        <v>0.37359999999999999</v>
      </c>
      <c r="O260">
        <v>0.37923499999999999</v>
      </c>
      <c r="P260">
        <v>0.385104</v>
      </c>
      <c r="Q260">
        <v>0.39072800000000002</v>
      </c>
      <c r="R260">
        <v>0.39636500000000002</v>
      </c>
      <c r="S260">
        <v>0.40204600000000001</v>
      </c>
      <c r="T260">
        <v>0.40776200000000001</v>
      </c>
      <c r="U260">
        <v>0.41392600000000002</v>
      </c>
      <c r="V260">
        <v>0.42017100000000002</v>
      </c>
      <c r="W260">
        <v>0.42641200000000001</v>
      </c>
      <c r="X260">
        <v>0.43272500000000003</v>
      </c>
      <c r="Y260">
        <v>0.439114</v>
      </c>
      <c r="Z260">
        <v>0.44536300000000001</v>
      </c>
      <c r="AA260">
        <v>0.45166099999999998</v>
      </c>
      <c r="AB260">
        <v>0.458067</v>
      </c>
      <c r="AC260">
        <v>0.46458500000000003</v>
      </c>
      <c r="AD260">
        <v>0.47111500000000001</v>
      </c>
      <c r="AE260">
        <v>0.47775699999999999</v>
      </c>
      <c r="AF260">
        <v>0.48458899999999999</v>
      </c>
      <c r="AG260">
        <v>0.49147200000000002</v>
      </c>
    </row>
    <row r="261" spans="1:33" outlineLevel="1" x14ac:dyDescent="0.35">
      <c r="A261" t="s">
        <v>266</v>
      </c>
      <c r="B261">
        <v>50.57</v>
      </c>
      <c r="C261">
        <v>50.943100000000001</v>
      </c>
      <c r="D261">
        <v>59.138300000000001</v>
      </c>
      <c r="E261">
        <v>66.437700000000007</v>
      </c>
      <c r="F261">
        <v>73.240499999999997</v>
      </c>
      <c r="G261">
        <v>79.755300000000005</v>
      </c>
      <c r="H261">
        <v>86.110299999999995</v>
      </c>
      <c r="I261">
        <v>98.540400000000005</v>
      </c>
      <c r="J261">
        <v>110.92700000000001</v>
      </c>
      <c r="K261">
        <v>121.596</v>
      </c>
      <c r="L261">
        <v>131.50399999999999</v>
      </c>
      <c r="M261">
        <v>139.839</v>
      </c>
      <c r="N261">
        <v>153.59399999999999</v>
      </c>
      <c r="O261">
        <v>164.72</v>
      </c>
      <c r="P261">
        <v>175.137</v>
      </c>
      <c r="Q261">
        <v>184.792</v>
      </c>
      <c r="R261">
        <v>142.39699999999999</v>
      </c>
      <c r="S261">
        <v>152.738</v>
      </c>
      <c r="T261">
        <v>164.96799999999999</v>
      </c>
      <c r="U261">
        <v>178.20599999999999</v>
      </c>
      <c r="V261">
        <v>192.041</v>
      </c>
      <c r="W261">
        <v>206.61099999999999</v>
      </c>
      <c r="X261">
        <v>186.40199999999999</v>
      </c>
      <c r="Y261">
        <v>168.36099999999999</v>
      </c>
      <c r="Z261">
        <v>150.53200000000001</v>
      </c>
      <c r="AA261">
        <v>133.036</v>
      </c>
      <c r="AB261">
        <v>198.38900000000001</v>
      </c>
      <c r="AC261">
        <v>172.08600000000001</v>
      </c>
      <c r="AD261">
        <v>239.02799999999999</v>
      </c>
      <c r="AE261">
        <v>125.688</v>
      </c>
      <c r="AF261">
        <v>145.39099999999999</v>
      </c>
      <c r="AG261">
        <v>193.18299999999999</v>
      </c>
    </row>
    <row r="262" spans="1:33" outlineLevel="1" x14ac:dyDescent="0.35">
      <c r="A262" t="s">
        <v>267</v>
      </c>
      <c r="B262">
        <v>3355.79</v>
      </c>
      <c r="C262">
        <v>3140.47</v>
      </c>
      <c r="D262">
        <v>3184.27</v>
      </c>
      <c r="E262">
        <v>3183.5</v>
      </c>
      <c r="F262">
        <v>3193.82</v>
      </c>
      <c r="G262">
        <v>3179.69</v>
      </c>
      <c r="H262">
        <v>3150.65</v>
      </c>
      <c r="I262">
        <v>3117.17</v>
      </c>
      <c r="J262">
        <v>3083.07</v>
      </c>
      <c r="K262">
        <v>3093.01</v>
      </c>
      <c r="L262">
        <v>3108.53</v>
      </c>
      <c r="M262">
        <v>3121.08</v>
      </c>
      <c r="N262">
        <v>3132.49</v>
      </c>
      <c r="O262">
        <v>3142.21</v>
      </c>
      <c r="P262">
        <v>3162.64</v>
      </c>
      <c r="Q262">
        <v>3174.39</v>
      </c>
      <c r="R262">
        <v>3185.8</v>
      </c>
      <c r="S262">
        <v>3197.81</v>
      </c>
      <c r="T262">
        <v>3208.46</v>
      </c>
      <c r="U262">
        <v>3256.25</v>
      </c>
      <c r="V262">
        <v>3303.89</v>
      </c>
      <c r="W262">
        <v>3351.62</v>
      </c>
      <c r="X262">
        <v>3399.27</v>
      </c>
      <c r="Y262">
        <v>3447.19</v>
      </c>
      <c r="Z262">
        <v>3480.75</v>
      </c>
      <c r="AA262">
        <v>3510.88</v>
      </c>
      <c r="AB262">
        <v>3544.66</v>
      </c>
      <c r="AC262">
        <v>3574.03</v>
      </c>
      <c r="AD262">
        <v>3604.04</v>
      </c>
      <c r="AE262">
        <v>3636.9</v>
      </c>
      <c r="AF262">
        <v>3669.2</v>
      </c>
      <c r="AG262">
        <v>3702.33</v>
      </c>
    </row>
    <row r="263" spans="1:33" outlineLevel="1" x14ac:dyDescent="0.35">
      <c r="A263" t="s">
        <v>268</v>
      </c>
      <c r="B263">
        <v>47911.1</v>
      </c>
      <c r="C263">
        <v>45061.3</v>
      </c>
      <c r="D263">
        <v>47909.599999999999</v>
      </c>
      <c r="E263">
        <v>49777.2</v>
      </c>
      <c r="F263">
        <v>52357.2</v>
      </c>
      <c r="G263">
        <v>53863</v>
      </c>
      <c r="H263">
        <v>54662.8</v>
      </c>
      <c r="I263">
        <v>55298.7</v>
      </c>
      <c r="J263">
        <v>55838.9</v>
      </c>
      <c r="K263">
        <v>57194.3</v>
      </c>
      <c r="L263">
        <v>58750.400000000001</v>
      </c>
      <c r="M263">
        <v>60270.2</v>
      </c>
      <c r="N263">
        <v>61612.6</v>
      </c>
      <c r="O263">
        <v>63038.5</v>
      </c>
      <c r="P263">
        <v>64663.1</v>
      </c>
      <c r="Q263">
        <v>65922.7</v>
      </c>
      <c r="R263">
        <v>67178.5</v>
      </c>
      <c r="S263">
        <v>68454.399999999994</v>
      </c>
      <c r="T263">
        <v>69688</v>
      </c>
      <c r="U263">
        <v>70885.600000000006</v>
      </c>
      <c r="V263">
        <v>72075.399999999994</v>
      </c>
      <c r="W263">
        <v>73267.8</v>
      </c>
      <c r="X263">
        <v>74463.199999999997</v>
      </c>
      <c r="Y263">
        <v>75668.5</v>
      </c>
      <c r="Z263">
        <v>76606.399999999994</v>
      </c>
      <c r="AA263">
        <v>77489.5</v>
      </c>
      <c r="AB263">
        <v>78412.399999999994</v>
      </c>
      <c r="AC263">
        <v>79269.5</v>
      </c>
      <c r="AD263">
        <v>80147.8</v>
      </c>
      <c r="AE263">
        <v>81043</v>
      </c>
      <c r="AF263">
        <v>81989.600000000006</v>
      </c>
      <c r="AG263">
        <v>82884.399999999994</v>
      </c>
    </row>
    <row r="264" spans="1:33" outlineLevel="1" x14ac:dyDescent="0.35">
      <c r="A264" t="s">
        <v>269</v>
      </c>
      <c r="B264">
        <v>448.19400000000002</v>
      </c>
      <c r="C264">
        <v>410.48099999999999</v>
      </c>
      <c r="D264">
        <v>423.21899999999999</v>
      </c>
      <c r="E264">
        <v>427.35</v>
      </c>
      <c r="F264">
        <v>430.28800000000001</v>
      </c>
      <c r="G264">
        <v>429.92899999999997</v>
      </c>
      <c r="H264">
        <v>427.66399999999999</v>
      </c>
      <c r="I264">
        <v>424.49299999999999</v>
      </c>
      <c r="J264">
        <v>421.18</v>
      </c>
      <c r="K264">
        <v>422.82499999999999</v>
      </c>
      <c r="L264">
        <v>425.245</v>
      </c>
      <c r="M264">
        <v>427.05799999999999</v>
      </c>
      <c r="N264">
        <v>428.81900000000002</v>
      </c>
      <c r="O264">
        <v>429.91</v>
      </c>
      <c r="P264">
        <v>431.38900000000001</v>
      </c>
      <c r="Q264">
        <v>431.81900000000002</v>
      </c>
      <c r="R264">
        <v>432.03399999999999</v>
      </c>
      <c r="S264">
        <v>432.14600000000002</v>
      </c>
      <c r="T264">
        <v>432.17899999999997</v>
      </c>
      <c r="U264">
        <v>437.89400000000001</v>
      </c>
      <c r="V264">
        <v>443.49299999999999</v>
      </c>
      <c r="W264">
        <v>449.03899999999999</v>
      </c>
      <c r="X264">
        <v>454.53899999999999</v>
      </c>
      <c r="Y264">
        <v>460.01400000000001</v>
      </c>
      <c r="Z264">
        <v>463.80500000000001</v>
      </c>
      <c r="AA264">
        <v>467.04399999999998</v>
      </c>
      <c r="AB264">
        <v>470.78100000000001</v>
      </c>
      <c r="AC264">
        <v>474.01100000000002</v>
      </c>
      <c r="AD264">
        <v>477.19900000000001</v>
      </c>
      <c r="AE264">
        <v>480.88400000000001</v>
      </c>
      <c r="AF264">
        <v>484.12400000000002</v>
      </c>
      <c r="AG264">
        <v>487.82799999999997</v>
      </c>
    </row>
    <row r="265" spans="1:33" outlineLevel="1" x14ac:dyDescent="0.35">
      <c r="A265" t="s">
        <v>270</v>
      </c>
      <c r="B265">
        <v>934.48199999999997</v>
      </c>
      <c r="C265">
        <v>865.97799999999995</v>
      </c>
      <c r="D265">
        <v>832.16200000000003</v>
      </c>
      <c r="E265">
        <v>792.39300000000003</v>
      </c>
      <c r="F265">
        <v>757.24900000000002</v>
      </c>
      <c r="G265">
        <v>718.30600000000004</v>
      </c>
      <c r="H265">
        <v>676.995</v>
      </c>
      <c r="I265">
        <v>635.178</v>
      </c>
      <c r="J265">
        <v>592.69399999999996</v>
      </c>
      <c r="K265">
        <v>567.88199999999995</v>
      </c>
      <c r="L265">
        <v>543.58600000000001</v>
      </c>
      <c r="M265">
        <v>519.38400000000001</v>
      </c>
      <c r="N265">
        <v>494.36799999999999</v>
      </c>
      <c r="O265">
        <v>469.524</v>
      </c>
      <c r="P265">
        <v>453.71600000000001</v>
      </c>
      <c r="Q265">
        <v>436.80700000000002</v>
      </c>
      <c r="R265">
        <v>419.81</v>
      </c>
      <c r="S265">
        <v>402.88099999999997</v>
      </c>
      <c r="T265">
        <v>385.762</v>
      </c>
      <c r="U265">
        <v>385.452</v>
      </c>
      <c r="V265">
        <v>385.08199999999999</v>
      </c>
      <c r="W265">
        <v>384.71100000000001</v>
      </c>
      <c r="X265">
        <v>384.334</v>
      </c>
      <c r="Y265">
        <v>383.98500000000001</v>
      </c>
      <c r="Z265">
        <v>382.697</v>
      </c>
      <c r="AA265">
        <v>381.28399999999999</v>
      </c>
      <c r="AB265">
        <v>379.95699999999999</v>
      </c>
      <c r="AC265">
        <v>378.45299999999997</v>
      </c>
      <c r="AD265">
        <v>377.029</v>
      </c>
      <c r="AE265">
        <v>375.62400000000002</v>
      </c>
      <c r="AF265">
        <v>374.41899999999998</v>
      </c>
      <c r="AG265">
        <v>373.00299999999999</v>
      </c>
    </row>
    <row r="266" spans="1:33" outlineLevel="1" x14ac:dyDescent="0.35">
      <c r="A266" t="s">
        <v>271</v>
      </c>
      <c r="B266">
        <v>7.5494599999999998</v>
      </c>
      <c r="C266">
        <v>6.56968</v>
      </c>
      <c r="D266">
        <v>7.3465400000000001</v>
      </c>
      <c r="E266">
        <v>7.8310399999999998</v>
      </c>
      <c r="F266">
        <v>8.2913700000000006</v>
      </c>
      <c r="G266">
        <v>8.6032799999999998</v>
      </c>
      <c r="H266">
        <v>8.8249600000000008</v>
      </c>
      <c r="I266">
        <v>9.0067500000000003</v>
      </c>
      <c r="J266">
        <v>9.1638699999999993</v>
      </c>
      <c r="K266">
        <v>9.4291999999999998</v>
      </c>
      <c r="L266">
        <v>9.7124799999999993</v>
      </c>
      <c r="M266">
        <v>9.9874899999999993</v>
      </c>
      <c r="N266">
        <v>10.2395</v>
      </c>
      <c r="O266">
        <v>10.489100000000001</v>
      </c>
      <c r="P266">
        <v>10.7386</v>
      </c>
      <c r="Q266">
        <v>10.9549</v>
      </c>
      <c r="R266">
        <v>11.162100000000001</v>
      </c>
      <c r="S266">
        <v>11.3657</v>
      </c>
      <c r="T266">
        <v>11.562900000000001</v>
      </c>
      <c r="U266">
        <v>11.7713</v>
      </c>
      <c r="V266">
        <v>11.976000000000001</v>
      </c>
      <c r="W266">
        <v>12.179500000000001</v>
      </c>
      <c r="X266">
        <v>12.3818</v>
      </c>
      <c r="Y266">
        <v>12.584</v>
      </c>
      <c r="Z266">
        <v>12.7424</v>
      </c>
      <c r="AA266">
        <v>12.897</v>
      </c>
      <c r="AB266">
        <v>13.0542</v>
      </c>
      <c r="AC266">
        <v>13.207000000000001</v>
      </c>
      <c r="AD266">
        <v>13.3605</v>
      </c>
      <c r="AE266">
        <v>13.5145</v>
      </c>
      <c r="AF266">
        <v>13.673</v>
      </c>
      <c r="AG266">
        <v>13.825100000000001</v>
      </c>
    </row>
    <row r="267" spans="1:33" outlineLevel="1" x14ac:dyDescent="0.35">
      <c r="A267" t="s">
        <v>272</v>
      </c>
      <c r="B267">
        <v>3798.55</v>
      </c>
      <c r="C267">
        <v>3429.63</v>
      </c>
      <c r="D267">
        <v>3393.8</v>
      </c>
      <c r="E267">
        <v>3303.56</v>
      </c>
      <c r="F267">
        <v>3206.57</v>
      </c>
      <c r="G267">
        <v>3092.65</v>
      </c>
      <c r="H267">
        <v>2969.12</v>
      </c>
      <c r="I267">
        <v>2839.85</v>
      </c>
      <c r="J267">
        <v>2705.59</v>
      </c>
      <c r="K267">
        <v>2630.16</v>
      </c>
      <c r="L267">
        <v>2552.7399999999998</v>
      </c>
      <c r="M267">
        <v>2473.25</v>
      </c>
      <c r="N267">
        <v>2389.3000000000002</v>
      </c>
      <c r="O267">
        <v>2301.83</v>
      </c>
      <c r="P267">
        <v>2240.52</v>
      </c>
      <c r="Q267">
        <v>2175.71</v>
      </c>
      <c r="R267">
        <v>2108.7199999999998</v>
      </c>
      <c r="S267">
        <v>2040.72</v>
      </c>
      <c r="T267">
        <v>1972.14</v>
      </c>
      <c r="U267">
        <v>1968.64</v>
      </c>
      <c r="V267">
        <v>1965.53</v>
      </c>
      <c r="W267">
        <v>1963.82</v>
      </c>
      <c r="X267">
        <v>1963.45</v>
      </c>
      <c r="Y267">
        <v>1964.74</v>
      </c>
      <c r="Z267">
        <v>1963.64</v>
      </c>
      <c r="AA267">
        <v>1964</v>
      </c>
      <c r="AB267">
        <v>1966.38</v>
      </c>
      <c r="AC267">
        <v>1969.41</v>
      </c>
      <c r="AD267">
        <v>1973.71</v>
      </c>
      <c r="AE267">
        <v>1979.72</v>
      </c>
      <c r="AF267">
        <v>1986.59</v>
      </c>
      <c r="AG267">
        <v>1994.29</v>
      </c>
    </row>
    <row r="268" spans="1:33" outlineLevel="1" x14ac:dyDescent="0.35">
      <c r="A268" t="s">
        <v>273</v>
      </c>
      <c r="B268">
        <v>9.4954999999999998</v>
      </c>
      <c r="C268">
        <v>8.8800600000000003</v>
      </c>
      <c r="D268">
        <v>9.4266199999999998</v>
      </c>
      <c r="E268">
        <v>9.7735800000000008</v>
      </c>
      <c r="F268">
        <v>10.2822</v>
      </c>
      <c r="G268">
        <v>10.576499999999999</v>
      </c>
      <c r="H268">
        <v>10.7294</v>
      </c>
      <c r="I268">
        <v>10.848699999999999</v>
      </c>
      <c r="J268">
        <v>10.948700000000001</v>
      </c>
      <c r="K268">
        <v>11.202299999999999</v>
      </c>
      <c r="L268">
        <v>11.495100000000001</v>
      </c>
      <c r="M268">
        <v>11.780200000000001</v>
      </c>
      <c r="N268">
        <v>12.030200000000001</v>
      </c>
      <c r="O268">
        <v>12.2966</v>
      </c>
      <c r="P268">
        <v>12.6015</v>
      </c>
      <c r="Q268">
        <v>12.834</v>
      </c>
      <c r="R268">
        <v>13.0656</v>
      </c>
      <c r="S268">
        <v>13.300599999999999</v>
      </c>
      <c r="T268">
        <v>13.5283</v>
      </c>
      <c r="U268">
        <v>13.751099999999999</v>
      </c>
      <c r="V268">
        <v>13.972099999999999</v>
      </c>
      <c r="W268">
        <v>14.1937</v>
      </c>
      <c r="X268">
        <v>14.4161</v>
      </c>
      <c r="Y268">
        <v>14.640599999999999</v>
      </c>
      <c r="Z268">
        <v>14.816700000000001</v>
      </c>
      <c r="AA268">
        <v>14.982100000000001</v>
      </c>
      <c r="AB268">
        <v>15.154199999999999</v>
      </c>
      <c r="AC268">
        <v>15.315300000000001</v>
      </c>
      <c r="AD268">
        <v>15.479900000000001</v>
      </c>
      <c r="AE268">
        <v>15.648</v>
      </c>
      <c r="AF268">
        <v>15.824</v>
      </c>
      <c r="AG268">
        <v>15.9916</v>
      </c>
    </row>
    <row r="269" spans="1:33" outlineLevel="1" x14ac:dyDescent="0.35">
      <c r="A269" t="s">
        <v>274</v>
      </c>
      <c r="B269">
        <v>38.758299999999998</v>
      </c>
      <c r="C269">
        <v>35.998699999999999</v>
      </c>
      <c r="D269">
        <v>36.837400000000002</v>
      </c>
      <c r="E269">
        <v>37.058399999999999</v>
      </c>
      <c r="F269">
        <v>37.135599999999997</v>
      </c>
      <c r="G269">
        <v>37.048000000000002</v>
      </c>
      <c r="H269">
        <v>36.872199999999999</v>
      </c>
      <c r="I269">
        <v>36.643999999999998</v>
      </c>
      <c r="J269">
        <v>36.4405</v>
      </c>
      <c r="K269">
        <v>36.529299999999999</v>
      </c>
      <c r="L269">
        <v>36.666899999999998</v>
      </c>
      <c r="M269">
        <v>36.729399999999998</v>
      </c>
      <c r="N269">
        <v>36.829599999999999</v>
      </c>
      <c r="O269">
        <v>36.845500000000001</v>
      </c>
      <c r="P269">
        <v>36.813400000000001</v>
      </c>
      <c r="Q269">
        <v>36.6997</v>
      </c>
      <c r="R269">
        <v>36.573300000000003</v>
      </c>
      <c r="S269">
        <v>36.440800000000003</v>
      </c>
      <c r="T269">
        <v>36.31</v>
      </c>
      <c r="U269">
        <v>36.708199999999998</v>
      </c>
      <c r="V269">
        <v>37.106099999999998</v>
      </c>
      <c r="W269">
        <v>37.509700000000002</v>
      </c>
      <c r="X269">
        <v>37.918599999999998</v>
      </c>
      <c r="Y269">
        <v>38.334099999999999</v>
      </c>
      <c r="Z269">
        <v>38.613900000000001</v>
      </c>
      <c r="AA269">
        <v>38.837000000000003</v>
      </c>
      <c r="AB269">
        <v>39.131999999999998</v>
      </c>
      <c r="AC269">
        <v>39.369900000000001</v>
      </c>
      <c r="AD269">
        <v>39.608699999999999</v>
      </c>
      <c r="AE269">
        <v>39.920299999999997</v>
      </c>
      <c r="AF269">
        <v>40.173200000000001</v>
      </c>
      <c r="AG269">
        <v>40.5015</v>
      </c>
    </row>
    <row r="270" spans="1:33" outlineLevel="1" x14ac:dyDescent="0.35"/>
    <row r="271" spans="1:33" outlineLevel="1" x14ac:dyDescent="0.35">
      <c r="A271" s="4" t="s">
        <v>6</v>
      </c>
      <c r="B271" s="111">
        <f>$M$13-M241</f>
        <v>8.1599999999998545</v>
      </c>
      <c r="C271" s="4" t="s">
        <v>288</v>
      </c>
    </row>
    <row r="272" spans="1:33" outlineLevel="1" x14ac:dyDescent="0.35">
      <c r="A272" s="110" t="s">
        <v>290</v>
      </c>
      <c r="B272" s="5">
        <f>$M$30-M258</f>
        <v>0</v>
      </c>
      <c r="C272" s="6" t="s">
        <v>302</v>
      </c>
    </row>
    <row r="273" spans="1:3" outlineLevel="1" x14ac:dyDescent="0.35">
      <c r="A273" s="110" t="s">
        <v>291</v>
      </c>
      <c r="B273" s="5">
        <f>$M$31-M259</f>
        <v>0</v>
      </c>
      <c r="C273" s="6" t="s">
        <v>302</v>
      </c>
    </row>
    <row r="274" spans="1:3" outlineLevel="1" x14ac:dyDescent="0.35">
      <c r="A274" s="110" t="s">
        <v>292</v>
      </c>
      <c r="B274" s="5">
        <f>$M$32-M260</f>
        <v>9.9999999997324451E-7</v>
      </c>
      <c r="C274" s="6" t="s">
        <v>302</v>
      </c>
    </row>
    <row r="275" spans="1:3" outlineLevel="1" x14ac:dyDescent="0.35">
      <c r="A275" s="110" t="s">
        <v>293</v>
      </c>
      <c r="B275" s="5">
        <f>$M$33-M261</f>
        <v>8.1490000000000009</v>
      </c>
      <c r="C275" s="6" t="s">
        <v>288</v>
      </c>
    </row>
    <row r="276" spans="1:3" outlineLevel="1" x14ac:dyDescent="0.35">
      <c r="A276" s="110" t="s">
        <v>294</v>
      </c>
      <c r="B276" s="5">
        <f>$M$34-M262</f>
        <v>1.0000000000218279E-2</v>
      </c>
      <c r="C276" s="6" t="s">
        <v>302</v>
      </c>
    </row>
    <row r="277" spans="1:3" outlineLevel="1" x14ac:dyDescent="0.35">
      <c r="A277" s="110" t="s">
        <v>295</v>
      </c>
      <c r="B277" s="5">
        <f>$M$35-M263</f>
        <v>0</v>
      </c>
      <c r="C277" s="6" t="s">
        <v>302</v>
      </c>
    </row>
    <row r="278" spans="1:3" outlineLevel="1" x14ac:dyDescent="0.35">
      <c r="A278" s="110" t="s">
        <v>296</v>
      </c>
      <c r="B278" s="5">
        <f>$M$36-M264</f>
        <v>1.0000000000331966E-3</v>
      </c>
      <c r="C278" s="6" t="s">
        <v>302</v>
      </c>
    </row>
    <row r="279" spans="1:3" outlineLevel="1" x14ac:dyDescent="0.35">
      <c r="A279" s="110" t="s">
        <v>297</v>
      </c>
      <c r="B279" s="5">
        <f>$M$37-M265</f>
        <v>0</v>
      </c>
      <c r="C279" s="6" t="s">
        <v>302</v>
      </c>
    </row>
    <row r="280" spans="1:3" outlineLevel="1" x14ac:dyDescent="0.35">
      <c r="A280" s="110" t="s">
        <v>298</v>
      </c>
      <c r="B280" s="5">
        <f>$M$38-M266</f>
        <v>3.0000000000640625E-5</v>
      </c>
      <c r="C280" s="6" t="s">
        <v>302</v>
      </c>
    </row>
    <row r="281" spans="1:3" outlineLevel="1" x14ac:dyDescent="0.35">
      <c r="A281" s="110" t="s">
        <v>299</v>
      </c>
      <c r="B281" s="5">
        <f>$M$39-M267</f>
        <v>0</v>
      </c>
      <c r="C281" s="6" t="s">
        <v>302</v>
      </c>
    </row>
    <row r="282" spans="1:3" outlineLevel="1" x14ac:dyDescent="0.35">
      <c r="A282" s="110" t="s">
        <v>300</v>
      </c>
      <c r="B282" s="5">
        <f>$M$40-M268</f>
        <v>0</v>
      </c>
      <c r="C282" s="6" t="s">
        <v>302</v>
      </c>
    </row>
    <row r="283" spans="1:3" outlineLevel="1" x14ac:dyDescent="0.35">
      <c r="A283" s="110" t="s">
        <v>301</v>
      </c>
      <c r="B283" s="5">
        <f>$M$41-M269</f>
        <v>1.0000000000331966E-4</v>
      </c>
      <c r="C283" s="6" t="s">
        <v>302</v>
      </c>
    </row>
    <row r="284" spans="1:3" outlineLevel="1" x14ac:dyDescent="0.35">
      <c r="A284" s="110"/>
      <c r="B284" s="5"/>
      <c r="C284" s="6"/>
    </row>
    <row r="285" spans="1:3" outlineLevel="1" x14ac:dyDescent="0.35">
      <c r="A285" s="4" t="s">
        <v>16</v>
      </c>
      <c r="B285" s="112">
        <f>(SUM($E$13:$AG$13)-SUM(E241:AG241))/1000</f>
        <v>3.1017400000000199</v>
      </c>
      <c r="C285" s="4" t="s">
        <v>289</v>
      </c>
    </row>
    <row r="286" spans="1:3" outlineLevel="1" x14ac:dyDescent="0.35">
      <c r="A286" s="110" t="s">
        <v>290</v>
      </c>
      <c r="B286" s="5">
        <f>SUM($E$30:$AG$30)-SUM(E258:AG258)</f>
        <v>-2.6199999999953434</v>
      </c>
      <c r="C286" s="6" t="s">
        <v>302</v>
      </c>
    </row>
    <row r="287" spans="1:3" outlineLevel="1" x14ac:dyDescent="0.35">
      <c r="A287" s="110" t="s">
        <v>291</v>
      </c>
      <c r="B287" s="5">
        <f>SUM($E$31:$AG$31)-SUM(E259:AG259)</f>
        <v>-1.4799999999922875E-2</v>
      </c>
      <c r="C287" s="6" t="s">
        <v>302</v>
      </c>
    </row>
    <row r="288" spans="1:3" outlineLevel="1" x14ac:dyDescent="0.35">
      <c r="A288" s="110" t="s">
        <v>292</v>
      </c>
      <c r="B288" s="5">
        <f>SUM($E$32:$AG$32)-SUM(E260:AG260)</f>
        <v>-2.3199999999867771E-4</v>
      </c>
      <c r="C288" s="6" t="s">
        <v>302</v>
      </c>
    </row>
    <row r="289" spans="1:3" outlineLevel="1" x14ac:dyDescent="0.35">
      <c r="A289" s="110" t="s">
        <v>293</v>
      </c>
      <c r="B289" s="5">
        <f>SUM($E$33:$AG$33)-SUM(E261:AG261)</f>
        <v>3104.9864999999982</v>
      </c>
      <c r="C289" s="6" t="s">
        <v>288</v>
      </c>
    </row>
    <row r="290" spans="1:3" outlineLevel="1" x14ac:dyDescent="0.35">
      <c r="A290" s="110" t="s">
        <v>294</v>
      </c>
      <c r="B290" s="5">
        <f>SUM($E$34:$AG$34)-SUM(E262:AG262)</f>
        <v>-4.6799999999639113</v>
      </c>
      <c r="C290" s="6" t="s">
        <v>302</v>
      </c>
    </row>
    <row r="291" spans="1:3" outlineLevel="1" x14ac:dyDescent="0.35">
      <c r="A291" s="110" t="s">
        <v>295</v>
      </c>
      <c r="B291" s="5">
        <f>SUM($E$35:$AG$35)-SUM(E263:AG263)</f>
        <v>-119.0999999998603</v>
      </c>
      <c r="C291" s="6" t="s">
        <v>302</v>
      </c>
    </row>
    <row r="292" spans="1:3" outlineLevel="1" x14ac:dyDescent="0.35">
      <c r="A292" s="110" t="s">
        <v>296</v>
      </c>
      <c r="B292" s="5">
        <f>SUM($E$36:$AG$36)-SUM(E264:AG264)</f>
        <v>-0.3139999999984866</v>
      </c>
      <c r="C292" s="6" t="s">
        <v>302</v>
      </c>
    </row>
    <row r="293" spans="1:3" outlineLevel="1" x14ac:dyDescent="0.35">
      <c r="A293" s="110" t="s">
        <v>297</v>
      </c>
      <c r="B293" s="5">
        <f>SUM($E$37:$AG$37)-SUM(E265:AG265)</f>
        <v>-0.43800000000192085</v>
      </c>
      <c r="C293" s="6" t="s">
        <v>302</v>
      </c>
    </row>
    <row r="294" spans="1:3" outlineLevel="1" x14ac:dyDescent="0.35">
      <c r="A294" s="110" t="s">
        <v>298</v>
      </c>
      <c r="B294" s="5">
        <f>SUM($E$38:$AG$38)-SUM(E266:AG266)</f>
        <v>-1.1510000000043874E-2</v>
      </c>
      <c r="C294" s="6" t="s">
        <v>302</v>
      </c>
    </row>
    <row r="295" spans="1:3" outlineLevel="1" x14ac:dyDescent="0.35">
      <c r="A295" s="110" t="s">
        <v>299</v>
      </c>
      <c r="B295" s="5">
        <f>SUM($E$39:$AG$39)-SUM(E267:AG267)</f>
        <v>-1.1399999999994179</v>
      </c>
      <c r="C295" s="6" t="s">
        <v>302</v>
      </c>
    </row>
    <row r="296" spans="1:3" outlineLevel="1" x14ac:dyDescent="0.35">
      <c r="A296" s="110" t="s">
        <v>300</v>
      </c>
      <c r="B296" s="5">
        <f>SUM($E$40:$AG$40)-SUM(E268:AG268)</f>
        <v>-1.6500000000064574E-2</v>
      </c>
      <c r="C296" s="6" t="s">
        <v>302</v>
      </c>
    </row>
    <row r="297" spans="1:3" outlineLevel="1" x14ac:dyDescent="0.35">
      <c r="A297" s="110" t="s">
        <v>301</v>
      </c>
      <c r="B297" s="5">
        <f>SUM($E$41:$AG$41)-SUM(E269:AG269)</f>
        <v>-2.7899999999817737E-2</v>
      </c>
      <c r="C297" s="6" t="s">
        <v>302</v>
      </c>
    </row>
  </sheetData>
  <hyperlinks>
    <hyperlink ref="A2" location="'Individual Objective Scenarios'!A8" display="BAU Results" xr:uid="{65243F78-82C4-4611-B4EA-F7F5CB40F215}"/>
    <hyperlink ref="A3" location="'Individual Objective Scenarios'!A44" display="Generation Capacity Objective Results" xr:uid="{7F6B8BE2-8CCE-4750-B5C1-0660266C31F3}"/>
    <hyperlink ref="A4" location="'Individual Objective Scenarios'!A108" display="End Use Efficiency Objective Results" xr:uid="{A7DDD628-9EED-46DA-8099-230072702601}"/>
    <hyperlink ref="A5" location="'Individual Objective Scenarios'!A172" display="Flexible Demand Objective Results" xr:uid="{7CB2B6F3-EA53-4909-9373-9F48075B6AB6}"/>
    <hyperlink ref="A6" location="'Individual Objective Scenarios'!A236" display="HFCs Objective Results" xr:uid="{29EABC90-630D-4F14-83E0-A2C08029832A}"/>
  </hyperlinks>
  <pageMargins left="0.7" right="0.7" top="0.75" bottom="0.75" header="0.3" footer="0.3"/>
  <ignoredErrors>
    <ignoredError sqref="B93:B105"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9C7CA-0069-46CF-9916-F78E7BDBEBB5}">
  <sheetPr>
    <tabColor rgb="FF00B050"/>
  </sheetPr>
  <dimension ref="A1:L34"/>
  <sheetViews>
    <sheetView topLeftCell="A10" zoomScale="85" zoomScaleNormal="85" workbookViewId="0">
      <selection activeCell="E32" sqref="E32"/>
    </sheetView>
  </sheetViews>
  <sheetFormatPr defaultRowHeight="14.5" x14ac:dyDescent="0.35"/>
  <cols>
    <col min="1" max="1" width="9.1796875" style="98"/>
    <col min="2" max="2" width="18.1796875" customWidth="1"/>
    <col min="3" max="10" width="14.1796875" customWidth="1"/>
  </cols>
  <sheetData>
    <row r="1" spans="1:12" s="55" customFormat="1" ht="43.5" x14ac:dyDescent="0.35">
      <c r="A1" s="109"/>
      <c r="B1" s="108" t="s">
        <v>260</v>
      </c>
      <c r="C1" s="31" t="s">
        <v>259</v>
      </c>
      <c r="D1" s="107" t="s">
        <v>258</v>
      </c>
      <c r="E1" s="31" t="s">
        <v>251</v>
      </c>
      <c r="F1" s="31" t="s">
        <v>251</v>
      </c>
      <c r="G1" s="31" t="s">
        <v>257</v>
      </c>
      <c r="H1" s="106" t="s">
        <v>256</v>
      </c>
      <c r="I1" s="105" t="s">
        <v>251</v>
      </c>
      <c r="J1" s="104" t="s">
        <v>255</v>
      </c>
    </row>
    <row r="2" spans="1:12" x14ac:dyDescent="0.35">
      <c r="B2" s="103" t="s">
        <v>254</v>
      </c>
      <c r="C2" t="s">
        <v>253</v>
      </c>
      <c r="D2" s="101" t="s">
        <v>252</v>
      </c>
      <c r="E2" t="s">
        <v>251</v>
      </c>
      <c r="F2" t="s">
        <v>250</v>
      </c>
      <c r="G2" t="s">
        <v>249</v>
      </c>
      <c r="H2" s="11" t="s">
        <v>248</v>
      </c>
      <c r="I2" s="100" t="s">
        <v>247</v>
      </c>
      <c r="J2" s="99" t="s">
        <v>246</v>
      </c>
      <c r="K2" t="s">
        <v>4</v>
      </c>
      <c r="L2" s="102" t="s">
        <v>245</v>
      </c>
    </row>
    <row r="3" spans="1:12" x14ac:dyDescent="0.35">
      <c r="B3" s="14">
        <v>2019</v>
      </c>
      <c r="C3">
        <v>0</v>
      </c>
      <c r="D3" s="101">
        <v>0</v>
      </c>
      <c r="E3">
        <v>0</v>
      </c>
      <c r="F3">
        <v>0</v>
      </c>
      <c r="G3">
        <v>0</v>
      </c>
      <c r="H3" s="11">
        <v>0</v>
      </c>
      <c r="I3" s="100">
        <f t="shared" ref="I3:I34" si="0">SUM(E3:F3)</f>
        <v>0</v>
      </c>
      <c r="J3" s="99">
        <f t="shared" ref="J3:J34" si="1">SUM(C3,G3)</f>
        <v>0</v>
      </c>
      <c r="K3">
        <v>3074.34</v>
      </c>
      <c r="L3" s="36">
        <f t="shared" ref="L3:L34" si="2">K3-SUM(D3:E3,G3,J3)</f>
        <v>3074.34</v>
      </c>
    </row>
    <row r="4" spans="1:12" x14ac:dyDescent="0.35">
      <c r="A4" s="98">
        <v>2020</v>
      </c>
      <c r="B4" s="14">
        <v>2020</v>
      </c>
      <c r="C4">
        <v>0</v>
      </c>
      <c r="D4" s="101">
        <v>0</v>
      </c>
      <c r="E4">
        <v>0</v>
      </c>
      <c r="F4">
        <v>0</v>
      </c>
      <c r="G4">
        <v>0</v>
      </c>
      <c r="H4" s="11">
        <v>0</v>
      </c>
      <c r="I4" s="100">
        <f t="shared" si="0"/>
        <v>0</v>
      </c>
      <c r="J4" s="99">
        <f t="shared" si="1"/>
        <v>0</v>
      </c>
      <c r="K4">
        <v>2817.49</v>
      </c>
      <c r="L4" s="36">
        <f t="shared" si="2"/>
        <v>2817.49</v>
      </c>
    </row>
    <row r="5" spans="1:12" x14ac:dyDescent="0.35">
      <c r="B5" s="14">
        <v>2021</v>
      </c>
      <c r="C5">
        <v>0</v>
      </c>
      <c r="D5" s="101">
        <v>0</v>
      </c>
      <c r="E5">
        <v>0</v>
      </c>
      <c r="F5">
        <v>0</v>
      </c>
      <c r="G5">
        <v>0</v>
      </c>
      <c r="H5" s="11">
        <v>0</v>
      </c>
      <c r="I5" s="100">
        <f t="shared" si="0"/>
        <v>0</v>
      </c>
      <c r="J5" s="99">
        <f t="shared" si="1"/>
        <v>0</v>
      </c>
      <c r="K5">
        <v>3050</v>
      </c>
      <c r="L5" s="36">
        <f t="shared" si="2"/>
        <v>3050</v>
      </c>
    </row>
    <row r="6" spans="1:12" x14ac:dyDescent="0.35">
      <c r="B6" s="14">
        <v>2022</v>
      </c>
      <c r="C6">
        <v>0</v>
      </c>
      <c r="D6" s="101">
        <v>0</v>
      </c>
      <c r="E6">
        <v>0</v>
      </c>
      <c r="F6">
        <v>0</v>
      </c>
      <c r="G6">
        <v>0</v>
      </c>
      <c r="H6" s="11">
        <v>0</v>
      </c>
      <c r="I6" s="100">
        <f t="shared" si="0"/>
        <v>0</v>
      </c>
      <c r="J6" s="99">
        <f t="shared" si="1"/>
        <v>0</v>
      </c>
      <c r="K6">
        <v>3204.78</v>
      </c>
      <c r="L6" s="36">
        <f t="shared" si="2"/>
        <v>3204.78</v>
      </c>
    </row>
    <row r="7" spans="1:12" x14ac:dyDescent="0.35">
      <c r="B7" s="14">
        <v>2023</v>
      </c>
      <c r="C7">
        <v>0</v>
      </c>
      <c r="D7" s="101">
        <v>0</v>
      </c>
      <c r="E7">
        <v>0</v>
      </c>
      <c r="F7">
        <v>0</v>
      </c>
      <c r="G7">
        <v>0</v>
      </c>
      <c r="H7" s="11">
        <v>0</v>
      </c>
      <c r="I7" s="100">
        <f t="shared" si="0"/>
        <v>0</v>
      </c>
      <c r="J7" s="99">
        <f t="shared" si="1"/>
        <v>0</v>
      </c>
      <c r="K7">
        <v>3373.71</v>
      </c>
      <c r="L7" s="36">
        <f t="shared" si="2"/>
        <v>3373.71</v>
      </c>
    </row>
    <row r="8" spans="1:12" x14ac:dyDescent="0.35">
      <c r="B8" s="14">
        <v>2024</v>
      </c>
      <c r="C8">
        <v>0</v>
      </c>
      <c r="D8" s="101">
        <v>0</v>
      </c>
      <c r="E8">
        <v>1.9948979591817399E-2</v>
      </c>
      <c r="F8">
        <v>3.8900510204080301</v>
      </c>
      <c r="G8">
        <v>0</v>
      </c>
      <c r="H8" s="11">
        <v>0</v>
      </c>
      <c r="I8" s="100">
        <f t="shared" si="0"/>
        <v>3.9099999999998474</v>
      </c>
      <c r="J8" s="99">
        <f t="shared" si="1"/>
        <v>0</v>
      </c>
      <c r="K8">
        <v>3487.68</v>
      </c>
      <c r="L8" s="36">
        <f t="shared" si="2"/>
        <v>3487.660051020408</v>
      </c>
    </row>
    <row r="9" spans="1:12" x14ac:dyDescent="0.35">
      <c r="A9" s="98">
        <v>2025</v>
      </c>
      <c r="B9" s="14">
        <v>2025</v>
      </c>
      <c r="C9">
        <v>0</v>
      </c>
      <c r="D9" s="101">
        <v>0</v>
      </c>
      <c r="E9">
        <v>3.9955703211479801E-2</v>
      </c>
      <c r="F9">
        <v>8.9800442967885008</v>
      </c>
      <c r="G9">
        <v>0</v>
      </c>
      <c r="H9" s="11">
        <v>0</v>
      </c>
      <c r="I9" s="100">
        <f t="shared" si="0"/>
        <v>9.01999999999998</v>
      </c>
      <c r="J9" s="99">
        <f t="shared" si="1"/>
        <v>0</v>
      </c>
      <c r="K9">
        <v>3564.33</v>
      </c>
      <c r="L9" s="36">
        <f t="shared" si="2"/>
        <v>3564.2900442967884</v>
      </c>
    </row>
    <row r="10" spans="1:12" x14ac:dyDescent="0.35">
      <c r="B10" s="14">
        <v>2026</v>
      </c>
      <c r="C10">
        <v>2.9926226928028701</v>
      </c>
      <c r="D10" s="101">
        <v>71.411870081556998</v>
      </c>
      <c r="E10">
        <v>4.9328945485718603E-2</v>
      </c>
      <c r="F10">
        <v>6.5607497496065497</v>
      </c>
      <c r="G10">
        <v>33.905428530547901</v>
      </c>
      <c r="H10" s="11">
        <v>0</v>
      </c>
      <c r="I10" s="100">
        <f t="shared" si="0"/>
        <v>6.6100786950922679</v>
      </c>
      <c r="J10" s="99">
        <f t="shared" si="1"/>
        <v>36.89805122335077</v>
      </c>
      <c r="K10">
        <v>3638.9</v>
      </c>
      <c r="L10" s="36">
        <f t="shared" si="2"/>
        <v>3496.6353212190588</v>
      </c>
    </row>
    <row r="11" spans="1:12" x14ac:dyDescent="0.35">
      <c r="B11" s="14">
        <v>2027</v>
      </c>
      <c r="C11">
        <v>7.6955762759396098</v>
      </c>
      <c r="D11" s="101">
        <v>145.55985698261301</v>
      </c>
      <c r="E11">
        <v>8.4906057207052701E-2</v>
      </c>
      <c r="F11">
        <v>5.2796130117780002</v>
      </c>
      <c r="G11">
        <v>61.5800476724622</v>
      </c>
      <c r="H11" s="11">
        <v>0</v>
      </c>
      <c r="I11" s="100">
        <f t="shared" si="0"/>
        <v>5.3645190689850528</v>
      </c>
      <c r="J11" s="99">
        <f t="shared" si="1"/>
        <v>69.275623948401815</v>
      </c>
      <c r="K11">
        <v>3706.78</v>
      </c>
      <c r="L11" s="36">
        <f t="shared" si="2"/>
        <v>3430.2795653393159</v>
      </c>
    </row>
    <row r="12" spans="1:12" x14ac:dyDescent="0.35">
      <c r="B12" s="14">
        <v>2028</v>
      </c>
      <c r="C12">
        <v>13.9240798606972</v>
      </c>
      <c r="D12" s="101">
        <v>231.13972568756901</v>
      </c>
      <c r="E12">
        <v>7.9114090117884006E-2</v>
      </c>
      <c r="F12">
        <v>4.0189957779741903</v>
      </c>
      <c r="G12">
        <v>81.155233642630506</v>
      </c>
      <c r="H12" s="11">
        <v>1.35285094101092</v>
      </c>
      <c r="I12" s="100">
        <f t="shared" si="0"/>
        <v>4.0981098680920747</v>
      </c>
      <c r="J12" s="99">
        <f t="shared" si="1"/>
        <v>95.079313503327711</v>
      </c>
      <c r="K12">
        <v>3814.14</v>
      </c>
      <c r="L12" s="36">
        <f t="shared" si="2"/>
        <v>3406.6866130763547</v>
      </c>
    </row>
    <row r="13" spans="1:12" x14ac:dyDescent="0.35">
      <c r="B13" s="14">
        <v>2029</v>
      </c>
      <c r="C13">
        <v>21.0038139046342</v>
      </c>
      <c r="D13" s="101">
        <v>333.28693384523399</v>
      </c>
      <c r="E13">
        <v>5.77935131025092E-2</v>
      </c>
      <c r="F13">
        <v>2.8318821420165698</v>
      </c>
      <c r="G13">
        <v>95.218940944240003</v>
      </c>
      <c r="H13" s="11">
        <v>3.5006356507725598</v>
      </c>
      <c r="I13" s="100">
        <f t="shared" si="0"/>
        <v>2.889675655119079</v>
      </c>
      <c r="J13" s="99">
        <f t="shared" si="1"/>
        <v>116.2227548488742</v>
      </c>
      <c r="K13">
        <v>3929.29</v>
      </c>
      <c r="L13" s="36">
        <f t="shared" si="2"/>
        <v>3384.5035768485495</v>
      </c>
    </row>
    <row r="14" spans="1:12" x14ac:dyDescent="0.35">
      <c r="A14" s="98">
        <v>2030</v>
      </c>
      <c r="B14" s="14">
        <v>2030</v>
      </c>
      <c r="C14">
        <v>25.8589788358181</v>
      </c>
      <c r="D14" s="101">
        <v>453.54438708893798</v>
      </c>
      <c r="E14">
        <v>8.8406765248569899E-3</v>
      </c>
      <c r="F14">
        <v>1.5029150092610599</v>
      </c>
      <c r="G14">
        <v>94.179727021528294</v>
      </c>
      <c r="H14" s="11">
        <v>7.2051513679288997</v>
      </c>
      <c r="I14" s="100">
        <f t="shared" si="0"/>
        <v>1.5117556857859169</v>
      </c>
      <c r="J14" s="99">
        <f t="shared" si="1"/>
        <v>120.0387058573464</v>
      </c>
      <c r="K14">
        <v>4039.43</v>
      </c>
      <c r="L14" s="36">
        <f t="shared" si="2"/>
        <v>3371.6583393556621</v>
      </c>
    </row>
    <row r="15" spans="1:12" x14ac:dyDescent="0.35">
      <c r="B15" s="14">
        <v>2031</v>
      </c>
      <c r="C15">
        <v>31.574325437693201</v>
      </c>
      <c r="D15" s="101">
        <v>434.62913804683598</v>
      </c>
      <c r="E15">
        <v>4.2110330005078599E-2</v>
      </c>
      <c r="F15">
        <v>1.4233291541665201</v>
      </c>
      <c r="G15">
        <v>85.669255362020394</v>
      </c>
      <c r="H15" s="11">
        <v>10.931841669278599</v>
      </c>
      <c r="I15" s="100">
        <f t="shared" si="0"/>
        <v>1.4654394841715987</v>
      </c>
      <c r="J15" s="99">
        <f t="shared" si="1"/>
        <v>117.2435807997136</v>
      </c>
      <c r="K15">
        <v>4149.1000000000004</v>
      </c>
      <c r="L15" s="36">
        <f t="shared" si="2"/>
        <v>3511.5159154614253</v>
      </c>
    </row>
    <row r="16" spans="1:12" x14ac:dyDescent="0.35">
      <c r="B16" s="14">
        <v>2032</v>
      </c>
      <c r="C16">
        <v>37.364352663262899</v>
      </c>
      <c r="D16" s="101">
        <v>415.74963346795698</v>
      </c>
      <c r="E16">
        <v>0</v>
      </c>
      <c r="F16">
        <v>1.38231349538946</v>
      </c>
      <c r="G16">
        <v>78.238943839061093</v>
      </c>
      <c r="H16" s="11">
        <v>16.964756534328998</v>
      </c>
      <c r="I16" s="100">
        <f t="shared" si="0"/>
        <v>1.38231349538946</v>
      </c>
      <c r="J16" s="99">
        <f t="shared" si="1"/>
        <v>115.60329650232399</v>
      </c>
      <c r="K16">
        <v>4263.25</v>
      </c>
      <c r="L16" s="36">
        <f t="shared" si="2"/>
        <v>3653.6581261906576</v>
      </c>
    </row>
    <row r="17" spans="1:12" x14ac:dyDescent="0.35">
      <c r="B17" s="14">
        <v>2033</v>
      </c>
      <c r="C17">
        <v>45.696782822351302</v>
      </c>
      <c r="D17" s="101">
        <v>394.45736895784398</v>
      </c>
      <c r="E17">
        <v>0</v>
      </c>
      <c r="F17">
        <v>1.4449905736185</v>
      </c>
      <c r="G17">
        <v>75.122804734825095</v>
      </c>
      <c r="H17" s="11">
        <v>23.788052911361099</v>
      </c>
      <c r="I17" s="100">
        <f t="shared" si="0"/>
        <v>1.4449905736185</v>
      </c>
      <c r="J17" s="99">
        <f t="shared" si="1"/>
        <v>120.81958755717639</v>
      </c>
      <c r="K17">
        <v>4384.47</v>
      </c>
      <c r="L17" s="36">
        <f t="shared" si="2"/>
        <v>3794.0702387501547</v>
      </c>
    </row>
    <row r="18" spans="1:12" x14ac:dyDescent="0.35">
      <c r="B18" s="14">
        <v>2034</v>
      </c>
      <c r="C18">
        <v>51.864576007692797</v>
      </c>
      <c r="D18" s="101">
        <v>368.07685776103801</v>
      </c>
      <c r="E18">
        <v>0</v>
      </c>
      <c r="F18">
        <v>1.4655741645965199</v>
      </c>
      <c r="G18">
        <v>69.878576167962194</v>
      </c>
      <c r="H18" s="11">
        <v>31.2544158987095</v>
      </c>
      <c r="I18" s="100">
        <f t="shared" si="0"/>
        <v>1.4655741645965199</v>
      </c>
      <c r="J18" s="99">
        <f t="shared" si="1"/>
        <v>121.74315217565498</v>
      </c>
      <c r="K18">
        <v>4489.88</v>
      </c>
      <c r="L18" s="36">
        <f t="shared" si="2"/>
        <v>3930.181413895345</v>
      </c>
    </row>
    <row r="19" spans="1:12" x14ac:dyDescent="0.35">
      <c r="A19" s="98">
        <v>2035</v>
      </c>
      <c r="B19" s="14">
        <v>2035</v>
      </c>
      <c r="C19">
        <v>55.762026513093403</v>
      </c>
      <c r="D19" s="101">
        <v>345.86377609785598</v>
      </c>
      <c r="E19">
        <v>0</v>
      </c>
      <c r="F19">
        <v>1.5382035361139701</v>
      </c>
      <c r="G19">
        <v>65.927919156796506</v>
      </c>
      <c r="H19" s="11">
        <v>84.498074696139</v>
      </c>
      <c r="I19" s="100">
        <f t="shared" si="0"/>
        <v>1.5382035361139701</v>
      </c>
      <c r="J19" s="99">
        <f t="shared" si="1"/>
        <v>121.68994566988991</v>
      </c>
      <c r="K19">
        <v>4592.99</v>
      </c>
      <c r="L19" s="36">
        <f t="shared" si="2"/>
        <v>4059.5083590754575</v>
      </c>
    </row>
    <row r="20" spans="1:12" x14ac:dyDescent="0.35">
      <c r="B20" s="14">
        <v>2036</v>
      </c>
      <c r="C20">
        <v>58.753311932734803</v>
      </c>
      <c r="D20" s="101">
        <v>315.10783620394699</v>
      </c>
      <c r="E20">
        <v>0</v>
      </c>
      <c r="F20">
        <v>3.14503022698706</v>
      </c>
      <c r="G20">
        <v>64.395357916863404</v>
      </c>
      <c r="H20" s="11">
        <v>88.838463719467299</v>
      </c>
      <c r="I20" s="100">
        <f t="shared" si="0"/>
        <v>3.14503022698706</v>
      </c>
      <c r="J20" s="99">
        <f t="shared" si="1"/>
        <v>123.14866984959821</v>
      </c>
      <c r="K20">
        <v>4692.59</v>
      </c>
      <c r="L20" s="36">
        <f t="shared" si="2"/>
        <v>4189.938136029592</v>
      </c>
    </row>
    <row r="21" spans="1:12" x14ac:dyDescent="0.35">
      <c r="B21" s="14">
        <v>2037</v>
      </c>
      <c r="C21">
        <v>64.362152357920095</v>
      </c>
      <c r="D21" s="101">
        <v>284.01185006045898</v>
      </c>
      <c r="E21">
        <v>0</v>
      </c>
      <c r="F21">
        <v>3.91287787182599</v>
      </c>
      <c r="G21">
        <v>63.458524788392097</v>
      </c>
      <c r="H21" s="11">
        <v>91.854594921402494</v>
      </c>
      <c r="I21" s="100">
        <f t="shared" si="0"/>
        <v>3.91287787182599</v>
      </c>
      <c r="J21" s="99">
        <f t="shared" si="1"/>
        <v>127.82067714631219</v>
      </c>
      <c r="K21">
        <v>4792.29</v>
      </c>
      <c r="L21" s="36">
        <f t="shared" si="2"/>
        <v>4316.9989480048371</v>
      </c>
    </row>
    <row r="22" spans="1:12" x14ac:dyDescent="0.35">
      <c r="B22" s="14">
        <v>2038</v>
      </c>
      <c r="C22">
        <v>69.897170551419705</v>
      </c>
      <c r="D22" s="101">
        <v>251.90638552326499</v>
      </c>
      <c r="E22">
        <v>0</v>
      </c>
      <c r="F22">
        <v>3.2853346350308299</v>
      </c>
      <c r="G22">
        <v>62.6979296037374</v>
      </c>
      <c r="H22" s="11">
        <v>92.953179686546605</v>
      </c>
      <c r="I22" s="100">
        <f t="shared" si="0"/>
        <v>3.2853346350308299</v>
      </c>
      <c r="J22" s="99">
        <f t="shared" si="1"/>
        <v>132.5951001551571</v>
      </c>
      <c r="K22">
        <v>4895.62</v>
      </c>
      <c r="L22" s="36">
        <f t="shared" si="2"/>
        <v>4448.42058471784</v>
      </c>
    </row>
    <row r="23" spans="1:12" x14ac:dyDescent="0.35">
      <c r="B23" s="14">
        <v>2039</v>
      </c>
      <c r="C23">
        <v>73.998390008205007</v>
      </c>
      <c r="D23" s="101">
        <v>220.94654298477499</v>
      </c>
      <c r="E23">
        <v>0</v>
      </c>
      <c r="F23">
        <v>3.2697347069012999</v>
      </c>
      <c r="G23">
        <v>61.216699790317797</v>
      </c>
      <c r="H23" s="11">
        <v>93.418632509800005</v>
      </c>
      <c r="I23" s="100">
        <f t="shared" si="0"/>
        <v>3.2697347069012999</v>
      </c>
      <c r="J23" s="99">
        <f t="shared" si="1"/>
        <v>135.2150897985228</v>
      </c>
      <c r="K23">
        <v>4997.95</v>
      </c>
      <c r="L23" s="36">
        <f t="shared" si="2"/>
        <v>4580.571667426384</v>
      </c>
    </row>
    <row r="24" spans="1:12" x14ac:dyDescent="0.35">
      <c r="A24" s="98">
        <v>2040</v>
      </c>
      <c r="B24" s="14">
        <v>2040</v>
      </c>
      <c r="C24">
        <v>76.909094043286402</v>
      </c>
      <c r="D24" s="101">
        <v>189.83233480176199</v>
      </c>
      <c r="E24">
        <v>0</v>
      </c>
      <c r="F24">
        <v>3.2917027389392199</v>
      </c>
      <c r="G24">
        <v>60.223566366596202</v>
      </c>
      <c r="H24" s="11">
        <v>93.0433020494159</v>
      </c>
      <c r="I24" s="100">
        <f t="shared" si="0"/>
        <v>3.2917027389392199</v>
      </c>
      <c r="J24" s="99">
        <f t="shared" si="1"/>
        <v>137.13266040988259</v>
      </c>
      <c r="K24">
        <v>5098.67</v>
      </c>
      <c r="L24" s="36">
        <f t="shared" si="2"/>
        <v>4711.4814384217589</v>
      </c>
    </row>
    <row r="25" spans="1:12" x14ac:dyDescent="0.35">
      <c r="B25" s="14">
        <v>2041</v>
      </c>
      <c r="C25">
        <v>81.165137434196893</v>
      </c>
      <c r="D25" s="101">
        <v>160.70603052878801</v>
      </c>
      <c r="E25">
        <v>2.1656591194741099</v>
      </c>
      <c r="F25">
        <v>6.8736137270261599</v>
      </c>
      <c r="G25">
        <v>62.294086048926403</v>
      </c>
      <c r="H25" s="11">
        <v>117.56547314158701</v>
      </c>
      <c r="I25" s="100">
        <f t="shared" si="0"/>
        <v>9.0392728465002694</v>
      </c>
      <c r="J25" s="99">
        <f t="shared" si="1"/>
        <v>143.45922348312331</v>
      </c>
      <c r="K25">
        <v>5198.1899999999996</v>
      </c>
      <c r="L25" s="36">
        <f t="shared" si="2"/>
        <v>4829.5650008196881</v>
      </c>
    </row>
    <row r="26" spans="1:12" x14ac:dyDescent="0.35">
      <c r="B26" s="14">
        <v>2042</v>
      </c>
      <c r="C26">
        <v>79.853394327181505</v>
      </c>
      <c r="D26" s="101">
        <v>132.617490928953</v>
      </c>
      <c r="E26">
        <v>0</v>
      </c>
      <c r="F26">
        <v>0</v>
      </c>
      <c r="G26">
        <v>58.997760134212299</v>
      </c>
      <c r="H26" s="11">
        <v>150.10135460965199</v>
      </c>
      <c r="I26" s="100">
        <f t="shared" si="0"/>
        <v>0</v>
      </c>
      <c r="J26" s="99">
        <f t="shared" si="1"/>
        <v>138.8511544613938</v>
      </c>
      <c r="K26">
        <v>5297.95</v>
      </c>
      <c r="L26" s="36">
        <f t="shared" si="2"/>
        <v>4967.4835944754404</v>
      </c>
    </row>
    <row r="27" spans="1:12" x14ac:dyDescent="0.35">
      <c r="B27" s="14">
        <v>2043</v>
      </c>
      <c r="C27">
        <v>82.663588970271505</v>
      </c>
      <c r="D27" s="101">
        <v>106.581358297585</v>
      </c>
      <c r="E27">
        <v>0</v>
      </c>
      <c r="F27">
        <v>3.4900091789525498</v>
      </c>
      <c r="G27">
        <v>62.315874903995798</v>
      </c>
      <c r="H27" s="11">
        <v>172.25916864919401</v>
      </c>
      <c r="I27" s="100">
        <f t="shared" si="0"/>
        <v>3.4900091789525498</v>
      </c>
      <c r="J27" s="99">
        <f t="shared" si="1"/>
        <v>144.97946387426731</v>
      </c>
      <c r="K27">
        <v>5384.72</v>
      </c>
      <c r="L27" s="36">
        <f t="shared" si="2"/>
        <v>5070.8433029241523</v>
      </c>
    </row>
    <row r="28" spans="1:12" x14ac:dyDescent="0.35">
      <c r="B28" s="14">
        <v>2044</v>
      </c>
      <c r="C28">
        <v>82.5207003135734</v>
      </c>
      <c r="D28" s="101">
        <v>80.294938965208502</v>
      </c>
      <c r="E28">
        <v>0</v>
      </c>
      <c r="F28">
        <v>3.4064519561000801</v>
      </c>
      <c r="G28">
        <v>63.781225735403602</v>
      </c>
      <c r="H28" s="11">
        <v>197.406683029714</v>
      </c>
      <c r="I28" s="100">
        <f t="shared" si="0"/>
        <v>3.4064519561000801</v>
      </c>
      <c r="J28" s="99">
        <f t="shared" si="1"/>
        <v>146.30192604897701</v>
      </c>
      <c r="K28">
        <v>5469.32</v>
      </c>
      <c r="L28" s="36">
        <f t="shared" si="2"/>
        <v>5178.9419092504104</v>
      </c>
    </row>
    <row r="29" spans="1:12" x14ac:dyDescent="0.35">
      <c r="A29" s="98">
        <v>2045</v>
      </c>
      <c r="B29" s="14">
        <v>2045</v>
      </c>
      <c r="C29">
        <v>78.472625201938598</v>
      </c>
      <c r="D29" s="101">
        <v>53.642126009692902</v>
      </c>
      <c r="E29">
        <v>0</v>
      </c>
      <c r="F29">
        <v>3.6242536348954499</v>
      </c>
      <c r="G29">
        <v>52.595295638126103</v>
      </c>
      <c r="H29" s="11">
        <v>155.295699515346</v>
      </c>
      <c r="I29" s="100">
        <f t="shared" si="0"/>
        <v>3.6242536348954499</v>
      </c>
      <c r="J29" s="99">
        <f t="shared" si="1"/>
        <v>131.06792084006469</v>
      </c>
      <c r="K29">
        <v>5553.99</v>
      </c>
      <c r="L29" s="36">
        <f t="shared" si="2"/>
        <v>5316.6846575121162</v>
      </c>
    </row>
    <row r="30" spans="1:12" x14ac:dyDescent="0.35">
      <c r="B30" s="14">
        <v>2046</v>
      </c>
      <c r="C30">
        <v>64.633675191684205</v>
      </c>
      <c r="D30" s="101">
        <v>32.748708897236902</v>
      </c>
      <c r="E30">
        <v>0</v>
      </c>
      <c r="F30">
        <v>4.3003355117586004</v>
      </c>
      <c r="G30">
        <v>34.292419080944399</v>
      </c>
      <c r="H30" s="11">
        <v>221.154861318375</v>
      </c>
      <c r="I30" s="100">
        <f t="shared" si="0"/>
        <v>4.3003355117586004</v>
      </c>
      <c r="J30" s="99">
        <f t="shared" si="1"/>
        <v>98.926094272628603</v>
      </c>
      <c r="K30">
        <v>5640.8</v>
      </c>
      <c r="L30" s="36">
        <f t="shared" si="2"/>
        <v>5474.8327777491904</v>
      </c>
    </row>
    <row r="31" spans="1:12" x14ac:dyDescent="0.35">
      <c r="B31" s="14">
        <v>2047</v>
      </c>
      <c r="C31">
        <v>46.576972147349501</v>
      </c>
      <c r="D31" s="101">
        <v>9.0481581311772903</v>
      </c>
      <c r="E31">
        <v>1.6728571428572701</v>
      </c>
      <c r="F31">
        <v>10.510592991914301</v>
      </c>
      <c r="G31">
        <v>12.3833513027856</v>
      </c>
      <c r="H31" s="11">
        <v>200.84806828391501</v>
      </c>
      <c r="I31" s="100">
        <f t="shared" si="0"/>
        <v>12.18345013477157</v>
      </c>
      <c r="J31" s="99">
        <f t="shared" si="1"/>
        <v>58.9603234501351</v>
      </c>
      <c r="K31">
        <v>5727.69</v>
      </c>
      <c r="L31" s="36">
        <f t="shared" si="2"/>
        <v>5645.6253099730448</v>
      </c>
    </row>
    <row r="32" spans="1:12" x14ac:dyDescent="0.35">
      <c r="B32" s="14">
        <v>2048</v>
      </c>
      <c r="C32">
        <v>42.740126448095801</v>
      </c>
      <c r="D32" s="101">
        <v>5.8192723555690904</v>
      </c>
      <c r="E32">
        <v>2.2222798515943998</v>
      </c>
      <c r="F32">
        <v>16.465543272507201</v>
      </c>
      <c r="G32">
        <v>9.81937608843789</v>
      </c>
      <c r="H32" s="11">
        <v>332.46340198379499</v>
      </c>
      <c r="I32" s="100">
        <f t="shared" si="0"/>
        <v>18.687823124101602</v>
      </c>
      <c r="J32" s="99">
        <f t="shared" si="1"/>
        <v>52.559502536533692</v>
      </c>
      <c r="K32">
        <v>5815.69</v>
      </c>
      <c r="L32" s="36">
        <f t="shared" si="2"/>
        <v>5745.2695691678646</v>
      </c>
    </row>
    <row r="33" spans="1:12" x14ac:dyDescent="0.35">
      <c r="B33" s="14">
        <v>2049</v>
      </c>
      <c r="C33">
        <v>42.229538461538503</v>
      </c>
      <c r="D33" s="101">
        <v>5.0468184615383498</v>
      </c>
      <c r="E33">
        <v>2.3109661538456998</v>
      </c>
      <c r="F33">
        <v>17.1819815384614</v>
      </c>
      <c r="G33">
        <v>9.68947692307637</v>
      </c>
      <c r="H33" s="11">
        <v>327.70121846153899</v>
      </c>
      <c r="I33" s="100">
        <f t="shared" si="0"/>
        <v>19.492947692307101</v>
      </c>
      <c r="J33" s="99">
        <f t="shared" si="1"/>
        <v>51.919015384614873</v>
      </c>
      <c r="K33">
        <v>5903.21</v>
      </c>
      <c r="L33" s="36">
        <f t="shared" si="2"/>
        <v>5834.2437230769247</v>
      </c>
    </row>
    <row r="34" spans="1:12" x14ac:dyDescent="0.35">
      <c r="A34" s="98">
        <v>2050</v>
      </c>
      <c r="B34" s="14">
        <v>2050</v>
      </c>
      <c r="C34">
        <v>42.401494236911603</v>
      </c>
      <c r="D34" s="101">
        <v>4.8580711012359998</v>
      </c>
      <c r="E34">
        <v>2.38222330231907</v>
      </c>
      <c r="F34">
        <v>17.4245590890153</v>
      </c>
      <c r="G34">
        <v>10.142653798083501</v>
      </c>
      <c r="H34" s="11">
        <v>297.34099847243402</v>
      </c>
      <c r="I34" s="100">
        <f t="shared" si="0"/>
        <v>19.806782391334369</v>
      </c>
      <c r="J34" s="99">
        <f t="shared" si="1"/>
        <v>52.544148034995104</v>
      </c>
      <c r="K34">
        <v>5991.49</v>
      </c>
      <c r="L34" s="36">
        <f t="shared" si="2"/>
        <v>5921.5629037633662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906DD-47DE-4D7A-81E5-3D3651BF066E}">
  <sheetPr>
    <tabColor theme="8" tint="0.39997558519241921"/>
  </sheetPr>
  <dimension ref="A1:AG123"/>
  <sheetViews>
    <sheetView zoomScale="85" zoomScaleNormal="85" workbookViewId="0"/>
  </sheetViews>
  <sheetFormatPr defaultRowHeight="14.5" x14ac:dyDescent="0.35"/>
  <cols>
    <col min="1" max="1" width="47.7265625" customWidth="1"/>
    <col min="2" max="2" width="11" bestFit="1" customWidth="1"/>
    <col min="4" max="4" width="10.7265625" customWidth="1"/>
    <col min="5" max="5" width="11" customWidth="1"/>
  </cols>
  <sheetData>
    <row r="1" spans="1:33" x14ac:dyDescent="0.35">
      <c r="A1" s="1" t="s">
        <v>0</v>
      </c>
    </row>
    <row r="2" spans="1:33" x14ac:dyDescent="0.35">
      <c r="A2" s="81" t="s">
        <v>1</v>
      </c>
    </row>
    <row r="3" spans="1:33" x14ac:dyDescent="0.35">
      <c r="A3" s="81" t="s">
        <v>4</v>
      </c>
    </row>
    <row r="4" spans="1:33" x14ac:dyDescent="0.35">
      <c r="A4" s="81" t="s">
        <v>5</v>
      </c>
    </row>
    <row r="5" spans="1:33" x14ac:dyDescent="0.35">
      <c r="A5" s="81" t="s">
        <v>61</v>
      </c>
    </row>
    <row r="8" spans="1:33" x14ac:dyDescent="0.35">
      <c r="A8" s="3" t="s">
        <v>1</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row>
    <row r="10" spans="1:33" x14ac:dyDescent="0.35">
      <c r="A10" t="s">
        <v>23</v>
      </c>
    </row>
    <row r="11" spans="1:33" x14ac:dyDescent="0.35">
      <c r="A11" t="s">
        <v>26</v>
      </c>
    </row>
    <row r="12" spans="1:33" x14ac:dyDescent="0.35">
      <c r="A12" t="s">
        <v>215</v>
      </c>
      <c r="B12" s="82">
        <v>500</v>
      </c>
    </row>
    <row r="13" spans="1:33" x14ac:dyDescent="0.35">
      <c r="A13" t="s">
        <v>27</v>
      </c>
    </row>
    <row r="14" spans="1:33" x14ac:dyDescent="0.35">
      <c r="A14" t="s">
        <v>60</v>
      </c>
    </row>
    <row r="16" spans="1:33" x14ac:dyDescent="0.35">
      <c r="A16" s="3" t="s">
        <v>4</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row>
    <row r="18" spans="1:33" x14ac:dyDescent="0.35">
      <c r="A18" t="s">
        <v>57</v>
      </c>
    </row>
    <row r="19" spans="1:33" x14ac:dyDescent="0.35">
      <c r="A19" t="s">
        <v>29</v>
      </c>
      <c r="B19">
        <v>2019</v>
      </c>
      <c r="C19">
        <v>2020</v>
      </c>
      <c r="D19">
        <v>2021</v>
      </c>
      <c r="E19">
        <v>2022</v>
      </c>
      <c r="F19">
        <v>2023</v>
      </c>
      <c r="G19">
        <v>2024</v>
      </c>
      <c r="H19">
        <v>2025</v>
      </c>
      <c r="I19">
        <v>2026</v>
      </c>
      <c r="J19">
        <v>2027</v>
      </c>
      <c r="K19">
        <v>2028</v>
      </c>
      <c r="L19">
        <v>2029</v>
      </c>
      <c r="M19">
        <v>2030</v>
      </c>
      <c r="N19">
        <v>2031</v>
      </c>
      <c r="O19">
        <v>2032</v>
      </c>
      <c r="P19">
        <v>2033</v>
      </c>
      <c r="Q19">
        <v>2034</v>
      </c>
      <c r="R19">
        <v>2035</v>
      </c>
      <c r="S19">
        <v>2036</v>
      </c>
      <c r="T19">
        <v>2037</v>
      </c>
      <c r="U19">
        <v>2038</v>
      </c>
      <c r="V19">
        <v>2039</v>
      </c>
      <c r="W19">
        <v>2040</v>
      </c>
      <c r="X19">
        <v>2041</v>
      </c>
      <c r="Y19">
        <v>2042</v>
      </c>
      <c r="Z19">
        <v>2043</v>
      </c>
      <c r="AA19">
        <v>2044</v>
      </c>
      <c r="AB19">
        <v>2045</v>
      </c>
      <c r="AC19">
        <v>2046</v>
      </c>
      <c r="AD19">
        <v>2047</v>
      </c>
      <c r="AE19">
        <v>2048</v>
      </c>
      <c r="AF19">
        <v>2049</v>
      </c>
      <c r="AG19">
        <v>2050</v>
      </c>
    </row>
    <row r="20" spans="1:33" x14ac:dyDescent="0.35">
      <c r="A20" t="s">
        <v>41</v>
      </c>
      <c r="B20">
        <v>200.196</v>
      </c>
      <c r="C20">
        <v>205.35599999999999</v>
      </c>
      <c r="D20">
        <v>210.51599999999999</v>
      </c>
      <c r="E20">
        <v>215.16</v>
      </c>
      <c r="F20">
        <v>210.25800000000001</v>
      </c>
      <c r="G20">
        <v>207.16200000000001</v>
      </c>
      <c r="H20">
        <v>205.614</v>
      </c>
      <c r="I20">
        <v>202.26</v>
      </c>
      <c r="J20">
        <v>198.13200000000001</v>
      </c>
      <c r="K20">
        <v>198.648</v>
      </c>
      <c r="L20">
        <v>198.648</v>
      </c>
      <c r="M20">
        <v>198.648</v>
      </c>
      <c r="N20">
        <v>198.648</v>
      </c>
      <c r="O20">
        <v>198.648</v>
      </c>
      <c r="P20">
        <v>198.648</v>
      </c>
      <c r="Q20">
        <v>198.648</v>
      </c>
      <c r="R20">
        <v>198.648</v>
      </c>
      <c r="S20">
        <v>198.648</v>
      </c>
      <c r="T20">
        <v>198.648</v>
      </c>
      <c r="U20">
        <v>198.648</v>
      </c>
      <c r="V20">
        <v>198.648</v>
      </c>
      <c r="W20">
        <v>198.648</v>
      </c>
      <c r="X20">
        <v>198.648</v>
      </c>
      <c r="Y20">
        <v>198.648</v>
      </c>
      <c r="Z20">
        <v>198.648</v>
      </c>
      <c r="AA20">
        <v>198.648</v>
      </c>
      <c r="AB20">
        <v>198.648</v>
      </c>
      <c r="AC20">
        <v>198.648</v>
      </c>
      <c r="AD20">
        <v>198.648</v>
      </c>
      <c r="AE20">
        <v>198.648</v>
      </c>
      <c r="AF20">
        <v>198.648</v>
      </c>
      <c r="AG20">
        <v>198.648</v>
      </c>
    </row>
    <row r="21" spans="1:33" x14ac:dyDescent="0.35">
      <c r="A21" t="s">
        <v>42</v>
      </c>
      <c r="B21">
        <v>24.8</v>
      </c>
      <c r="C21">
        <v>24.8</v>
      </c>
      <c r="D21">
        <v>24.8</v>
      </c>
      <c r="E21">
        <v>24.8</v>
      </c>
      <c r="F21">
        <v>24.8</v>
      </c>
      <c r="G21">
        <v>24.8</v>
      </c>
      <c r="H21">
        <v>24.8</v>
      </c>
      <c r="I21">
        <v>24.8</v>
      </c>
      <c r="J21">
        <v>24.8</v>
      </c>
      <c r="K21">
        <v>24.8</v>
      </c>
      <c r="L21">
        <v>24.8</v>
      </c>
      <c r="M21">
        <v>24.8</v>
      </c>
      <c r="N21">
        <v>24.8</v>
      </c>
      <c r="O21">
        <v>24.8</v>
      </c>
      <c r="P21">
        <v>24.8</v>
      </c>
      <c r="Q21">
        <v>24.8</v>
      </c>
      <c r="R21">
        <v>24.8</v>
      </c>
      <c r="S21">
        <v>24.8</v>
      </c>
      <c r="T21">
        <v>24.8</v>
      </c>
      <c r="U21">
        <v>24.8</v>
      </c>
      <c r="V21">
        <v>24.8</v>
      </c>
      <c r="W21">
        <v>24.8</v>
      </c>
      <c r="X21">
        <v>24.8</v>
      </c>
      <c r="Y21">
        <v>24.8</v>
      </c>
      <c r="Z21">
        <v>24.8</v>
      </c>
      <c r="AA21">
        <v>24.8</v>
      </c>
      <c r="AB21">
        <v>24.8</v>
      </c>
      <c r="AC21">
        <v>24.8</v>
      </c>
      <c r="AD21">
        <v>24.8</v>
      </c>
      <c r="AE21">
        <v>24.8</v>
      </c>
      <c r="AF21">
        <v>24.8</v>
      </c>
      <c r="AG21">
        <v>24.8</v>
      </c>
    </row>
    <row r="22" spans="1:33" x14ac:dyDescent="0.35">
      <c r="A22" t="s">
        <v>43</v>
      </c>
      <c r="B22">
        <v>6.78</v>
      </c>
      <c r="C22">
        <v>7.28</v>
      </c>
      <c r="D22">
        <v>7.78</v>
      </c>
      <c r="E22">
        <v>8.2799999999999994</v>
      </c>
      <c r="F22">
        <v>9.2799999999999994</v>
      </c>
      <c r="G22">
        <v>10.78</v>
      </c>
      <c r="H22">
        <v>12.78</v>
      </c>
      <c r="I22">
        <v>14.28</v>
      </c>
      <c r="J22">
        <v>15.78</v>
      </c>
      <c r="K22">
        <v>15.78</v>
      </c>
      <c r="L22">
        <v>15.78</v>
      </c>
      <c r="M22">
        <v>15.78</v>
      </c>
      <c r="N22">
        <v>16.28</v>
      </c>
      <c r="O22">
        <v>16.78</v>
      </c>
      <c r="P22">
        <v>16.78</v>
      </c>
      <c r="Q22">
        <v>16.78</v>
      </c>
      <c r="R22">
        <v>16.78</v>
      </c>
      <c r="S22">
        <v>16.78</v>
      </c>
      <c r="T22">
        <v>16.78</v>
      </c>
      <c r="U22">
        <v>16.78</v>
      </c>
      <c r="V22">
        <v>16.78</v>
      </c>
      <c r="W22">
        <v>16.78</v>
      </c>
      <c r="X22">
        <v>16.78</v>
      </c>
      <c r="Y22">
        <v>16.78</v>
      </c>
      <c r="Z22">
        <v>16.78</v>
      </c>
      <c r="AA22">
        <v>16.78</v>
      </c>
      <c r="AB22">
        <v>16.78</v>
      </c>
      <c r="AC22">
        <v>16.78</v>
      </c>
      <c r="AD22">
        <v>16.78</v>
      </c>
      <c r="AE22">
        <v>16.78</v>
      </c>
      <c r="AF22">
        <v>16.78</v>
      </c>
      <c r="AG22">
        <v>16.78</v>
      </c>
    </row>
    <row r="23" spans="1:33" x14ac:dyDescent="0.35">
      <c r="A23" t="s">
        <v>44</v>
      </c>
      <c r="B23">
        <v>49.536999999999999</v>
      </c>
      <c r="C23">
        <v>51.055999999999997</v>
      </c>
      <c r="D23">
        <v>52.575000000000003</v>
      </c>
      <c r="E23">
        <v>54.094000000000001</v>
      </c>
      <c r="F23">
        <v>54.094000000000001</v>
      </c>
      <c r="G23">
        <v>55.924999999999997</v>
      </c>
      <c r="H23">
        <v>57.802</v>
      </c>
      <c r="I23">
        <v>59.503999999999998</v>
      </c>
      <c r="J23">
        <v>61.256999999999998</v>
      </c>
      <c r="K23">
        <v>62.884999999999998</v>
      </c>
      <c r="L23">
        <v>64.369</v>
      </c>
      <c r="M23">
        <v>65.777000000000001</v>
      </c>
      <c r="N23">
        <v>67.174000000000007</v>
      </c>
      <c r="O23">
        <v>68.498000000000005</v>
      </c>
      <c r="P23">
        <v>69.807000000000002</v>
      </c>
      <c r="Q23">
        <v>71.128</v>
      </c>
      <c r="R23">
        <v>72.429000000000002</v>
      </c>
      <c r="S23">
        <v>73.704999999999998</v>
      </c>
      <c r="T23">
        <v>74.966999999999999</v>
      </c>
      <c r="U23">
        <v>76.266999999999996</v>
      </c>
      <c r="V23">
        <v>77.578000000000003</v>
      </c>
      <c r="W23">
        <v>78.921000000000006</v>
      </c>
      <c r="X23">
        <v>80.292000000000002</v>
      </c>
      <c r="Y23">
        <v>81.691999999999993</v>
      </c>
      <c r="Z23">
        <v>83.055999999999997</v>
      </c>
      <c r="AA23">
        <v>84.394000000000005</v>
      </c>
      <c r="AB23">
        <v>85.722999999999999</v>
      </c>
      <c r="AC23">
        <v>87.024000000000001</v>
      </c>
      <c r="AD23">
        <v>88.316999999999993</v>
      </c>
      <c r="AE23">
        <v>89.588999999999999</v>
      </c>
      <c r="AF23">
        <v>90.834000000000003</v>
      </c>
      <c r="AG23">
        <v>92.064999999999998</v>
      </c>
    </row>
    <row r="24" spans="1:33" x14ac:dyDescent="0.35">
      <c r="A24" t="s">
        <v>45</v>
      </c>
      <c r="B24">
        <v>35.213000000000001</v>
      </c>
      <c r="C24">
        <v>37.707999999999998</v>
      </c>
      <c r="D24">
        <v>40.203000000000003</v>
      </c>
      <c r="E24">
        <v>42.698</v>
      </c>
      <c r="F24">
        <v>42.698</v>
      </c>
      <c r="G24">
        <v>45.908000000000001</v>
      </c>
      <c r="H24">
        <v>51.768000000000001</v>
      </c>
      <c r="I24">
        <v>57.567999999999998</v>
      </c>
      <c r="J24">
        <v>63.768000000000001</v>
      </c>
      <c r="K24">
        <v>69.522999999999996</v>
      </c>
      <c r="L24">
        <v>74.028000000000006</v>
      </c>
      <c r="M24">
        <v>78.453000000000003</v>
      </c>
      <c r="N24">
        <v>83.808000000000007</v>
      </c>
      <c r="O24">
        <v>89.048000000000002</v>
      </c>
      <c r="P24">
        <v>95.778000000000006</v>
      </c>
      <c r="Q24">
        <v>105.82299999999999</v>
      </c>
      <c r="R24">
        <v>117.648</v>
      </c>
      <c r="S24">
        <v>129.97800000000001</v>
      </c>
      <c r="T24">
        <v>143.47300000000001</v>
      </c>
      <c r="U24">
        <v>158.863</v>
      </c>
      <c r="V24">
        <v>174.15799999999999</v>
      </c>
      <c r="W24">
        <v>190.43299999999999</v>
      </c>
      <c r="X24">
        <v>207.548</v>
      </c>
      <c r="Y24">
        <v>225.44800000000001</v>
      </c>
      <c r="Z24">
        <v>242.768</v>
      </c>
      <c r="AA24">
        <v>260.16800000000001</v>
      </c>
      <c r="AB24">
        <v>278.81299999999999</v>
      </c>
      <c r="AC24">
        <v>297.24799999999999</v>
      </c>
      <c r="AD24">
        <v>316.78800000000001</v>
      </c>
      <c r="AE24">
        <v>336.54300000000001</v>
      </c>
      <c r="AF24">
        <v>355.97800000000001</v>
      </c>
      <c r="AG24">
        <v>376.18799999999999</v>
      </c>
    </row>
    <row r="25" spans="1:33" x14ac:dyDescent="0.35">
      <c r="A25" t="s">
        <v>46</v>
      </c>
      <c r="B25">
        <v>25.57</v>
      </c>
      <c r="C25">
        <v>33.991999999999997</v>
      </c>
      <c r="D25">
        <v>42.414000000000001</v>
      </c>
      <c r="E25">
        <v>50.835999999999999</v>
      </c>
      <c r="F25">
        <v>50.835999999999999</v>
      </c>
      <c r="G25">
        <v>58.473999999999997</v>
      </c>
      <c r="H25">
        <v>74.097999999999999</v>
      </c>
      <c r="I25">
        <v>90.891999999999996</v>
      </c>
      <c r="J25">
        <v>109.542</v>
      </c>
      <c r="K25">
        <v>128.43199999999999</v>
      </c>
      <c r="L25">
        <v>144.75</v>
      </c>
      <c r="M25">
        <v>162.298</v>
      </c>
      <c r="N25">
        <v>182.67400000000001</v>
      </c>
      <c r="O25">
        <v>200.52199999999999</v>
      </c>
      <c r="P25">
        <v>218.92599999999999</v>
      </c>
      <c r="Q25">
        <v>240.072</v>
      </c>
      <c r="R25">
        <v>261.19200000000001</v>
      </c>
      <c r="S25">
        <v>281.68400000000003</v>
      </c>
      <c r="T25">
        <v>302.36</v>
      </c>
      <c r="U25">
        <v>323.97800000000001</v>
      </c>
      <c r="V25">
        <v>343.92200000000003</v>
      </c>
      <c r="W25">
        <v>363.45800000000003</v>
      </c>
      <c r="X25">
        <v>382.37200000000001</v>
      </c>
      <c r="Y25">
        <v>400.55200000000002</v>
      </c>
      <c r="Z25">
        <v>416.67599999999999</v>
      </c>
      <c r="AA25">
        <v>431.47199999999998</v>
      </c>
      <c r="AB25">
        <v>445.97800000000001</v>
      </c>
      <c r="AC25">
        <v>458.99599999999998</v>
      </c>
      <c r="AD25">
        <v>471.59199999999998</v>
      </c>
      <c r="AE25">
        <v>483.12200000000001</v>
      </c>
      <c r="AF25">
        <v>493.31599999999997</v>
      </c>
      <c r="AG25">
        <v>502.92599999999999</v>
      </c>
    </row>
    <row r="26" spans="1:33" x14ac:dyDescent="0.35">
      <c r="A26" t="s">
        <v>47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35">
      <c r="A27" t="s">
        <v>48</v>
      </c>
      <c r="B27">
        <v>9.1880000000000006</v>
      </c>
      <c r="C27">
        <v>9.9619999999999997</v>
      </c>
      <c r="D27">
        <v>10.736000000000001</v>
      </c>
      <c r="E27">
        <v>11.51</v>
      </c>
      <c r="F27">
        <v>11.51</v>
      </c>
      <c r="G27">
        <v>11.51</v>
      </c>
      <c r="H27">
        <v>11.51</v>
      </c>
      <c r="I27">
        <v>11.51</v>
      </c>
      <c r="J27">
        <v>11.51</v>
      </c>
      <c r="K27">
        <v>11.51</v>
      </c>
      <c r="L27">
        <v>11.51</v>
      </c>
      <c r="M27">
        <v>11.51</v>
      </c>
      <c r="N27">
        <v>11.51</v>
      </c>
      <c r="O27">
        <v>11.51</v>
      </c>
      <c r="P27">
        <v>11.51</v>
      </c>
      <c r="Q27">
        <v>11.51</v>
      </c>
      <c r="R27">
        <v>11.51</v>
      </c>
      <c r="S27">
        <v>11.51</v>
      </c>
      <c r="T27">
        <v>11.51</v>
      </c>
      <c r="U27">
        <v>11.51</v>
      </c>
      <c r="V27">
        <v>11.51</v>
      </c>
      <c r="W27">
        <v>11.51</v>
      </c>
      <c r="X27">
        <v>11.51</v>
      </c>
      <c r="Y27">
        <v>11.51</v>
      </c>
      <c r="Z27">
        <v>11.51</v>
      </c>
      <c r="AA27">
        <v>11.51</v>
      </c>
      <c r="AB27">
        <v>11.51</v>
      </c>
      <c r="AC27">
        <v>11.51</v>
      </c>
      <c r="AD27">
        <v>11.51</v>
      </c>
      <c r="AE27">
        <v>11.51</v>
      </c>
      <c r="AF27">
        <v>11.51</v>
      </c>
      <c r="AG27">
        <v>11.51</v>
      </c>
    </row>
    <row r="28" spans="1:33" x14ac:dyDescent="0.35">
      <c r="A28" t="s">
        <v>49</v>
      </c>
      <c r="B28">
        <v>3.306</v>
      </c>
      <c r="C28">
        <v>3.306</v>
      </c>
      <c r="D28">
        <v>3.306</v>
      </c>
      <c r="E28">
        <v>4.306</v>
      </c>
      <c r="F28">
        <v>4.8860000000000001</v>
      </c>
      <c r="G28">
        <v>5.0960000000000001</v>
      </c>
      <c r="H28">
        <v>5.3259999999999996</v>
      </c>
      <c r="I28">
        <v>5.5460000000000003</v>
      </c>
      <c r="J28">
        <v>5.766</v>
      </c>
      <c r="K28">
        <v>5.9660000000000002</v>
      </c>
      <c r="L28">
        <v>6.1559999999999997</v>
      </c>
      <c r="M28">
        <v>6.3360000000000003</v>
      </c>
      <c r="N28">
        <v>6.9859999999999998</v>
      </c>
      <c r="O28">
        <v>7.6559999999999997</v>
      </c>
      <c r="P28">
        <v>8.3559999999999999</v>
      </c>
      <c r="Q28">
        <v>9.0860000000000003</v>
      </c>
      <c r="R28">
        <v>9.8360000000000003</v>
      </c>
      <c r="S28">
        <v>10.616</v>
      </c>
      <c r="T28">
        <v>11.456</v>
      </c>
      <c r="U28">
        <v>12.375999999999999</v>
      </c>
      <c r="V28">
        <v>13.396000000000001</v>
      </c>
      <c r="W28">
        <v>14.516</v>
      </c>
      <c r="X28">
        <v>15.746</v>
      </c>
      <c r="Y28">
        <v>17.096</v>
      </c>
      <c r="Z28">
        <v>18.576000000000001</v>
      </c>
      <c r="AA28">
        <v>20.166</v>
      </c>
      <c r="AB28">
        <v>21.756</v>
      </c>
      <c r="AC28">
        <v>23.346</v>
      </c>
      <c r="AD28">
        <v>24.936</v>
      </c>
      <c r="AE28">
        <v>26.526</v>
      </c>
      <c r="AF28">
        <v>28.116</v>
      </c>
      <c r="AG28">
        <v>29.706</v>
      </c>
    </row>
    <row r="29" spans="1:33" x14ac:dyDescent="0.35">
      <c r="A29" t="s">
        <v>50</v>
      </c>
      <c r="B29">
        <v>0.71099999999999997</v>
      </c>
      <c r="C29">
        <v>0.71099999999999997</v>
      </c>
      <c r="D29">
        <v>0.71099999999999997</v>
      </c>
      <c r="E29">
        <v>0.71099999999999997</v>
      </c>
      <c r="F29">
        <v>0.71099999999999997</v>
      </c>
      <c r="G29">
        <v>0.71099999999999997</v>
      </c>
      <c r="H29">
        <v>0.71099999999999997</v>
      </c>
      <c r="I29">
        <v>0.71099999999999997</v>
      </c>
      <c r="J29">
        <v>0.71099999999999997</v>
      </c>
      <c r="K29">
        <v>0.71099999999999997</v>
      </c>
      <c r="L29">
        <v>0.71099999999999997</v>
      </c>
      <c r="M29">
        <v>0.71099999999999997</v>
      </c>
      <c r="N29">
        <v>0.71099999999999997</v>
      </c>
      <c r="O29">
        <v>0.71099999999999997</v>
      </c>
      <c r="P29">
        <v>0.71099999999999997</v>
      </c>
      <c r="Q29">
        <v>0.71099999999999997</v>
      </c>
      <c r="R29">
        <v>0.71099999999999997</v>
      </c>
      <c r="S29">
        <v>0.71099999999999997</v>
      </c>
      <c r="T29">
        <v>0.71099999999999997</v>
      </c>
      <c r="U29">
        <v>0.71099999999999997</v>
      </c>
      <c r="V29">
        <v>0.71099999999999997</v>
      </c>
      <c r="W29">
        <v>0.71099999999999997</v>
      </c>
      <c r="X29">
        <v>0.71099999999999997</v>
      </c>
      <c r="Y29">
        <v>0.71099999999999997</v>
      </c>
      <c r="Z29">
        <v>0.71099999999999997</v>
      </c>
      <c r="AA29">
        <v>0.71099999999999997</v>
      </c>
      <c r="AB29">
        <v>0.71099999999999997</v>
      </c>
      <c r="AC29">
        <v>0.71099999999999997</v>
      </c>
      <c r="AD29">
        <v>0.71099999999999997</v>
      </c>
      <c r="AE29">
        <v>0.71099999999999997</v>
      </c>
      <c r="AF29">
        <v>0.71099999999999997</v>
      </c>
      <c r="AG29">
        <v>0.71099999999999997</v>
      </c>
    </row>
    <row r="30" spans="1:33" x14ac:dyDescent="0.35">
      <c r="A30" t="s">
        <v>51</v>
      </c>
      <c r="B30">
        <v>0.35</v>
      </c>
      <c r="C30">
        <v>0.35</v>
      </c>
      <c r="D30">
        <v>0.35</v>
      </c>
      <c r="E30">
        <v>0.35</v>
      </c>
      <c r="F30">
        <v>0.35</v>
      </c>
      <c r="G30">
        <v>0.35</v>
      </c>
      <c r="H30">
        <v>0.35</v>
      </c>
      <c r="I30">
        <v>0.35</v>
      </c>
      <c r="J30">
        <v>0.35</v>
      </c>
      <c r="K30">
        <v>0.35</v>
      </c>
      <c r="L30">
        <v>0.35</v>
      </c>
      <c r="M30">
        <v>0.35</v>
      </c>
      <c r="N30">
        <v>4.5</v>
      </c>
      <c r="O30">
        <v>13.05</v>
      </c>
      <c r="P30">
        <v>21.35</v>
      </c>
      <c r="Q30">
        <v>28.75</v>
      </c>
      <c r="R30">
        <v>35.5</v>
      </c>
      <c r="S30">
        <v>41.9</v>
      </c>
      <c r="T30">
        <v>48.1</v>
      </c>
      <c r="U30">
        <v>54.4</v>
      </c>
      <c r="V30">
        <v>60.6</v>
      </c>
      <c r="W30">
        <v>66.5</v>
      </c>
      <c r="X30">
        <v>72.25</v>
      </c>
      <c r="Y30">
        <v>77.55</v>
      </c>
      <c r="Z30">
        <v>80.55</v>
      </c>
      <c r="AA30">
        <v>83.55</v>
      </c>
      <c r="AB30">
        <v>86.5</v>
      </c>
      <c r="AC30">
        <v>89.4</v>
      </c>
      <c r="AD30">
        <v>92.2</v>
      </c>
      <c r="AE30">
        <v>95.1</v>
      </c>
      <c r="AF30">
        <v>98.35</v>
      </c>
      <c r="AG30">
        <v>101.35</v>
      </c>
    </row>
    <row r="31" spans="1:33" x14ac:dyDescent="0.35">
      <c r="A31" t="s">
        <v>52</v>
      </c>
      <c r="B31">
        <v>0.25800000000000001</v>
      </c>
      <c r="C31">
        <v>0.25800000000000001</v>
      </c>
      <c r="D31">
        <v>0.25800000000000001</v>
      </c>
      <c r="E31">
        <v>0.25800000000000001</v>
      </c>
      <c r="F31">
        <v>0.25800000000000001</v>
      </c>
      <c r="G31">
        <v>0.25800000000000001</v>
      </c>
      <c r="H31">
        <v>0.25800000000000001</v>
      </c>
      <c r="I31">
        <v>0.25800000000000001</v>
      </c>
      <c r="J31">
        <v>0.25800000000000001</v>
      </c>
      <c r="K31">
        <v>0.25800000000000001</v>
      </c>
      <c r="L31">
        <v>0.25800000000000001</v>
      </c>
      <c r="M31">
        <v>0.25800000000000001</v>
      </c>
      <c r="N31">
        <v>0.25800000000000001</v>
      </c>
      <c r="O31">
        <v>0.25800000000000001</v>
      </c>
      <c r="P31">
        <v>0.25800000000000001</v>
      </c>
      <c r="Q31">
        <v>0.25800000000000001</v>
      </c>
      <c r="R31">
        <v>0.25800000000000001</v>
      </c>
      <c r="S31">
        <v>0.25800000000000001</v>
      </c>
      <c r="T31">
        <v>0.25800000000000001</v>
      </c>
      <c r="U31">
        <v>0.25800000000000001</v>
      </c>
      <c r="V31">
        <v>0.25800000000000001</v>
      </c>
      <c r="W31">
        <v>0.25800000000000001</v>
      </c>
      <c r="X31">
        <v>0.25800000000000001</v>
      </c>
      <c r="Y31">
        <v>0.25800000000000001</v>
      </c>
      <c r="Z31">
        <v>0.25800000000000001</v>
      </c>
      <c r="AA31">
        <v>0.25800000000000001</v>
      </c>
      <c r="AB31">
        <v>0.25800000000000001</v>
      </c>
      <c r="AC31">
        <v>0.25800000000000001</v>
      </c>
      <c r="AD31">
        <v>0.25800000000000001</v>
      </c>
      <c r="AE31">
        <v>0.25800000000000001</v>
      </c>
      <c r="AF31">
        <v>0.25800000000000001</v>
      </c>
      <c r="AG31">
        <v>0.25800000000000001</v>
      </c>
    </row>
    <row r="32" spans="1:33" x14ac:dyDescent="0.35">
      <c r="A32" t="s">
        <v>53</v>
      </c>
      <c r="B32">
        <v>0</v>
      </c>
      <c r="C32">
        <v>0</v>
      </c>
      <c r="D32">
        <v>0</v>
      </c>
      <c r="E32">
        <v>0</v>
      </c>
      <c r="F32">
        <v>0</v>
      </c>
      <c r="G32">
        <v>0</v>
      </c>
      <c r="H32">
        <v>0.01</v>
      </c>
      <c r="I32">
        <v>0.02</v>
      </c>
      <c r="J32">
        <v>0.03</v>
      </c>
      <c r="K32">
        <v>3.5000000000000003E-2</v>
      </c>
      <c r="L32">
        <v>0.04</v>
      </c>
      <c r="M32">
        <v>4.4999999999999998E-2</v>
      </c>
      <c r="N32">
        <v>0.05</v>
      </c>
      <c r="O32">
        <v>5.5E-2</v>
      </c>
      <c r="P32">
        <v>0.06</v>
      </c>
      <c r="Q32">
        <v>7.0000000000000007E-2</v>
      </c>
      <c r="R32">
        <v>8.5000000000000006E-2</v>
      </c>
      <c r="S32">
        <v>0.1</v>
      </c>
      <c r="T32">
        <v>0.115</v>
      </c>
      <c r="U32">
        <v>0.13500000000000001</v>
      </c>
      <c r="V32">
        <v>0.155</v>
      </c>
      <c r="W32">
        <v>0.17499999999999999</v>
      </c>
      <c r="X32">
        <v>0.19500000000000001</v>
      </c>
      <c r="Y32">
        <v>0.215</v>
      </c>
      <c r="Z32">
        <v>0.23499999999999999</v>
      </c>
      <c r="AA32">
        <v>0.255</v>
      </c>
      <c r="AB32">
        <v>0.27500000000000002</v>
      </c>
      <c r="AC32">
        <v>0.29499999999999998</v>
      </c>
      <c r="AD32">
        <v>0.32</v>
      </c>
      <c r="AE32">
        <v>0.34</v>
      </c>
      <c r="AF32">
        <v>0.36</v>
      </c>
      <c r="AG32">
        <v>0.38</v>
      </c>
    </row>
    <row r="33" spans="1:33" x14ac:dyDescent="0.35">
      <c r="A33" t="s">
        <v>54</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35">
      <c r="A34" t="s">
        <v>55</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35">
      <c r="A35" t="s">
        <v>56</v>
      </c>
      <c r="B35">
        <v>0.114</v>
      </c>
      <c r="C35">
        <v>0.114</v>
      </c>
      <c r="D35">
        <v>0.114</v>
      </c>
      <c r="E35">
        <v>0.114</v>
      </c>
      <c r="F35">
        <v>0.114</v>
      </c>
      <c r="G35">
        <v>0.114</v>
      </c>
      <c r="H35">
        <v>0.114</v>
      </c>
      <c r="I35">
        <v>0.114</v>
      </c>
      <c r="J35">
        <v>0.114</v>
      </c>
      <c r="K35">
        <v>0.114</v>
      </c>
      <c r="L35">
        <v>0.114</v>
      </c>
      <c r="M35">
        <v>0.114</v>
      </c>
      <c r="N35">
        <v>0.114</v>
      </c>
      <c r="O35">
        <v>0.114</v>
      </c>
      <c r="P35">
        <v>0.114</v>
      </c>
      <c r="Q35">
        <v>0.114</v>
      </c>
      <c r="R35">
        <v>0.114</v>
      </c>
      <c r="S35">
        <v>0.114</v>
      </c>
      <c r="T35">
        <v>0.114</v>
      </c>
      <c r="U35">
        <v>0.114</v>
      </c>
      <c r="V35">
        <v>0.114</v>
      </c>
      <c r="W35">
        <v>0.114</v>
      </c>
      <c r="X35">
        <v>0.114</v>
      </c>
      <c r="Y35">
        <v>0.114</v>
      </c>
      <c r="Z35">
        <v>0.114</v>
      </c>
      <c r="AA35">
        <v>0.114</v>
      </c>
      <c r="AB35">
        <v>0.114</v>
      </c>
      <c r="AC35">
        <v>0.114</v>
      </c>
      <c r="AD35">
        <v>0.114</v>
      </c>
      <c r="AE35">
        <v>0.114</v>
      </c>
      <c r="AF35">
        <v>0.114</v>
      </c>
      <c r="AG35">
        <v>0.114</v>
      </c>
    </row>
    <row r="37" spans="1:33" s="31" customFormat="1" x14ac:dyDescent="0.35">
      <c r="A37" s="28"/>
      <c r="B37" s="28">
        <v>2023</v>
      </c>
      <c r="C37" s="28">
        <v>2024</v>
      </c>
      <c r="D37" s="28">
        <v>2025</v>
      </c>
      <c r="E37" s="28">
        <v>2026</v>
      </c>
      <c r="F37" s="28">
        <v>2027</v>
      </c>
      <c r="G37" s="28">
        <v>2028</v>
      </c>
      <c r="H37" s="28">
        <v>2029</v>
      </c>
      <c r="I37" s="28">
        <v>2030</v>
      </c>
    </row>
    <row r="38" spans="1:33" x14ac:dyDescent="0.35">
      <c r="A38" s="11" t="s">
        <v>58</v>
      </c>
      <c r="B38" s="82">
        <f>SUM(F22:F28,F32,F35)</f>
        <v>173.41800000000001</v>
      </c>
      <c r="C38" s="82">
        <f>SUM(G22:G28,G32,G35)</f>
        <v>187.80699999999999</v>
      </c>
      <c r="D38" s="82">
        <f>SUM(H22:H28,H32,H35)</f>
        <v>213.40799999999996</v>
      </c>
      <c r="E38" s="82">
        <f>SUM(I22:I28,I32,I35)</f>
        <v>239.43399999999997</v>
      </c>
      <c r="F38" s="82">
        <f t="shared" ref="F38:I38" si="0">SUM(J22:J28,J32,J35)</f>
        <v>267.767</v>
      </c>
      <c r="G38" s="82">
        <f t="shared" si="0"/>
        <v>294.245</v>
      </c>
      <c r="H38" s="82">
        <f t="shared" si="0"/>
        <v>316.74700000000001</v>
      </c>
      <c r="I38" s="82">
        <f t="shared" si="0"/>
        <v>340.31299999999999</v>
      </c>
    </row>
    <row r="39" spans="1:33" x14ac:dyDescent="0.35">
      <c r="A39" s="85" t="s">
        <v>217</v>
      </c>
      <c r="B39" s="11"/>
      <c r="C39" s="11"/>
      <c r="D39" s="11"/>
      <c r="E39" s="82">
        <f>90-B41+E38</f>
        <v>263.41800000000001</v>
      </c>
      <c r="F39" s="11"/>
      <c r="G39" s="11"/>
      <c r="H39" s="11"/>
      <c r="I39" s="82">
        <f>B12</f>
        <v>500</v>
      </c>
    </row>
    <row r="40" spans="1:33" s="19" customFormat="1" x14ac:dyDescent="0.35">
      <c r="A40" s="86"/>
      <c r="E40" s="87"/>
    </row>
    <row r="41" spans="1:33" x14ac:dyDescent="0.35">
      <c r="A41" s="85" t="s">
        <v>216</v>
      </c>
      <c r="B41" s="82">
        <f>E38-B38</f>
        <v>66.015999999999963</v>
      </c>
    </row>
    <row r="44" spans="1:33" x14ac:dyDescent="0.35">
      <c r="A44" t="s">
        <v>211</v>
      </c>
    </row>
    <row r="45" spans="1:33" x14ac:dyDescent="0.35">
      <c r="A45" t="s">
        <v>29</v>
      </c>
      <c r="B45">
        <v>2019</v>
      </c>
      <c r="C45">
        <v>2020</v>
      </c>
      <c r="D45">
        <v>2021</v>
      </c>
      <c r="E45">
        <v>2022</v>
      </c>
      <c r="F45">
        <v>2023</v>
      </c>
      <c r="G45">
        <v>2024</v>
      </c>
      <c r="H45">
        <v>2025</v>
      </c>
      <c r="I45">
        <v>2026</v>
      </c>
      <c r="J45">
        <v>2027</v>
      </c>
      <c r="K45">
        <v>2028</v>
      </c>
      <c r="L45">
        <v>2029</v>
      </c>
      <c r="M45">
        <v>2030</v>
      </c>
      <c r="N45">
        <v>2031</v>
      </c>
      <c r="O45">
        <v>2032</v>
      </c>
      <c r="P45">
        <v>2033</v>
      </c>
      <c r="Q45">
        <v>2034</v>
      </c>
      <c r="R45">
        <v>2035</v>
      </c>
      <c r="S45">
        <v>2036</v>
      </c>
      <c r="T45">
        <v>2037</v>
      </c>
      <c r="U45">
        <v>2038</v>
      </c>
      <c r="V45">
        <v>2039</v>
      </c>
      <c r="W45">
        <v>2040</v>
      </c>
      <c r="X45">
        <v>2041</v>
      </c>
      <c r="Y45">
        <v>2042</v>
      </c>
      <c r="Z45">
        <v>2043</v>
      </c>
      <c r="AA45">
        <v>2044</v>
      </c>
      <c r="AB45">
        <v>2045</v>
      </c>
      <c r="AC45">
        <v>2046</v>
      </c>
      <c r="AD45">
        <v>2047</v>
      </c>
      <c r="AE45">
        <v>2048</v>
      </c>
      <c r="AF45">
        <v>2049</v>
      </c>
      <c r="AG45">
        <v>2050</v>
      </c>
    </row>
    <row r="46" spans="1:33" x14ac:dyDescent="0.35">
      <c r="A46" t="s">
        <v>194</v>
      </c>
      <c r="B46">
        <v>995.97900000000004</v>
      </c>
      <c r="C46">
        <v>935.00199999999995</v>
      </c>
      <c r="D46">
        <v>991.83600000000001</v>
      </c>
      <c r="E46">
        <v>1027.01</v>
      </c>
      <c r="F46">
        <v>1083.53</v>
      </c>
      <c r="G46">
        <v>1102.32</v>
      </c>
      <c r="H46">
        <v>1095.7</v>
      </c>
      <c r="I46">
        <v>1081.8699999999999</v>
      </c>
      <c r="J46">
        <v>1063.68</v>
      </c>
      <c r="K46">
        <v>1068.3800000000001</v>
      </c>
      <c r="L46">
        <v>1080.73</v>
      </c>
      <c r="M46">
        <v>1091.8699999999999</v>
      </c>
      <c r="N46">
        <v>1095.51</v>
      </c>
      <c r="O46">
        <v>1103.04</v>
      </c>
      <c r="P46">
        <v>1118.74</v>
      </c>
      <c r="Q46">
        <v>1119.44</v>
      </c>
      <c r="R46">
        <v>1120.05</v>
      </c>
      <c r="S46">
        <v>1120.58</v>
      </c>
      <c r="T46">
        <v>1121.04</v>
      </c>
      <c r="U46">
        <v>1121.3699999999999</v>
      </c>
      <c r="V46">
        <v>1121.02</v>
      </c>
      <c r="W46">
        <v>1120.6099999999999</v>
      </c>
      <c r="X46">
        <v>1120.58</v>
      </c>
      <c r="Y46">
        <v>1120.58</v>
      </c>
      <c r="Z46">
        <v>1122.27</v>
      </c>
      <c r="AA46">
        <v>1121.8599999999999</v>
      </c>
      <c r="AB46">
        <v>1121.58</v>
      </c>
      <c r="AC46">
        <v>1121.29</v>
      </c>
      <c r="AD46">
        <v>1120.71</v>
      </c>
      <c r="AE46">
        <v>1120.5999999999999</v>
      </c>
      <c r="AF46">
        <v>1119.83</v>
      </c>
      <c r="AG46">
        <v>1119.69</v>
      </c>
    </row>
    <row r="47" spans="1:33" x14ac:dyDescent="0.35">
      <c r="A47" t="s">
        <v>195</v>
      </c>
      <c r="B47">
        <v>0.856796</v>
      </c>
      <c r="C47">
        <v>0.72232600000000002</v>
      </c>
      <c r="D47">
        <v>0.12690699999999999</v>
      </c>
      <c r="E47">
        <v>0.103573</v>
      </c>
      <c r="F47">
        <v>0.147811</v>
      </c>
      <c r="G47">
        <v>0.19677900000000001</v>
      </c>
      <c r="H47">
        <v>0.168214</v>
      </c>
      <c r="I47">
        <v>0.149703</v>
      </c>
      <c r="J47">
        <v>0.14188600000000001</v>
      </c>
      <c r="K47">
        <v>0.11898599999999999</v>
      </c>
      <c r="L47">
        <v>0.106558</v>
      </c>
      <c r="M47">
        <v>0.102338</v>
      </c>
      <c r="N47">
        <v>9.9452700000000005E-2</v>
      </c>
      <c r="O47">
        <v>9.4056799999999996E-2</v>
      </c>
      <c r="P47">
        <v>9.1967599999999997E-2</v>
      </c>
      <c r="Q47">
        <v>8.9362899999999995E-2</v>
      </c>
      <c r="R47">
        <v>8.6478600000000003E-2</v>
      </c>
      <c r="S47">
        <v>8.6157800000000007E-2</v>
      </c>
      <c r="T47">
        <v>8.8588299999999995E-2</v>
      </c>
      <c r="U47">
        <v>8.6787199999999995E-2</v>
      </c>
      <c r="V47">
        <v>8.5124900000000003E-2</v>
      </c>
      <c r="W47">
        <v>8.5162100000000004E-2</v>
      </c>
      <c r="X47">
        <v>8.5876099999999997E-2</v>
      </c>
      <c r="Y47">
        <v>8.6887699999999998E-2</v>
      </c>
      <c r="Z47">
        <v>8.9126999999999998E-2</v>
      </c>
      <c r="AA47">
        <v>8.9408199999999993E-2</v>
      </c>
      <c r="AB47">
        <v>8.8851899999999998E-2</v>
      </c>
      <c r="AC47">
        <v>8.7648000000000004E-2</v>
      </c>
      <c r="AD47">
        <v>8.5347199999999998E-2</v>
      </c>
      <c r="AE47">
        <v>8.1395099999999998E-2</v>
      </c>
      <c r="AF47">
        <v>7.6999999999999999E-2</v>
      </c>
      <c r="AG47">
        <v>7.4207599999999999E-2</v>
      </c>
    </row>
    <row r="48" spans="1:33" x14ac:dyDescent="0.35">
      <c r="A48" t="s">
        <v>196</v>
      </c>
      <c r="B48">
        <v>38.367699999999999</v>
      </c>
      <c r="C48">
        <v>41.2498</v>
      </c>
      <c r="D48">
        <v>44.236899999999999</v>
      </c>
      <c r="E48">
        <v>47.3292</v>
      </c>
      <c r="F48">
        <v>53.544400000000003</v>
      </c>
      <c r="G48">
        <v>63.070900000000002</v>
      </c>
      <c r="H48">
        <v>76.053299999999993</v>
      </c>
      <c r="I48">
        <v>86.263000000000005</v>
      </c>
      <c r="J48">
        <v>96.788200000000003</v>
      </c>
      <c r="K48">
        <v>97.734300000000005</v>
      </c>
      <c r="L48">
        <v>98.601500000000001</v>
      </c>
      <c r="M48">
        <v>99.547600000000003</v>
      </c>
      <c r="N48">
        <v>103.94499999999999</v>
      </c>
      <c r="O48">
        <v>108.44799999999999</v>
      </c>
      <c r="P48">
        <v>108.44799999999999</v>
      </c>
      <c r="Q48">
        <v>108.44799999999999</v>
      </c>
      <c r="R48">
        <v>108.44799999999999</v>
      </c>
      <c r="S48">
        <v>108.44799999999999</v>
      </c>
      <c r="T48">
        <v>108.44799999999999</v>
      </c>
      <c r="U48">
        <v>108.44799999999999</v>
      </c>
      <c r="V48">
        <v>108.44799999999999</v>
      </c>
      <c r="W48">
        <v>108.44799999999999</v>
      </c>
      <c r="X48">
        <v>108.44799999999999</v>
      </c>
      <c r="Y48">
        <v>108.44799999999999</v>
      </c>
      <c r="Z48">
        <v>108.44799999999999</v>
      </c>
      <c r="AA48">
        <v>108.44799999999999</v>
      </c>
      <c r="AB48">
        <v>108.44799999999999</v>
      </c>
      <c r="AC48">
        <v>108.44799999999999</v>
      </c>
      <c r="AD48">
        <v>108.44799999999999</v>
      </c>
      <c r="AE48">
        <v>108.44799999999999</v>
      </c>
      <c r="AF48">
        <v>108.44799999999999</v>
      </c>
      <c r="AG48">
        <v>108.44799999999999</v>
      </c>
    </row>
    <row r="49" spans="1:33" x14ac:dyDescent="0.35">
      <c r="A49" t="s">
        <v>197</v>
      </c>
      <c r="B49">
        <v>172.71</v>
      </c>
      <c r="C49">
        <v>178.006</v>
      </c>
      <c r="D49">
        <v>183.33</v>
      </c>
      <c r="E49">
        <v>188.63900000000001</v>
      </c>
      <c r="F49">
        <v>188.68</v>
      </c>
      <c r="G49">
        <v>195.096</v>
      </c>
      <c r="H49">
        <v>201.74700000000001</v>
      </c>
      <c r="I49">
        <v>207.726</v>
      </c>
      <c r="J49">
        <v>213.98699999999999</v>
      </c>
      <c r="K49">
        <v>219.72</v>
      </c>
      <c r="L49">
        <v>225.078</v>
      </c>
      <c r="M49">
        <v>230.048</v>
      </c>
      <c r="N49">
        <v>235.136</v>
      </c>
      <c r="O49">
        <v>239.989</v>
      </c>
      <c r="P49">
        <v>244.63300000000001</v>
      </c>
      <c r="Q49">
        <v>249.32</v>
      </c>
      <c r="R49">
        <v>253.93600000000001</v>
      </c>
      <c r="S49">
        <v>258.46199999999999</v>
      </c>
      <c r="T49">
        <v>262.94</v>
      </c>
      <c r="U49">
        <v>267.55200000000002</v>
      </c>
      <c r="V49">
        <v>272.20299999999997</v>
      </c>
      <c r="W49">
        <v>277.22699999999998</v>
      </c>
      <c r="X49">
        <v>282.10300000000001</v>
      </c>
      <c r="Y49">
        <v>287.08199999999999</v>
      </c>
      <c r="Z49">
        <v>291.93299999999999</v>
      </c>
      <c r="AA49">
        <v>296.69200000000001</v>
      </c>
      <c r="AB49">
        <v>301.41800000000001</v>
      </c>
      <c r="AC49">
        <v>306.04500000000002</v>
      </c>
      <c r="AD49">
        <v>310.98500000000001</v>
      </c>
      <c r="AE49">
        <v>315.52</v>
      </c>
      <c r="AF49">
        <v>319.959</v>
      </c>
      <c r="AG49">
        <v>324.34800000000001</v>
      </c>
    </row>
    <row r="50" spans="1:33" x14ac:dyDescent="0.35">
      <c r="A50" t="s">
        <v>198</v>
      </c>
      <c r="B50">
        <v>69.420100000000005</v>
      </c>
      <c r="C50">
        <v>74.856099999999998</v>
      </c>
      <c r="D50">
        <v>80.353800000000007</v>
      </c>
      <c r="E50">
        <v>85.940899999999999</v>
      </c>
      <c r="F50">
        <v>86.170100000000005</v>
      </c>
      <c r="G50">
        <v>93.503299999999996</v>
      </c>
      <c r="H50">
        <v>106.82299999999999</v>
      </c>
      <c r="I50">
        <v>120.17</v>
      </c>
      <c r="J50">
        <v>134.61699999999999</v>
      </c>
      <c r="K50">
        <v>148.44499999999999</v>
      </c>
      <c r="L50">
        <v>159.57599999999999</v>
      </c>
      <c r="M50">
        <v>170.68</v>
      </c>
      <c r="N50">
        <v>184.02099999999999</v>
      </c>
      <c r="O50">
        <v>197.31299999999999</v>
      </c>
      <c r="P50">
        <v>214.38499999999999</v>
      </c>
      <c r="Q50">
        <v>239.61500000000001</v>
      </c>
      <c r="R50">
        <v>269.45299999999997</v>
      </c>
      <c r="S50">
        <v>300.90199999999999</v>
      </c>
      <c r="T50">
        <v>335.62599999999998</v>
      </c>
      <c r="U50">
        <v>375.47899999999998</v>
      </c>
      <c r="V50">
        <v>415.60899999999998</v>
      </c>
      <c r="W50">
        <v>458.72</v>
      </c>
      <c r="X50">
        <v>504.49200000000002</v>
      </c>
      <c r="Y50">
        <v>552.83199999999999</v>
      </c>
      <c r="Z50">
        <v>600.32100000000003</v>
      </c>
      <c r="AA50">
        <v>648.58199999999999</v>
      </c>
      <c r="AB50">
        <v>700.66</v>
      </c>
      <c r="AC50">
        <v>752.81100000000004</v>
      </c>
      <c r="AD50">
        <v>808.49300000000005</v>
      </c>
      <c r="AE50">
        <v>865.38900000000001</v>
      </c>
      <c r="AF50">
        <v>922.11199999999997</v>
      </c>
      <c r="AG50">
        <v>981.58900000000006</v>
      </c>
    </row>
    <row r="51" spans="1:33" x14ac:dyDescent="0.35">
      <c r="A51" t="s">
        <v>199</v>
      </c>
      <c r="B51">
        <v>43.990699999999997</v>
      </c>
      <c r="C51">
        <v>59.674599999999998</v>
      </c>
      <c r="D51">
        <v>75.834299999999999</v>
      </c>
      <c r="E51">
        <v>92.115099999999998</v>
      </c>
      <c r="F51">
        <v>92.671099999999996</v>
      </c>
      <c r="G51">
        <v>108.39400000000001</v>
      </c>
      <c r="H51">
        <v>139.52500000000001</v>
      </c>
      <c r="I51">
        <v>173.25</v>
      </c>
      <c r="J51">
        <v>211.07</v>
      </c>
      <c r="K51">
        <v>251.50299999999999</v>
      </c>
      <c r="L51">
        <v>286.58199999999999</v>
      </c>
      <c r="M51">
        <v>324.83600000000001</v>
      </c>
      <c r="N51">
        <v>370.46300000000002</v>
      </c>
      <c r="O51">
        <v>410.41500000000002</v>
      </c>
      <c r="P51">
        <v>449.077</v>
      </c>
      <c r="Q51">
        <v>493.40499999999997</v>
      </c>
      <c r="R51">
        <v>537.54399999999998</v>
      </c>
      <c r="S51">
        <v>580.30200000000002</v>
      </c>
      <c r="T51">
        <v>623.44200000000001</v>
      </c>
      <c r="U51">
        <v>668.53399999999999</v>
      </c>
      <c r="V51">
        <v>710.11699999999996</v>
      </c>
      <c r="W51">
        <v>750.89200000000005</v>
      </c>
      <c r="X51">
        <v>790.36400000000003</v>
      </c>
      <c r="Y51">
        <v>828.31200000000001</v>
      </c>
      <c r="Z51">
        <v>862.06600000000003</v>
      </c>
      <c r="AA51">
        <v>892.97199999999998</v>
      </c>
      <c r="AB51">
        <v>923.30799999999999</v>
      </c>
      <c r="AC51">
        <v>950.53899999999999</v>
      </c>
      <c r="AD51">
        <v>976.92200000000003</v>
      </c>
      <c r="AE51">
        <v>1001.08</v>
      </c>
      <c r="AF51">
        <v>1022.48</v>
      </c>
      <c r="AG51">
        <v>1042.7</v>
      </c>
    </row>
    <row r="52" spans="1:33" x14ac:dyDescent="0.35">
      <c r="A52" t="s">
        <v>200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35">
      <c r="A53" t="s">
        <v>201</v>
      </c>
      <c r="B53">
        <v>24.146100000000001</v>
      </c>
      <c r="C53">
        <v>26.180099999999999</v>
      </c>
      <c r="D53">
        <v>28.214200000000002</v>
      </c>
      <c r="E53">
        <v>30.2483</v>
      </c>
      <c r="F53">
        <v>30.2483</v>
      </c>
      <c r="G53">
        <v>30.2483</v>
      </c>
      <c r="H53">
        <v>30.2483</v>
      </c>
      <c r="I53">
        <v>30.2483</v>
      </c>
      <c r="J53">
        <v>30.2483</v>
      </c>
      <c r="K53">
        <v>30.2483</v>
      </c>
      <c r="L53">
        <v>30.2483</v>
      </c>
      <c r="M53">
        <v>30.2483</v>
      </c>
      <c r="N53">
        <v>30.2483</v>
      </c>
      <c r="O53">
        <v>30.2483</v>
      </c>
      <c r="P53">
        <v>30.2483</v>
      </c>
      <c r="Q53">
        <v>30.2483</v>
      </c>
      <c r="R53">
        <v>30.2483</v>
      </c>
      <c r="S53">
        <v>30.2483</v>
      </c>
      <c r="T53">
        <v>30.2483</v>
      </c>
      <c r="U53">
        <v>30.2483</v>
      </c>
      <c r="V53">
        <v>30.2483</v>
      </c>
      <c r="W53">
        <v>30.2483</v>
      </c>
      <c r="X53">
        <v>30.2483</v>
      </c>
      <c r="Y53">
        <v>30.2483</v>
      </c>
      <c r="Z53">
        <v>30.2483</v>
      </c>
      <c r="AA53">
        <v>30.2483</v>
      </c>
      <c r="AB53">
        <v>30.2483</v>
      </c>
      <c r="AC53">
        <v>30.2483</v>
      </c>
      <c r="AD53">
        <v>30.2483</v>
      </c>
      <c r="AE53">
        <v>30.2483</v>
      </c>
      <c r="AF53">
        <v>30.2483</v>
      </c>
      <c r="AG53">
        <v>30.2483</v>
      </c>
    </row>
    <row r="54" spans="1:33" x14ac:dyDescent="0.35">
      <c r="A54" t="s">
        <v>202</v>
      </c>
      <c r="B54">
        <v>6.5740499999999997</v>
      </c>
      <c r="C54">
        <v>6.5740499999999997</v>
      </c>
      <c r="D54">
        <v>6.5740499999999997</v>
      </c>
      <c r="E54">
        <v>8.5625699999999991</v>
      </c>
      <c r="F54">
        <v>9.7159099999999992</v>
      </c>
      <c r="G54">
        <v>10.1335</v>
      </c>
      <c r="H54">
        <v>10.5909</v>
      </c>
      <c r="I54">
        <v>11.0283</v>
      </c>
      <c r="J54">
        <v>11.4658</v>
      </c>
      <c r="K54">
        <v>11.8635</v>
      </c>
      <c r="L54">
        <v>12.241300000000001</v>
      </c>
      <c r="M54">
        <v>12.599299999999999</v>
      </c>
      <c r="N54">
        <v>13.8918</v>
      </c>
      <c r="O54">
        <v>15.2241</v>
      </c>
      <c r="P54">
        <v>16.616099999999999</v>
      </c>
      <c r="Q54">
        <v>18.067699999999999</v>
      </c>
      <c r="R54">
        <v>19.559100000000001</v>
      </c>
      <c r="S54">
        <v>21.110099999999999</v>
      </c>
      <c r="T54">
        <v>22.7805</v>
      </c>
      <c r="U54">
        <v>24.6099</v>
      </c>
      <c r="V54">
        <v>26.638200000000001</v>
      </c>
      <c r="W54">
        <v>28.865400000000001</v>
      </c>
      <c r="X54">
        <v>31.311199999999999</v>
      </c>
      <c r="Y54">
        <v>33.995699999999999</v>
      </c>
      <c r="Z54">
        <v>36.938699999999997</v>
      </c>
      <c r="AA54">
        <v>40.100499999999997</v>
      </c>
      <c r="AB54">
        <v>43.2622</v>
      </c>
      <c r="AC54">
        <v>46.423999999999999</v>
      </c>
      <c r="AD54">
        <v>49.585700000000003</v>
      </c>
      <c r="AE54">
        <v>52.747500000000002</v>
      </c>
      <c r="AF54">
        <v>55.909199999999998</v>
      </c>
      <c r="AG54">
        <v>59.070999999999998</v>
      </c>
    </row>
    <row r="55" spans="1:33" x14ac:dyDescent="0.35">
      <c r="A55" t="s">
        <v>203</v>
      </c>
      <c r="B55">
        <v>0.66040399999999999</v>
      </c>
      <c r="C55">
        <v>0.66040200000000004</v>
      </c>
      <c r="D55">
        <v>0.66041000000000005</v>
      </c>
      <c r="E55">
        <v>0.66041300000000003</v>
      </c>
      <c r="F55">
        <v>0.66043099999999999</v>
      </c>
      <c r="G55">
        <v>0.66044199999999997</v>
      </c>
      <c r="H55">
        <v>0.66045100000000001</v>
      </c>
      <c r="I55">
        <v>0.66044800000000004</v>
      </c>
      <c r="J55">
        <v>0.66045100000000001</v>
      </c>
      <c r="K55">
        <v>0.660443</v>
      </c>
      <c r="L55">
        <v>0.66044199999999997</v>
      </c>
      <c r="M55">
        <v>0.66044099999999994</v>
      </c>
      <c r="N55">
        <v>0.66043700000000005</v>
      </c>
      <c r="O55">
        <v>0.66043499999999999</v>
      </c>
      <c r="P55">
        <v>0.66043200000000002</v>
      </c>
      <c r="Q55">
        <v>0.66042800000000002</v>
      </c>
      <c r="R55">
        <v>0.66042199999999995</v>
      </c>
      <c r="S55">
        <v>0.66041799999999995</v>
      </c>
      <c r="T55">
        <v>0.66041799999999995</v>
      </c>
      <c r="U55">
        <v>0.660416</v>
      </c>
      <c r="V55">
        <v>0.66041099999999997</v>
      </c>
      <c r="W55">
        <v>0.66041000000000005</v>
      </c>
      <c r="X55">
        <v>0.660408</v>
      </c>
      <c r="Y55">
        <v>0.66040200000000004</v>
      </c>
      <c r="Z55">
        <v>0.66039999999999999</v>
      </c>
      <c r="AA55">
        <v>0.66039800000000004</v>
      </c>
      <c r="AB55">
        <v>0.66039300000000001</v>
      </c>
      <c r="AC55">
        <v>0.66039199999999998</v>
      </c>
      <c r="AD55">
        <v>0.66038799999999998</v>
      </c>
      <c r="AE55">
        <v>0.66038399999999997</v>
      </c>
      <c r="AF55">
        <v>0.660381</v>
      </c>
      <c r="AG55">
        <v>0.66037999999999997</v>
      </c>
    </row>
    <row r="56" spans="1:33" x14ac:dyDescent="0.35">
      <c r="A56" t="s">
        <v>204</v>
      </c>
      <c r="B56">
        <v>0.36722500000000002</v>
      </c>
      <c r="C56">
        <v>0.3664</v>
      </c>
      <c r="D56">
        <v>0.36269499999999999</v>
      </c>
      <c r="E56">
        <v>0.36253800000000003</v>
      </c>
      <c r="F56">
        <v>0.36283399999999999</v>
      </c>
      <c r="G56">
        <v>0.36315399999999998</v>
      </c>
      <c r="H56">
        <v>0.36296699999999998</v>
      </c>
      <c r="I56">
        <v>0.362846</v>
      </c>
      <c r="J56">
        <v>0.36279499999999998</v>
      </c>
      <c r="K56">
        <v>0.36264299999999999</v>
      </c>
      <c r="L56">
        <v>0.36255999999999999</v>
      </c>
      <c r="M56">
        <v>0.36253099999999999</v>
      </c>
      <c r="N56">
        <v>4.6608599999999996</v>
      </c>
      <c r="O56">
        <v>13.5151</v>
      </c>
      <c r="P56">
        <v>22.110099999999999</v>
      </c>
      <c r="Q56">
        <v>29.772200000000002</v>
      </c>
      <c r="R56">
        <v>36.760100000000001</v>
      </c>
      <c r="S56">
        <v>43.387</v>
      </c>
      <c r="T56">
        <v>49.809399999999997</v>
      </c>
      <c r="U56">
        <v>56.331400000000002</v>
      </c>
      <c r="V56">
        <v>62.749499999999998</v>
      </c>
      <c r="W56">
        <v>68.858800000000002</v>
      </c>
      <c r="X56">
        <v>74.813800000000001</v>
      </c>
      <c r="Y56">
        <v>80.303399999999996</v>
      </c>
      <c r="Z56">
        <v>83.413399999999996</v>
      </c>
      <c r="AA56">
        <v>86.520499999999998</v>
      </c>
      <c r="AB56">
        <v>89.574399999999997</v>
      </c>
      <c r="AC56">
        <v>92.575400000000002</v>
      </c>
      <c r="AD56">
        <v>95.470699999999994</v>
      </c>
      <c r="AE56">
        <v>98.466200000000001</v>
      </c>
      <c r="AF56">
        <v>101.82299999999999</v>
      </c>
      <c r="AG56">
        <v>104.923</v>
      </c>
    </row>
    <row r="57" spans="1:33" x14ac:dyDescent="0.35">
      <c r="A57" t="s">
        <v>205</v>
      </c>
      <c r="B57">
        <v>0.96421699999999999</v>
      </c>
      <c r="C57">
        <v>0.82433500000000004</v>
      </c>
      <c r="D57">
        <v>0.84014100000000003</v>
      </c>
      <c r="E57">
        <v>0.83237700000000003</v>
      </c>
      <c r="F57">
        <v>0.93751499999999999</v>
      </c>
      <c r="G57">
        <v>0.97881799999999997</v>
      </c>
      <c r="H57">
        <v>0.96948100000000004</v>
      </c>
      <c r="I57">
        <v>0.97125399999999995</v>
      </c>
      <c r="J57">
        <v>0.972584</v>
      </c>
      <c r="K57">
        <v>0.97431500000000004</v>
      </c>
      <c r="L57">
        <v>0.99319299999999999</v>
      </c>
      <c r="M57">
        <v>1.01037</v>
      </c>
      <c r="N57">
        <v>1.01414</v>
      </c>
      <c r="O57">
        <v>1.0258799999999999</v>
      </c>
      <c r="P57">
        <v>1.05247</v>
      </c>
      <c r="Q57">
        <v>1.05358</v>
      </c>
      <c r="R57">
        <v>1.0526500000000001</v>
      </c>
      <c r="S57">
        <v>1.05349</v>
      </c>
      <c r="T57">
        <v>1.0561</v>
      </c>
      <c r="U57">
        <v>1.05663</v>
      </c>
      <c r="V57">
        <v>1.05419</v>
      </c>
      <c r="W57">
        <v>1.0535300000000001</v>
      </c>
      <c r="X57">
        <v>1.0619000000000001</v>
      </c>
      <c r="Y57">
        <v>1.05349</v>
      </c>
      <c r="Z57">
        <v>1.05616</v>
      </c>
      <c r="AA57">
        <v>1.05552</v>
      </c>
      <c r="AB57">
        <v>1.05508</v>
      </c>
      <c r="AC57">
        <v>1.0546199999999999</v>
      </c>
      <c r="AD57">
        <v>1.05369</v>
      </c>
      <c r="AE57">
        <v>1.0535300000000001</v>
      </c>
      <c r="AF57">
        <v>1.0523100000000001</v>
      </c>
      <c r="AG57">
        <v>1.0520799999999999</v>
      </c>
    </row>
    <row r="58" spans="1:33" x14ac:dyDescent="0.35">
      <c r="A58" t="s">
        <v>206</v>
      </c>
      <c r="B58">
        <v>0</v>
      </c>
      <c r="C58">
        <v>0</v>
      </c>
      <c r="D58">
        <v>0</v>
      </c>
      <c r="E58">
        <v>0</v>
      </c>
      <c r="F58">
        <v>0</v>
      </c>
      <c r="G58">
        <v>0</v>
      </c>
      <c r="H58">
        <v>3.1536000000000002E-2</v>
      </c>
      <c r="I58">
        <v>6.3072000000000003E-2</v>
      </c>
      <c r="J58">
        <v>9.4607999999999998E-2</v>
      </c>
      <c r="K58">
        <v>0.110376</v>
      </c>
      <c r="L58">
        <v>0.12614400000000001</v>
      </c>
      <c r="M58">
        <v>0.14191200000000001</v>
      </c>
      <c r="N58">
        <v>0.15767999999999999</v>
      </c>
      <c r="O58">
        <v>0.17344799999999999</v>
      </c>
      <c r="P58">
        <v>0.19026699999999999</v>
      </c>
      <c r="Q58">
        <v>0.22320499999999999</v>
      </c>
      <c r="R58">
        <v>0.27252399999999999</v>
      </c>
      <c r="S58">
        <v>0.32236799999999999</v>
      </c>
      <c r="T58">
        <v>0.37273800000000001</v>
      </c>
      <c r="U58">
        <v>0.43992700000000001</v>
      </c>
      <c r="V58">
        <v>0.50781699999999996</v>
      </c>
      <c r="W58">
        <v>0.57640800000000003</v>
      </c>
      <c r="X58">
        <v>0.64570000000000005</v>
      </c>
      <c r="Y58">
        <v>0.71569199999999999</v>
      </c>
      <c r="Z58">
        <v>0.786385</v>
      </c>
      <c r="AA58">
        <v>0.85777899999999996</v>
      </c>
      <c r="AB58">
        <v>0.92987399999999998</v>
      </c>
      <c r="AC58">
        <v>1.00267</v>
      </c>
      <c r="AD58">
        <v>1.0932500000000001</v>
      </c>
      <c r="AE58">
        <v>1.1615800000000001</v>
      </c>
      <c r="AF58">
        <v>1.2299</v>
      </c>
      <c r="AG58">
        <v>1.29823</v>
      </c>
    </row>
    <row r="59" spans="1:33" x14ac:dyDescent="0.35">
      <c r="A59" t="s">
        <v>207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35">
      <c r="A60" t="s">
        <v>208</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35">
      <c r="A61" t="s">
        <v>209</v>
      </c>
      <c r="B61">
        <v>2.87228E-2</v>
      </c>
      <c r="C61">
        <v>2.3419800000000001E-2</v>
      </c>
      <c r="D61">
        <v>2.22954E-2</v>
      </c>
      <c r="E61">
        <v>2.0305900000000002E-2</v>
      </c>
      <c r="F61">
        <v>2.2932500000000001E-2</v>
      </c>
      <c r="G61">
        <v>2.3945000000000001E-2</v>
      </c>
      <c r="H61">
        <v>2.2333200000000001E-2</v>
      </c>
      <c r="I61">
        <v>2.3019100000000001E-2</v>
      </c>
      <c r="J61">
        <v>2.3703700000000001E-2</v>
      </c>
      <c r="K61">
        <v>2.3134200000000001E-2</v>
      </c>
      <c r="L61">
        <v>2.3854799999999999E-2</v>
      </c>
      <c r="M61">
        <v>2.4527500000000001E-2</v>
      </c>
      <c r="N61">
        <v>2.40147E-2</v>
      </c>
      <c r="O61">
        <v>2.4474699999999999E-2</v>
      </c>
      <c r="P61">
        <v>2.6247699999999999E-2</v>
      </c>
      <c r="Q61">
        <v>2.6294600000000001E-2</v>
      </c>
      <c r="R61">
        <v>2.55541E-2</v>
      </c>
      <c r="S61">
        <v>2.55885E-2</v>
      </c>
      <c r="T61">
        <v>2.6401299999999999E-2</v>
      </c>
      <c r="U61">
        <v>2.6423599999999998E-2</v>
      </c>
      <c r="V61">
        <v>2.5617299999999999E-2</v>
      </c>
      <c r="W61">
        <v>2.55902E-2</v>
      </c>
      <c r="X61">
        <v>2.5937100000000001E-2</v>
      </c>
      <c r="Y61">
        <v>2.55885E-2</v>
      </c>
      <c r="Z61">
        <v>2.5698800000000001E-2</v>
      </c>
      <c r="AA61">
        <v>2.56726E-2</v>
      </c>
      <c r="AB61">
        <v>2.5654199999999999E-2</v>
      </c>
      <c r="AC61">
        <v>2.5635100000000001E-2</v>
      </c>
      <c r="AD61">
        <v>2.55967E-2</v>
      </c>
      <c r="AE61">
        <v>2.55902E-2</v>
      </c>
      <c r="AF61">
        <v>2.554E-2</v>
      </c>
      <c r="AG61">
        <v>2.5530799999999999E-2</v>
      </c>
    </row>
    <row r="63" spans="1:33" x14ac:dyDescent="0.35">
      <c r="A63" s="11"/>
      <c r="B63" s="82">
        <v>2026</v>
      </c>
    </row>
    <row r="64" spans="1:33" x14ac:dyDescent="0.35">
      <c r="A64" s="11" t="s">
        <v>210</v>
      </c>
      <c r="B64" s="76">
        <f>SUM(I48:I54,I58,I61)/SUM(I46:I61)</f>
        <v>0.36710465426233024</v>
      </c>
    </row>
    <row r="65" spans="1:33" x14ac:dyDescent="0.35">
      <c r="A65" s="11" t="s">
        <v>212</v>
      </c>
      <c r="B65" s="76">
        <f>SUM(I49:I54,I58)/SUM(I46:I61)</f>
        <v>0.31672706942869533</v>
      </c>
    </row>
    <row r="68" spans="1:33" x14ac:dyDescent="0.35">
      <c r="A68" s="3" t="s">
        <v>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70" spans="1:33" x14ac:dyDescent="0.35">
      <c r="A70" t="s">
        <v>57</v>
      </c>
    </row>
    <row r="72" spans="1:33" x14ac:dyDescent="0.35">
      <c r="A72" t="s">
        <v>29</v>
      </c>
      <c r="B72">
        <v>2019</v>
      </c>
      <c r="C72">
        <v>2020</v>
      </c>
      <c r="D72">
        <v>2021</v>
      </c>
      <c r="E72">
        <v>2022</v>
      </c>
      <c r="F72">
        <v>2023</v>
      </c>
      <c r="G72">
        <v>2024</v>
      </c>
      <c r="H72">
        <v>2025</v>
      </c>
      <c r="I72">
        <v>2026</v>
      </c>
      <c r="J72">
        <v>2027</v>
      </c>
      <c r="K72">
        <v>2028</v>
      </c>
      <c r="L72">
        <v>2029</v>
      </c>
      <c r="M72">
        <v>2030</v>
      </c>
      <c r="N72">
        <v>2031</v>
      </c>
      <c r="O72">
        <v>2032</v>
      </c>
      <c r="P72">
        <v>2033</v>
      </c>
      <c r="Q72">
        <v>2034</v>
      </c>
      <c r="R72">
        <v>2035</v>
      </c>
      <c r="S72">
        <v>2036</v>
      </c>
      <c r="T72">
        <v>2037</v>
      </c>
      <c r="U72">
        <v>2038</v>
      </c>
      <c r="V72">
        <v>2039</v>
      </c>
      <c r="W72">
        <v>2040</v>
      </c>
      <c r="X72">
        <v>2041</v>
      </c>
      <c r="Y72">
        <v>2042</v>
      </c>
      <c r="Z72">
        <v>2043</v>
      </c>
      <c r="AA72">
        <v>2044</v>
      </c>
      <c r="AB72">
        <v>2045</v>
      </c>
      <c r="AC72">
        <v>2046</v>
      </c>
      <c r="AD72">
        <v>2047</v>
      </c>
      <c r="AE72">
        <v>2048</v>
      </c>
      <c r="AF72">
        <v>2049</v>
      </c>
      <c r="AG72">
        <v>2050</v>
      </c>
    </row>
    <row r="73" spans="1:33" x14ac:dyDescent="0.35">
      <c r="A73" t="s">
        <v>41</v>
      </c>
      <c r="B73">
        <v>200.196</v>
      </c>
      <c r="C73">
        <v>205.35599999999999</v>
      </c>
      <c r="D73">
        <v>210.51599999999999</v>
      </c>
      <c r="E73">
        <v>215.16</v>
      </c>
      <c r="F73">
        <v>210.25800000000001</v>
      </c>
      <c r="G73">
        <v>206.38800000000001</v>
      </c>
      <c r="H73">
        <v>203.80799999999999</v>
      </c>
      <c r="I73">
        <v>196.84200000000001</v>
      </c>
      <c r="J73">
        <v>191.166</v>
      </c>
      <c r="K73">
        <v>190.392</v>
      </c>
      <c r="L73">
        <v>189.61799999999999</v>
      </c>
      <c r="M73">
        <v>188.58600000000001</v>
      </c>
      <c r="N73">
        <v>187.554</v>
      </c>
      <c r="O73">
        <v>187.554</v>
      </c>
      <c r="P73">
        <v>187.554</v>
      </c>
      <c r="Q73">
        <v>187.554</v>
      </c>
      <c r="R73">
        <v>187.554</v>
      </c>
      <c r="S73">
        <v>187.554</v>
      </c>
      <c r="T73">
        <v>187.554</v>
      </c>
      <c r="U73">
        <v>187.554</v>
      </c>
      <c r="V73">
        <v>187.554</v>
      </c>
      <c r="W73">
        <v>187.554</v>
      </c>
      <c r="X73">
        <v>187.554</v>
      </c>
      <c r="Y73">
        <v>187.554</v>
      </c>
      <c r="Z73">
        <v>187.554</v>
      </c>
      <c r="AA73">
        <v>187.554</v>
      </c>
      <c r="AB73">
        <v>187.554</v>
      </c>
      <c r="AC73">
        <v>187.554</v>
      </c>
      <c r="AD73">
        <v>187.554</v>
      </c>
      <c r="AE73">
        <v>187.554</v>
      </c>
      <c r="AF73">
        <v>187.554</v>
      </c>
      <c r="AG73">
        <v>187.554</v>
      </c>
    </row>
    <row r="74" spans="1:33" x14ac:dyDescent="0.35">
      <c r="A74" t="s">
        <v>42</v>
      </c>
      <c r="B74">
        <v>24.8</v>
      </c>
      <c r="C74">
        <v>24.8</v>
      </c>
      <c r="D74">
        <v>24.8</v>
      </c>
      <c r="E74">
        <v>24.8</v>
      </c>
      <c r="F74">
        <v>24.8</v>
      </c>
      <c r="G74">
        <v>24.8</v>
      </c>
      <c r="H74">
        <v>24.8</v>
      </c>
      <c r="I74">
        <v>24.8</v>
      </c>
      <c r="J74">
        <v>24.646000000000001</v>
      </c>
      <c r="K74">
        <v>24.492000000000001</v>
      </c>
      <c r="L74">
        <v>24.338000000000001</v>
      </c>
      <c r="M74">
        <v>24.03</v>
      </c>
      <c r="N74">
        <v>23.722000000000001</v>
      </c>
      <c r="O74">
        <v>23.722000000000001</v>
      </c>
      <c r="P74">
        <v>23.722000000000001</v>
      </c>
      <c r="Q74">
        <v>23.722000000000001</v>
      </c>
      <c r="R74">
        <v>23.722000000000001</v>
      </c>
      <c r="S74">
        <v>23.722000000000001</v>
      </c>
      <c r="T74">
        <v>23.722000000000001</v>
      </c>
      <c r="U74">
        <v>23.722000000000001</v>
      </c>
      <c r="V74">
        <v>23.722000000000001</v>
      </c>
      <c r="W74">
        <v>23.722000000000001</v>
      </c>
      <c r="X74">
        <v>23.722000000000001</v>
      </c>
      <c r="Y74">
        <v>23.722000000000001</v>
      </c>
      <c r="Z74">
        <v>23.722000000000001</v>
      </c>
      <c r="AA74">
        <v>23.722000000000001</v>
      </c>
      <c r="AB74">
        <v>23.722000000000001</v>
      </c>
      <c r="AC74">
        <v>23.722000000000001</v>
      </c>
      <c r="AD74">
        <v>23.722000000000001</v>
      </c>
      <c r="AE74">
        <v>23.722000000000001</v>
      </c>
      <c r="AF74">
        <v>23.722000000000001</v>
      </c>
      <c r="AG74">
        <v>23.722000000000001</v>
      </c>
    </row>
    <row r="75" spans="1:33" x14ac:dyDescent="0.35">
      <c r="A75" t="s">
        <v>43</v>
      </c>
      <c r="B75">
        <v>6.78</v>
      </c>
      <c r="C75">
        <v>7.28</v>
      </c>
      <c r="D75">
        <v>7.78</v>
      </c>
      <c r="E75">
        <v>8.2799999999999994</v>
      </c>
      <c r="F75">
        <v>9.2799999999999994</v>
      </c>
      <c r="G75">
        <v>10.78</v>
      </c>
      <c r="H75">
        <v>12.78</v>
      </c>
      <c r="I75">
        <v>13.78</v>
      </c>
      <c r="J75">
        <v>14.78</v>
      </c>
      <c r="K75">
        <v>14.28</v>
      </c>
      <c r="L75">
        <v>13.78</v>
      </c>
      <c r="M75">
        <v>13.28</v>
      </c>
      <c r="N75">
        <v>12.78</v>
      </c>
      <c r="O75">
        <v>12.78</v>
      </c>
      <c r="P75">
        <v>12.78</v>
      </c>
      <c r="Q75">
        <v>12.78</v>
      </c>
      <c r="R75">
        <v>12.78</v>
      </c>
      <c r="S75">
        <v>12.78</v>
      </c>
      <c r="T75">
        <v>12.78</v>
      </c>
      <c r="U75">
        <v>12.78</v>
      </c>
      <c r="V75">
        <v>12.78</v>
      </c>
      <c r="W75">
        <v>12.78</v>
      </c>
      <c r="X75">
        <v>12.78</v>
      </c>
      <c r="Y75">
        <v>12.78</v>
      </c>
      <c r="Z75">
        <v>12.78</v>
      </c>
      <c r="AA75">
        <v>12.78</v>
      </c>
      <c r="AB75">
        <v>12.78</v>
      </c>
      <c r="AC75">
        <v>12.78</v>
      </c>
      <c r="AD75">
        <v>12.78</v>
      </c>
      <c r="AE75">
        <v>12.78</v>
      </c>
      <c r="AF75">
        <v>12.78</v>
      </c>
      <c r="AG75">
        <v>12.78</v>
      </c>
    </row>
    <row r="76" spans="1:33" x14ac:dyDescent="0.35">
      <c r="A76" t="s">
        <v>44</v>
      </c>
      <c r="B76">
        <v>49.536999999999999</v>
      </c>
      <c r="C76">
        <v>51.055999999999997</v>
      </c>
      <c r="D76">
        <v>52.575000000000003</v>
      </c>
      <c r="E76">
        <v>54.094000000000001</v>
      </c>
      <c r="F76">
        <v>54.094000000000001</v>
      </c>
      <c r="G76">
        <v>55.972000000000001</v>
      </c>
      <c r="H76">
        <v>57.887999999999998</v>
      </c>
      <c r="I76">
        <v>57.887999999999998</v>
      </c>
      <c r="J76">
        <v>57.887999999999998</v>
      </c>
      <c r="K76">
        <v>57.887999999999998</v>
      </c>
      <c r="L76">
        <v>57.887999999999998</v>
      </c>
      <c r="M76">
        <v>57.887999999999998</v>
      </c>
      <c r="N76">
        <v>57.887999999999998</v>
      </c>
      <c r="O76">
        <v>57.887999999999998</v>
      </c>
      <c r="P76">
        <v>57.887999999999998</v>
      </c>
      <c r="Q76">
        <v>57.887999999999998</v>
      </c>
      <c r="R76">
        <v>57.887999999999998</v>
      </c>
      <c r="S76">
        <v>57.887999999999998</v>
      </c>
      <c r="T76">
        <v>57.887999999999998</v>
      </c>
      <c r="U76">
        <v>57.887999999999998</v>
      </c>
      <c r="V76">
        <v>57.887999999999998</v>
      </c>
      <c r="W76">
        <v>57.887999999999998</v>
      </c>
      <c r="X76">
        <v>57.887999999999998</v>
      </c>
      <c r="Y76">
        <v>57.887999999999998</v>
      </c>
      <c r="Z76">
        <v>57.887999999999998</v>
      </c>
      <c r="AA76">
        <v>57.887999999999998</v>
      </c>
      <c r="AB76">
        <v>57.887999999999998</v>
      </c>
      <c r="AC76">
        <v>57.887999999999998</v>
      </c>
      <c r="AD76">
        <v>58.795999999999999</v>
      </c>
      <c r="AE76">
        <v>59.938000000000002</v>
      </c>
      <c r="AF76">
        <v>61.158000000000001</v>
      </c>
      <c r="AG76">
        <v>62.377000000000002</v>
      </c>
    </row>
    <row r="77" spans="1:33" x14ac:dyDescent="0.35">
      <c r="A77" t="s">
        <v>45</v>
      </c>
      <c r="B77">
        <v>35.213000000000001</v>
      </c>
      <c r="C77">
        <v>37.707999999999998</v>
      </c>
      <c r="D77">
        <v>40.203000000000003</v>
      </c>
      <c r="E77">
        <v>42.698</v>
      </c>
      <c r="F77">
        <v>42.698</v>
      </c>
      <c r="G77">
        <v>46.427999999999997</v>
      </c>
      <c r="H77">
        <v>53.042999999999999</v>
      </c>
      <c r="I77">
        <v>68.528000000000006</v>
      </c>
      <c r="J77">
        <v>85.072999999999993</v>
      </c>
      <c r="K77">
        <v>103.623</v>
      </c>
      <c r="L77">
        <v>124.928</v>
      </c>
      <c r="M77">
        <v>144.773</v>
      </c>
      <c r="N77">
        <v>149.833</v>
      </c>
      <c r="O77">
        <v>154.33799999999999</v>
      </c>
      <c r="P77">
        <v>159.40299999999999</v>
      </c>
      <c r="Q77">
        <v>165.25299999999999</v>
      </c>
      <c r="R77">
        <v>171.72300000000001</v>
      </c>
      <c r="S77">
        <v>178.423</v>
      </c>
      <c r="T77">
        <v>185.84299999999999</v>
      </c>
      <c r="U77">
        <v>193.96799999999999</v>
      </c>
      <c r="V77">
        <v>201.65299999999999</v>
      </c>
      <c r="W77">
        <v>209.84299999999999</v>
      </c>
      <c r="X77">
        <v>218.32300000000001</v>
      </c>
      <c r="Y77">
        <v>226.15799999999999</v>
      </c>
      <c r="Z77">
        <v>236.358</v>
      </c>
      <c r="AA77">
        <v>245.053</v>
      </c>
      <c r="AB77">
        <v>254.298</v>
      </c>
      <c r="AC77">
        <v>263.483</v>
      </c>
      <c r="AD77">
        <v>274.01799999999997</v>
      </c>
      <c r="AE77">
        <v>290.74299999999999</v>
      </c>
      <c r="AF77">
        <v>307.85300000000001</v>
      </c>
      <c r="AG77">
        <v>325.62299999999999</v>
      </c>
    </row>
    <row r="78" spans="1:33" x14ac:dyDescent="0.35">
      <c r="A78" t="s">
        <v>46</v>
      </c>
      <c r="B78">
        <v>25.57</v>
      </c>
      <c r="C78">
        <v>33.991999999999997</v>
      </c>
      <c r="D78">
        <v>42.414000000000001</v>
      </c>
      <c r="E78">
        <v>50.835999999999999</v>
      </c>
      <c r="F78">
        <v>50.835999999999999</v>
      </c>
      <c r="G78">
        <v>59.731999999999999</v>
      </c>
      <c r="H78">
        <v>77.319999999999993</v>
      </c>
      <c r="I78">
        <v>118.36199999999999</v>
      </c>
      <c r="J78">
        <v>157.80799999999999</v>
      </c>
      <c r="K78">
        <v>195.46</v>
      </c>
      <c r="L78">
        <v>229.58799999999999</v>
      </c>
      <c r="M78">
        <v>264.70800000000003</v>
      </c>
      <c r="N78">
        <v>276.322</v>
      </c>
      <c r="O78">
        <v>286.64800000000002</v>
      </c>
      <c r="P78">
        <v>297.27199999999999</v>
      </c>
      <c r="Q78">
        <v>308.452</v>
      </c>
      <c r="R78">
        <v>319.77800000000002</v>
      </c>
      <c r="S78">
        <v>330.57400000000001</v>
      </c>
      <c r="T78">
        <v>341.56200000000001</v>
      </c>
      <c r="U78">
        <v>352.67599999999999</v>
      </c>
      <c r="V78">
        <v>362.43200000000002</v>
      </c>
      <c r="W78">
        <v>371.99400000000003</v>
      </c>
      <c r="X78">
        <v>381.63799999999998</v>
      </c>
      <c r="Y78">
        <v>389.34800000000001</v>
      </c>
      <c r="Z78">
        <v>398.56799999999998</v>
      </c>
      <c r="AA78">
        <v>405.69600000000003</v>
      </c>
      <c r="AB78">
        <v>412.60599999999999</v>
      </c>
      <c r="AC78">
        <v>418.83800000000002</v>
      </c>
      <c r="AD78">
        <v>425.32600000000002</v>
      </c>
      <c r="AE78">
        <v>434.86599999999999</v>
      </c>
      <c r="AF78">
        <v>443.91</v>
      </c>
      <c r="AG78">
        <v>452.51600000000002</v>
      </c>
    </row>
    <row r="79" spans="1:33" x14ac:dyDescent="0.35">
      <c r="A79" t="s">
        <v>47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row>
    <row r="80" spans="1:33" x14ac:dyDescent="0.35">
      <c r="A80" t="s">
        <v>48</v>
      </c>
      <c r="B80">
        <v>9.1880000000000006</v>
      </c>
      <c r="C80">
        <v>9.9619999999999997</v>
      </c>
      <c r="D80">
        <v>10.736000000000001</v>
      </c>
      <c r="E80">
        <v>11.51</v>
      </c>
      <c r="F80">
        <v>11.51</v>
      </c>
      <c r="G80">
        <v>11.51</v>
      </c>
      <c r="H80">
        <v>11.438000000000001</v>
      </c>
      <c r="I80">
        <v>11.33</v>
      </c>
      <c r="J80">
        <v>10.214</v>
      </c>
      <c r="K80">
        <v>9.0079999999999991</v>
      </c>
      <c r="L80">
        <v>7.694</v>
      </c>
      <c r="M80">
        <v>6.1639999999999997</v>
      </c>
      <c r="N80">
        <v>4.6340000000000003</v>
      </c>
      <c r="O80">
        <v>4.6340000000000003</v>
      </c>
      <c r="P80">
        <v>4.4720000000000004</v>
      </c>
      <c r="Q80">
        <v>4.3819999999999997</v>
      </c>
      <c r="R80">
        <v>4.3819999999999997</v>
      </c>
      <c r="S80">
        <v>4.3819999999999997</v>
      </c>
      <c r="T80">
        <v>4.3819999999999997</v>
      </c>
      <c r="U80">
        <v>4.3819999999999997</v>
      </c>
      <c r="V80">
        <v>4.3819999999999997</v>
      </c>
      <c r="W80">
        <v>4.3819999999999997</v>
      </c>
      <c r="X80">
        <v>4.3819999999999997</v>
      </c>
      <c r="Y80">
        <v>4.3819999999999997</v>
      </c>
      <c r="Z80">
        <v>4.3819999999999997</v>
      </c>
      <c r="AA80">
        <v>4.3819999999999997</v>
      </c>
      <c r="AB80">
        <v>4.3819999999999997</v>
      </c>
      <c r="AC80">
        <v>4.3819999999999997</v>
      </c>
      <c r="AD80">
        <v>4.3819999999999997</v>
      </c>
      <c r="AE80">
        <v>4.3819999999999997</v>
      </c>
      <c r="AF80">
        <v>4.3639999999999999</v>
      </c>
      <c r="AG80">
        <v>4.3099999999999996</v>
      </c>
    </row>
    <row r="81" spans="1:33" x14ac:dyDescent="0.35">
      <c r="A81" t="s">
        <v>49</v>
      </c>
      <c r="B81">
        <v>3.306</v>
      </c>
      <c r="C81">
        <v>3.306</v>
      </c>
      <c r="D81">
        <v>3.306</v>
      </c>
      <c r="E81">
        <v>4.306</v>
      </c>
      <c r="F81">
        <v>4.8860000000000001</v>
      </c>
      <c r="G81">
        <v>5.1059999999999999</v>
      </c>
      <c r="H81">
        <v>5.3360000000000003</v>
      </c>
      <c r="I81">
        <v>5.3360000000000003</v>
      </c>
      <c r="J81">
        <v>5.3360000000000003</v>
      </c>
      <c r="K81">
        <v>5.3360000000000003</v>
      </c>
      <c r="L81">
        <v>5.3360000000000003</v>
      </c>
      <c r="M81">
        <v>5.3360000000000003</v>
      </c>
      <c r="N81">
        <v>5.3360000000000003</v>
      </c>
      <c r="O81">
        <v>5.3360000000000003</v>
      </c>
      <c r="P81">
        <v>5.3360000000000003</v>
      </c>
      <c r="Q81">
        <v>5.3360000000000003</v>
      </c>
      <c r="R81">
        <v>5.3360000000000003</v>
      </c>
      <c r="S81">
        <v>5.9459999999999997</v>
      </c>
      <c r="T81">
        <v>6.5759999999999996</v>
      </c>
      <c r="U81">
        <v>7.2359999999999998</v>
      </c>
      <c r="V81">
        <v>7.9160000000000004</v>
      </c>
      <c r="W81">
        <v>8.6259999999999994</v>
      </c>
      <c r="X81">
        <v>9.3659999999999997</v>
      </c>
      <c r="Y81">
        <v>10.125999999999999</v>
      </c>
      <c r="Z81">
        <v>10.916</v>
      </c>
      <c r="AA81">
        <v>11.786</v>
      </c>
      <c r="AB81">
        <v>12.746</v>
      </c>
      <c r="AC81">
        <v>13.795999999999999</v>
      </c>
      <c r="AD81">
        <v>14.946</v>
      </c>
      <c r="AE81">
        <v>16.206</v>
      </c>
      <c r="AF81">
        <v>17.596</v>
      </c>
      <c r="AG81">
        <v>19.116</v>
      </c>
    </row>
    <row r="82" spans="1:33" x14ac:dyDescent="0.35">
      <c r="A82" t="s">
        <v>50</v>
      </c>
      <c r="B82">
        <v>0.71099999999999997</v>
      </c>
      <c r="C82">
        <v>0.71099999999999997</v>
      </c>
      <c r="D82">
        <v>0.71099999999999997</v>
      </c>
      <c r="E82">
        <v>0.71099999999999997</v>
      </c>
      <c r="F82">
        <v>0.71099999999999997</v>
      </c>
      <c r="G82">
        <v>0.71099999999999997</v>
      </c>
      <c r="H82">
        <v>0.71099999999999997</v>
      </c>
      <c r="I82">
        <v>0.71099999999999997</v>
      </c>
      <c r="J82">
        <v>0.71099999999999997</v>
      </c>
      <c r="K82">
        <v>0.71099999999999997</v>
      </c>
      <c r="L82">
        <v>0.71099999999999997</v>
      </c>
      <c r="M82">
        <v>0.71099999999999997</v>
      </c>
      <c r="N82">
        <v>0.71099999999999997</v>
      </c>
      <c r="O82">
        <v>0.71099999999999997</v>
      </c>
      <c r="P82">
        <v>0.71099999999999997</v>
      </c>
      <c r="Q82">
        <v>0.71099999999999997</v>
      </c>
      <c r="R82">
        <v>0.71099999999999997</v>
      </c>
      <c r="S82">
        <v>0.71099999999999997</v>
      </c>
      <c r="T82">
        <v>0.71099999999999997</v>
      </c>
      <c r="U82">
        <v>0.71099999999999997</v>
      </c>
      <c r="V82">
        <v>0.71099999999999997</v>
      </c>
      <c r="W82">
        <v>0.71099999999999997</v>
      </c>
      <c r="X82">
        <v>0.71099999999999997</v>
      </c>
      <c r="Y82">
        <v>0.71099999999999997</v>
      </c>
      <c r="Z82">
        <v>0.71099999999999997</v>
      </c>
      <c r="AA82">
        <v>0.71099999999999997</v>
      </c>
      <c r="AB82">
        <v>0.71099999999999997</v>
      </c>
      <c r="AC82">
        <v>0.71099999999999997</v>
      </c>
      <c r="AD82">
        <v>0.71099999999999997</v>
      </c>
      <c r="AE82">
        <v>0.71099999999999997</v>
      </c>
      <c r="AF82">
        <v>0.71099999999999997</v>
      </c>
      <c r="AG82">
        <v>0.71099999999999997</v>
      </c>
    </row>
    <row r="83" spans="1:33" x14ac:dyDescent="0.35">
      <c r="A83" t="s">
        <v>51</v>
      </c>
      <c r="B83">
        <v>0.35</v>
      </c>
      <c r="C83">
        <v>0.35</v>
      </c>
      <c r="D83">
        <v>0.35</v>
      </c>
      <c r="E83">
        <v>0.35</v>
      </c>
      <c r="F83">
        <v>0.35</v>
      </c>
      <c r="G83">
        <v>0.35</v>
      </c>
      <c r="H83">
        <v>0.35</v>
      </c>
      <c r="I83">
        <v>0.35</v>
      </c>
      <c r="J83">
        <v>0.35</v>
      </c>
      <c r="K83">
        <v>0.35</v>
      </c>
      <c r="L83">
        <v>0.35</v>
      </c>
      <c r="M83">
        <v>0.35</v>
      </c>
      <c r="N83">
        <v>0.35</v>
      </c>
      <c r="O83">
        <v>0.35</v>
      </c>
      <c r="P83">
        <v>0.35</v>
      </c>
      <c r="Q83">
        <v>0.35</v>
      </c>
      <c r="R83">
        <v>0.35</v>
      </c>
      <c r="S83">
        <v>3.2</v>
      </c>
      <c r="T83">
        <v>10.5</v>
      </c>
      <c r="U83">
        <v>18.149999999999999</v>
      </c>
      <c r="V83">
        <v>25.55</v>
      </c>
      <c r="W83">
        <v>32.700000000000003</v>
      </c>
      <c r="X83">
        <v>39.799999999999997</v>
      </c>
      <c r="Y83">
        <v>47</v>
      </c>
      <c r="Z83">
        <v>51.35</v>
      </c>
      <c r="AA83">
        <v>56.25</v>
      </c>
      <c r="AB83">
        <v>61.1</v>
      </c>
      <c r="AC83">
        <v>66.05</v>
      </c>
      <c r="AD83">
        <v>69.849999999999994</v>
      </c>
      <c r="AE83">
        <v>71.7</v>
      </c>
      <c r="AF83">
        <v>73.75</v>
      </c>
      <c r="AG83">
        <v>75.349999999999994</v>
      </c>
    </row>
    <row r="84" spans="1:33" x14ac:dyDescent="0.35">
      <c r="A84" t="s">
        <v>52</v>
      </c>
      <c r="B84">
        <v>0.25800000000000001</v>
      </c>
      <c r="C84">
        <v>0.25800000000000001</v>
      </c>
      <c r="D84">
        <v>0.25800000000000001</v>
      </c>
      <c r="E84">
        <v>0.25800000000000001</v>
      </c>
      <c r="F84">
        <v>0.25800000000000001</v>
      </c>
      <c r="G84">
        <v>0.25800000000000001</v>
      </c>
      <c r="H84">
        <v>0.25800000000000001</v>
      </c>
      <c r="I84">
        <v>0.25800000000000001</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row>
    <row r="85" spans="1:33" x14ac:dyDescent="0.35">
      <c r="A85" t="s">
        <v>53</v>
      </c>
      <c r="B85">
        <v>0</v>
      </c>
      <c r="C85">
        <v>0</v>
      </c>
      <c r="D85">
        <v>0</v>
      </c>
      <c r="E85">
        <v>0</v>
      </c>
      <c r="F85">
        <v>0</v>
      </c>
      <c r="G85">
        <v>5.0000000000000001E-3</v>
      </c>
      <c r="H85">
        <v>1.4999999999999999E-2</v>
      </c>
      <c r="I85">
        <v>6.5000000000000002E-2</v>
      </c>
      <c r="J85">
        <v>0.105</v>
      </c>
      <c r="K85">
        <v>0.13500000000000001</v>
      </c>
      <c r="L85">
        <v>0.155</v>
      </c>
      <c r="M85">
        <v>0.17</v>
      </c>
      <c r="N85">
        <v>0.17</v>
      </c>
      <c r="O85">
        <v>0.17</v>
      </c>
      <c r="P85">
        <v>0.17</v>
      </c>
      <c r="Q85">
        <v>0.17499999999999999</v>
      </c>
      <c r="R85">
        <v>0.18</v>
      </c>
      <c r="S85">
        <v>0.185</v>
      </c>
      <c r="T85">
        <v>0.19</v>
      </c>
      <c r="U85">
        <v>0.19500000000000001</v>
      </c>
      <c r="V85">
        <v>0.2</v>
      </c>
      <c r="W85">
        <v>0.20499999999999999</v>
      </c>
      <c r="X85">
        <v>0.21</v>
      </c>
      <c r="Y85">
        <v>0.215</v>
      </c>
      <c r="Z85">
        <v>0.22500000000000001</v>
      </c>
      <c r="AA85">
        <v>0.23</v>
      </c>
      <c r="AB85">
        <v>0.24</v>
      </c>
      <c r="AC85">
        <v>0.25</v>
      </c>
      <c r="AD85">
        <v>0.26</v>
      </c>
      <c r="AE85">
        <v>0.27500000000000002</v>
      </c>
      <c r="AF85">
        <v>0.28999999999999998</v>
      </c>
      <c r="AG85">
        <v>0.30499999999999999</v>
      </c>
    </row>
    <row r="86" spans="1:33" x14ac:dyDescent="0.35">
      <c r="A86" t="s">
        <v>54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35">
      <c r="A87" t="s">
        <v>55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35">
      <c r="A88" t="s">
        <v>56</v>
      </c>
      <c r="B88">
        <v>0.114</v>
      </c>
      <c r="C88">
        <v>0.114</v>
      </c>
      <c r="D88">
        <v>0.114</v>
      </c>
      <c r="E88">
        <v>0.114</v>
      </c>
      <c r="F88">
        <v>0.114</v>
      </c>
      <c r="G88">
        <v>0.114</v>
      </c>
      <c r="H88">
        <v>0.114</v>
      </c>
      <c r="I88">
        <v>0.114</v>
      </c>
      <c r="J88">
        <v>0.03</v>
      </c>
      <c r="K88">
        <v>2E-3</v>
      </c>
      <c r="L88">
        <v>2E-3</v>
      </c>
      <c r="M88">
        <v>2E-3</v>
      </c>
      <c r="N88">
        <v>2E-3</v>
      </c>
      <c r="O88">
        <v>2E-3</v>
      </c>
      <c r="P88">
        <v>2E-3</v>
      </c>
      <c r="Q88">
        <v>2E-3</v>
      </c>
      <c r="R88">
        <v>2E-3</v>
      </c>
      <c r="S88">
        <v>2E-3</v>
      </c>
      <c r="T88">
        <v>2E-3</v>
      </c>
      <c r="U88">
        <v>2E-3</v>
      </c>
      <c r="V88">
        <v>2E-3</v>
      </c>
      <c r="W88">
        <v>2E-3</v>
      </c>
      <c r="X88">
        <v>2E-3</v>
      </c>
      <c r="Y88">
        <v>2E-3</v>
      </c>
      <c r="Z88">
        <v>2E-3</v>
      </c>
      <c r="AA88">
        <v>2E-3</v>
      </c>
      <c r="AB88">
        <v>2E-3</v>
      </c>
      <c r="AC88">
        <v>2E-3</v>
      </c>
      <c r="AD88">
        <v>2E-3</v>
      </c>
      <c r="AE88">
        <v>2E-3</v>
      </c>
      <c r="AF88">
        <v>2E-3</v>
      </c>
      <c r="AG88">
        <v>2E-3</v>
      </c>
    </row>
    <row r="90" spans="1:33" x14ac:dyDescent="0.35">
      <c r="A90" s="11"/>
      <c r="B90" s="11">
        <v>2023</v>
      </c>
      <c r="C90" s="11">
        <v>2024</v>
      </c>
      <c r="D90" s="11">
        <v>2025</v>
      </c>
      <c r="E90" s="11">
        <v>2026</v>
      </c>
      <c r="F90" s="11">
        <v>2027</v>
      </c>
      <c r="G90" s="11">
        <v>2028</v>
      </c>
      <c r="H90" s="11">
        <v>2029</v>
      </c>
      <c r="I90" s="11">
        <v>2030</v>
      </c>
    </row>
    <row r="91" spans="1:33" x14ac:dyDescent="0.35">
      <c r="A91" s="11" t="s">
        <v>58</v>
      </c>
      <c r="B91" s="13">
        <f>SUM(F75:F81,F85,F88)</f>
        <v>173.41800000000001</v>
      </c>
      <c r="C91" s="13">
        <f>SUM(G75:G81,G85,G88)</f>
        <v>189.64699999999996</v>
      </c>
      <c r="D91" s="13">
        <f>SUM(H75:H81,H85,H88)</f>
        <v>217.93399999999997</v>
      </c>
      <c r="E91" s="11">
        <f>SUM(I75:I81,I85,I88)</f>
        <v>275.40299999999996</v>
      </c>
      <c r="F91" s="11">
        <f t="shared" ref="F91:H91" si="1">SUM(J75:J81,J85,J88)</f>
        <v>331.23399999999998</v>
      </c>
      <c r="G91" s="11">
        <f t="shared" si="1"/>
        <v>385.73199999999997</v>
      </c>
      <c r="H91" s="11">
        <f t="shared" si="1"/>
        <v>439.37099999999998</v>
      </c>
      <c r="I91" s="11">
        <f>SUM(M75:M81,M85,M88)</f>
        <v>492.32100000000003</v>
      </c>
      <c r="AA91" s="19"/>
      <c r="AB91" s="19"/>
    </row>
    <row r="92" spans="1:33" x14ac:dyDescent="0.35">
      <c r="A92" t="s">
        <v>133</v>
      </c>
      <c r="C92">
        <f>C91-B91</f>
        <v>16.228999999999957</v>
      </c>
      <c r="D92">
        <f>D91-C91</f>
        <v>28.287000000000006</v>
      </c>
      <c r="E92">
        <f>E91-D91</f>
        <v>57.468999999999994</v>
      </c>
      <c r="F92">
        <f t="shared" ref="F92:I92" si="2">F91-E91</f>
        <v>55.831000000000017</v>
      </c>
      <c r="G92">
        <f t="shared" si="2"/>
        <v>54.49799999999999</v>
      </c>
      <c r="H92">
        <f t="shared" si="2"/>
        <v>53.63900000000001</v>
      </c>
      <c r="I92">
        <f t="shared" si="2"/>
        <v>52.950000000000045</v>
      </c>
    </row>
    <row r="94" spans="1:33" x14ac:dyDescent="0.35">
      <c r="A94" t="s">
        <v>29</v>
      </c>
      <c r="B94">
        <v>2019</v>
      </c>
      <c r="C94">
        <v>2020</v>
      </c>
      <c r="D94">
        <v>2021</v>
      </c>
      <c r="E94">
        <v>2022</v>
      </c>
      <c r="F94">
        <v>2023</v>
      </c>
      <c r="G94">
        <v>2024</v>
      </c>
      <c r="H94">
        <v>2025</v>
      </c>
      <c r="I94">
        <v>2026</v>
      </c>
      <c r="J94">
        <v>2027</v>
      </c>
      <c r="K94">
        <v>2028</v>
      </c>
      <c r="L94">
        <v>2029</v>
      </c>
      <c r="M94">
        <v>2030</v>
      </c>
      <c r="N94">
        <v>2031</v>
      </c>
      <c r="O94">
        <v>2032</v>
      </c>
      <c r="P94">
        <v>2033</v>
      </c>
      <c r="Q94">
        <v>2034</v>
      </c>
      <c r="R94">
        <v>2035</v>
      </c>
      <c r="S94">
        <v>2036</v>
      </c>
      <c r="T94">
        <v>2037</v>
      </c>
      <c r="U94">
        <v>2038</v>
      </c>
      <c r="V94">
        <v>2039</v>
      </c>
      <c r="W94">
        <v>2040</v>
      </c>
      <c r="X94">
        <v>2041</v>
      </c>
      <c r="Y94">
        <v>2042</v>
      </c>
      <c r="Z94">
        <v>2043</v>
      </c>
      <c r="AA94">
        <v>2044</v>
      </c>
      <c r="AB94">
        <v>2045</v>
      </c>
      <c r="AC94">
        <v>2046</v>
      </c>
      <c r="AD94">
        <v>2047</v>
      </c>
      <c r="AE94">
        <v>2048</v>
      </c>
      <c r="AF94">
        <v>2049</v>
      </c>
      <c r="AG94">
        <v>2050</v>
      </c>
    </row>
    <row r="95" spans="1:33" x14ac:dyDescent="0.35">
      <c r="A95" t="s">
        <v>194</v>
      </c>
      <c r="B95">
        <v>995.97900000000004</v>
      </c>
      <c r="C95">
        <v>935.00199999999995</v>
      </c>
      <c r="D95">
        <v>991.83600000000001</v>
      </c>
      <c r="E95">
        <v>1027.01</v>
      </c>
      <c r="F95">
        <v>1083.53</v>
      </c>
      <c r="G95">
        <v>1098.46</v>
      </c>
      <c r="H95">
        <v>1086.6099999999999</v>
      </c>
      <c r="I95">
        <v>960.98500000000001</v>
      </c>
      <c r="J95">
        <v>835.17600000000004</v>
      </c>
      <c r="K95">
        <v>726.52200000000005</v>
      </c>
      <c r="L95">
        <v>612.14599999999996</v>
      </c>
      <c r="M95">
        <v>494.952</v>
      </c>
      <c r="N95">
        <v>529.54499999999996</v>
      </c>
      <c r="O95">
        <v>564.50400000000002</v>
      </c>
      <c r="P95">
        <v>605.37199999999996</v>
      </c>
      <c r="Q95">
        <v>641.18299999999999</v>
      </c>
      <c r="R95">
        <v>679.06700000000001</v>
      </c>
      <c r="S95">
        <v>712.55700000000002</v>
      </c>
      <c r="T95">
        <v>742.39599999999996</v>
      </c>
      <c r="U95">
        <v>774.79100000000005</v>
      </c>
      <c r="V95">
        <v>806.27200000000005</v>
      </c>
      <c r="W95">
        <v>838.65700000000004</v>
      </c>
      <c r="X95">
        <v>866.09100000000001</v>
      </c>
      <c r="Y95">
        <v>911.81399999999996</v>
      </c>
      <c r="Z95">
        <v>939.05600000000004</v>
      </c>
      <c r="AA95">
        <v>970.971</v>
      </c>
      <c r="AB95">
        <v>1002.89</v>
      </c>
      <c r="AC95">
        <v>1033.6300000000001</v>
      </c>
      <c r="AD95">
        <v>1059.25</v>
      </c>
      <c r="AE95">
        <v>1061.3499999999999</v>
      </c>
      <c r="AF95">
        <v>1061.1400000000001</v>
      </c>
      <c r="AG95">
        <v>1061.0899999999999</v>
      </c>
    </row>
    <row r="96" spans="1:33" x14ac:dyDescent="0.35">
      <c r="A96" t="s">
        <v>195</v>
      </c>
      <c r="B96">
        <v>0.856796</v>
      </c>
      <c r="C96">
        <v>0.72232600000000002</v>
      </c>
      <c r="D96">
        <v>0.12690699999999999</v>
      </c>
      <c r="E96">
        <v>0.103573</v>
      </c>
      <c r="F96">
        <v>0.147811</v>
      </c>
      <c r="G96">
        <v>0.196323</v>
      </c>
      <c r="H96">
        <v>0.167267</v>
      </c>
      <c r="I96">
        <v>0.128668</v>
      </c>
      <c r="J96">
        <v>0.103668</v>
      </c>
      <c r="K96">
        <v>7.4536599999999995E-2</v>
      </c>
      <c r="L96">
        <v>5.5941499999999998E-2</v>
      </c>
      <c r="M96">
        <v>4.4175300000000001E-2</v>
      </c>
      <c r="N96">
        <v>4.4863899999999998E-2</v>
      </c>
      <c r="O96">
        <v>4.4641399999999998E-2</v>
      </c>
      <c r="P96">
        <v>4.5499100000000001E-2</v>
      </c>
      <c r="Q96">
        <v>4.6643400000000002E-2</v>
      </c>
      <c r="R96">
        <v>4.7733999999999999E-2</v>
      </c>
      <c r="S96">
        <v>4.9785999999999997E-2</v>
      </c>
      <c r="T96">
        <v>5.31511E-2</v>
      </c>
      <c r="U96">
        <v>5.4527899999999997E-2</v>
      </c>
      <c r="V96">
        <v>5.5973000000000002E-2</v>
      </c>
      <c r="W96">
        <v>5.8597900000000001E-2</v>
      </c>
      <c r="X96">
        <v>6.1369100000000003E-2</v>
      </c>
      <c r="Y96">
        <v>6.6226599999999997E-2</v>
      </c>
      <c r="Z96">
        <v>7.0430599999999996E-2</v>
      </c>
      <c r="AA96">
        <v>7.4131600000000006E-2</v>
      </c>
      <c r="AB96">
        <v>7.7397499999999994E-2</v>
      </c>
      <c r="AC96">
        <v>8.0175999999999997E-2</v>
      </c>
      <c r="AD96">
        <v>8.1448199999999998E-2</v>
      </c>
      <c r="AE96">
        <v>7.7954099999999998E-2</v>
      </c>
      <c r="AF96">
        <v>7.3804499999999995E-2</v>
      </c>
      <c r="AG96">
        <v>7.1136599999999994E-2</v>
      </c>
    </row>
    <row r="97" spans="1:33" x14ac:dyDescent="0.35">
      <c r="A97" t="s">
        <v>196</v>
      </c>
      <c r="B97">
        <v>38.367699999999999</v>
      </c>
      <c r="C97">
        <v>41.2498</v>
      </c>
      <c r="D97">
        <v>44.236899999999999</v>
      </c>
      <c r="E97">
        <v>47.3292</v>
      </c>
      <c r="F97">
        <v>53.544400000000003</v>
      </c>
      <c r="G97">
        <v>63.070900000000002</v>
      </c>
      <c r="H97">
        <v>76.053299999999993</v>
      </c>
      <c r="I97">
        <v>83.07</v>
      </c>
      <c r="J97">
        <v>90.296999999999997</v>
      </c>
      <c r="K97">
        <v>88.308499999999995</v>
      </c>
      <c r="L97">
        <v>86.249899999999997</v>
      </c>
      <c r="M97">
        <v>84.261399999999995</v>
      </c>
      <c r="N97">
        <v>82.272900000000007</v>
      </c>
      <c r="O97">
        <v>83.113799999999998</v>
      </c>
      <c r="P97">
        <v>83.113799999999998</v>
      </c>
      <c r="Q97">
        <v>83.113799999999998</v>
      </c>
      <c r="R97">
        <v>83.113799999999998</v>
      </c>
      <c r="S97">
        <v>83.113799999999998</v>
      </c>
      <c r="T97">
        <v>83.113799999999998</v>
      </c>
      <c r="U97">
        <v>83.113799999999998</v>
      </c>
      <c r="V97">
        <v>83.113799999999998</v>
      </c>
      <c r="W97">
        <v>83.113799999999998</v>
      </c>
      <c r="X97">
        <v>83.113799999999998</v>
      </c>
      <c r="Y97">
        <v>83.113799999999998</v>
      </c>
      <c r="Z97">
        <v>83.113799999999998</v>
      </c>
      <c r="AA97">
        <v>83.113799999999998</v>
      </c>
      <c r="AB97">
        <v>83.113799999999998</v>
      </c>
      <c r="AC97">
        <v>83.113799999999998</v>
      </c>
      <c r="AD97">
        <v>83.113799999999998</v>
      </c>
      <c r="AE97">
        <v>83.113799999999998</v>
      </c>
      <c r="AF97">
        <v>83.113799999999998</v>
      </c>
      <c r="AG97">
        <v>83.113799999999998</v>
      </c>
    </row>
    <row r="98" spans="1:33" x14ac:dyDescent="0.35">
      <c r="A98" t="s">
        <v>197</v>
      </c>
      <c r="B98">
        <v>172.71</v>
      </c>
      <c r="C98">
        <v>178.006</v>
      </c>
      <c r="D98">
        <v>183.33</v>
      </c>
      <c r="E98">
        <v>188.63900000000001</v>
      </c>
      <c r="F98">
        <v>188.68</v>
      </c>
      <c r="G98">
        <v>195.261</v>
      </c>
      <c r="H98">
        <v>202.04900000000001</v>
      </c>
      <c r="I98">
        <v>202.04900000000001</v>
      </c>
      <c r="J98">
        <v>202.12299999999999</v>
      </c>
      <c r="K98">
        <v>202.12299999999999</v>
      </c>
      <c r="L98">
        <v>202.19800000000001</v>
      </c>
      <c r="M98">
        <v>202.19800000000001</v>
      </c>
      <c r="N98">
        <v>202.27199999999999</v>
      </c>
      <c r="O98">
        <v>202.34700000000001</v>
      </c>
      <c r="P98">
        <v>202.34700000000001</v>
      </c>
      <c r="Q98">
        <v>202.34700000000001</v>
      </c>
      <c r="R98">
        <v>202.34700000000001</v>
      </c>
      <c r="S98">
        <v>202.34700000000001</v>
      </c>
      <c r="T98">
        <v>202.34700000000001</v>
      </c>
      <c r="U98">
        <v>202.34700000000001</v>
      </c>
      <c r="V98">
        <v>202.34700000000001</v>
      </c>
      <c r="W98">
        <v>202.42099999999999</v>
      </c>
      <c r="X98">
        <v>202.42099999999999</v>
      </c>
      <c r="Y98">
        <v>202.42099999999999</v>
      </c>
      <c r="Z98">
        <v>202.42099999999999</v>
      </c>
      <c r="AA98">
        <v>202.42099999999999</v>
      </c>
      <c r="AB98">
        <v>202.42099999999999</v>
      </c>
      <c r="AC98">
        <v>202.42099999999999</v>
      </c>
      <c r="AD98">
        <v>205.733</v>
      </c>
      <c r="AE98">
        <v>209.80500000000001</v>
      </c>
      <c r="AF98">
        <v>214.155</v>
      </c>
      <c r="AG98">
        <v>218.501</v>
      </c>
    </row>
    <row r="99" spans="1:33" x14ac:dyDescent="0.35">
      <c r="A99" t="s">
        <v>198</v>
      </c>
      <c r="B99">
        <v>69.420100000000005</v>
      </c>
      <c r="C99">
        <v>74.856099999999998</v>
      </c>
      <c r="D99">
        <v>80.353800000000007</v>
      </c>
      <c r="E99">
        <v>85.940899999999999</v>
      </c>
      <c r="F99">
        <v>86.170100000000005</v>
      </c>
      <c r="G99">
        <v>94.659899999999993</v>
      </c>
      <c r="H99">
        <v>109.67400000000001</v>
      </c>
      <c r="I99">
        <v>144.845</v>
      </c>
      <c r="J99">
        <v>182.69900000000001</v>
      </c>
      <c r="K99">
        <v>225.964</v>
      </c>
      <c r="L99">
        <v>276.18200000000002</v>
      </c>
      <c r="M99">
        <v>323.714</v>
      </c>
      <c r="N99">
        <v>337.11</v>
      </c>
      <c r="O99">
        <v>349.71800000000002</v>
      </c>
      <c r="P99">
        <v>363.84800000000001</v>
      </c>
      <c r="Q99">
        <v>380.017</v>
      </c>
      <c r="R99">
        <v>397.863</v>
      </c>
      <c r="S99">
        <v>416.45299999999997</v>
      </c>
      <c r="T99">
        <v>437.209</v>
      </c>
      <c r="U99">
        <v>460.15600000000001</v>
      </c>
      <c r="V99">
        <v>482.255</v>
      </c>
      <c r="W99">
        <v>505.85</v>
      </c>
      <c r="X99">
        <v>530.41899999999998</v>
      </c>
      <c r="Y99">
        <v>553.63099999999997</v>
      </c>
      <c r="Z99">
        <v>583.19500000000005</v>
      </c>
      <c r="AA99">
        <v>609.11900000000003</v>
      </c>
      <c r="AB99">
        <v>636.80799999999999</v>
      </c>
      <c r="AC99">
        <v>664.65</v>
      </c>
      <c r="AD99">
        <v>696.351</v>
      </c>
      <c r="AE99">
        <v>744.69299999999998</v>
      </c>
      <c r="AF99">
        <v>794.47500000000002</v>
      </c>
      <c r="AG99">
        <v>846.60599999999999</v>
      </c>
    </row>
    <row r="100" spans="1:33" x14ac:dyDescent="0.35">
      <c r="A100" t="s">
        <v>199</v>
      </c>
      <c r="B100">
        <v>43.990699999999997</v>
      </c>
      <c r="C100">
        <v>59.674599999999998</v>
      </c>
      <c r="D100">
        <v>75.834299999999999</v>
      </c>
      <c r="E100">
        <v>92.115099999999998</v>
      </c>
      <c r="F100">
        <v>92.671099999999996</v>
      </c>
      <c r="G100">
        <v>110.834</v>
      </c>
      <c r="H100">
        <v>145.79900000000001</v>
      </c>
      <c r="I100">
        <v>227.16300000000001</v>
      </c>
      <c r="J100">
        <v>305.19400000000002</v>
      </c>
      <c r="K100">
        <v>383.41699999999997</v>
      </c>
      <c r="L100">
        <v>454.81200000000001</v>
      </c>
      <c r="M100">
        <v>529.71400000000006</v>
      </c>
      <c r="N100">
        <v>558.50300000000004</v>
      </c>
      <c r="O100">
        <v>584.05799999999999</v>
      </c>
      <c r="P100">
        <v>605.95100000000002</v>
      </c>
      <c r="Q100">
        <v>628.98800000000006</v>
      </c>
      <c r="R100">
        <v>652.31700000000001</v>
      </c>
      <c r="S100">
        <v>674.45699999999999</v>
      </c>
      <c r="T100">
        <v>697.80200000000002</v>
      </c>
      <c r="U100">
        <v>722.255</v>
      </c>
      <c r="V100">
        <v>743.702</v>
      </c>
      <c r="W100">
        <v>764.57299999999998</v>
      </c>
      <c r="X100">
        <v>791.625</v>
      </c>
      <c r="Y100">
        <v>802.18399999999997</v>
      </c>
      <c r="Z100">
        <v>822.20500000000004</v>
      </c>
      <c r="AA100">
        <v>837.49300000000005</v>
      </c>
      <c r="AB100">
        <v>852.39300000000003</v>
      </c>
      <c r="AC100">
        <v>865.83600000000001</v>
      </c>
      <c r="AD100">
        <v>879.79899999999998</v>
      </c>
      <c r="AE100">
        <v>900.024</v>
      </c>
      <c r="AF100">
        <v>919.01</v>
      </c>
      <c r="AG100">
        <v>937.10500000000002</v>
      </c>
    </row>
    <row r="101" spans="1:33" x14ac:dyDescent="0.35">
      <c r="A101" t="s">
        <v>200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35">
      <c r="A102" t="s">
        <v>201</v>
      </c>
      <c r="B102">
        <v>24.146100000000001</v>
      </c>
      <c r="C102">
        <v>26.180099999999999</v>
      </c>
      <c r="D102">
        <v>28.214200000000002</v>
      </c>
      <c r="E102">
        <v>30.2483</v>
      </c>
      <c r="F102">
        <v>30.2483</v>
      </c>
      <c r="G102">
        <v>30.2483</v>
      </c>
      <c r="H102">
        <v>30.059100000000001</v>
      </c>
      <c r="I102">
        <v>29.775200000000002</v>
      </c>
      <c r="J102">
        <v>26.842400000000001</v>
      </c>
      <c r="K102">
        <v>23.672999999999998</v>
      </c>
      <c r="L102">
        <v>20.219799999999999</v>
      </c>
      <c r="M102">
        <v>16.199000000000002</v>
      </c>
      <c r="N102">
        <v>12.1782</v>
      </c>
      <c r="O102">
        <v>12.1782</v>
      </c>
      <c r="P102">
        <v>11.7524</v>
      </c>
      <c r="Q102">
        <v>11.5159</v>
      </c>
      <c r="R102">
        <v>11.5159</v>
      </c>
      <c r="S102">
        <v>11.5159</v>
      </c>
      <c r="T102">
        <v>11.5159</v>
      </c>
      <c r="U102">
        <v>11.5159</v>
      </c>
      <c r="V102">
        <v>11.5159</v>
      </c>
      <c r="W102">
        <v>11.5159</v>
      </c>
      <c r="X102">
        <v>11.5159</v>
      </c>
      <c r="Y102">
        <v>11.5159</v>
      </c>
      <c r="Z102">
        <v>11.5159</v>
      </c>
      <c r="AA102">
        <v>11.5159</v>
      </c>
      <c r="AB102">
        <v>11.5159</v>
      </c>
      <c r="AC102">
        <v>11.5159</v>
      </c>
      <c r="AD102">
        <v>11.5159</v>
      </c>
      <c r="AE102">
        <v>11.5159</v>
      </c>
      <c r="AF102">
        <v>11.4686</v>
      </c>
      <c r="AG102">
        <v>11.326700000000001</v>
      </c>
    </row>
    <row r="103" spans="1:33" x14ac:dyDescent="0.35">
      <c r="A103" t="s">
        <v>202</v>
      </c>
      <c r="B103">
        <v>6.5740499999999997</v>
      </c>
      <c r="C103">
        <v>6.5740499999999997</v>
      </c>
      <c r="D103">
        <v>6.5740499999999997</v>
      </c>
      <c r="E103">
        <v>8.5625699999999991</v>
      </c>
      <c r="F103">
        <v>9.7159099999999992</v>
      </c>
      <c r="G103">
        <v>10.1534</v>
      </c>
      <c r="H103">
        <v>10.6107</v>
      </c>
      <c r="I103">
        <v>10.6107</v>
      </c>
      <c r="J103">
        <v>10.6107</v>
      </c>
      <c r="K103">
        <v>10.6107</v>
      </c>
      <c r="L103">
        <v>10.6107</v>
      </c>
      <c r="M103">
        <v>10.6107</v>
      </c>
      <c r="N103">
        <v>10.6107</v>
      </c>
      <c r="O103">
        <v>10.6107</v>
      </c>
      <c r="P103">
        <v>10.6107</v>
      </c>
      <c r="Q103">
        <v>10.6107</v>
      </c>
      <c r="R103">
        <v>10.6107</v>
      </c>
      <c r="S103">
        <v>11.823700000000001</v>
      </c>
      <c r="T103">
        <v>13.076499999999999</v>
      </c>
      <c r="U103">
        <v>14.3889</v>
      </c>
      <c r="V103">
        <v>15.741099999999999</v>
      </c>
      <c r="W103">
        <v>17.152999999999999</v>
      </c>
      <c r="X103">
        <v>18.624500000000001</v>
      </c>
      <c r="Y103">
        <v>20.1358</v>
      </c>
      <c r="Z103">
        <v>21.706700000000001</v>
      </c>
      <c r="AA103">
        <v>23.436699999999998</v>
      </c>
      <c r="AB103">
        <v>25.345700000000001</v>
      </c>
      <c r="AC103">
        <v>27.433599999999998</v>
      </c>
      <c r="AD103">
        <v>29.720400000000001</v>
      </c>
      <c r="AE103">
        <v>32.225999999999999</v>
      </c>
      <c r="AF103">
        <v>34.99</v>
      </c>
      <c r="AG103">
        <v>38.012500000000003</v>
      </c>
    </row>
    <row r="104" spans="1:33" x14ac:dyDescent="0.35">
      <c r="A104" t="s">
        <v>203</v>
      </c>
      <c r="B104">
        <v>0.66040399999999999</v>
      </c>
      <c r="C104">
        <v>0.66040200000000004</v>
      </c>
      <c r="D104">
        <v>0.66041000000000005</v>
      </c>
      <c r="E104">
        <v>0.66041300000000003</v>
      </c>
      <c r="F104">
        <v>0.66043099999999999</v>
      </c>
      <c r="G104">
        <v>0.66044199999999997</v>
      </c>
      <c r="H104">
        <v>0.66045100000000001</v>
      </c>
      <c r="I104">
        <v>0.66043399999999997</v>
      </c>
      <c r="J104">
        <v>0.66042199999999995</v>
      </c>
      <c r="K104">
        <v>0.66040200000000004</v>
      </c>
      <c r="L104">
        <v>0.66038600000000003</v>
      </c>
      <c r="M104">
        <v>0.66037199999999996</v>
      </c>
      <c r="N104">
        <v>0.66037299999999999</v>
      </c>
      <c r="O104">
        <v>0.66037500000000005</v>
      </c>
      <c r="P104">
        <v>0.66037599999999996</v>
      </c>
      <c r="Q104">
        <v>0.66037699999999999</v>
      </c>
      <c r="R104">
        <v>0.66037699999999999</v>
      </c>
      <c r="S104">
        <v>0.66037699999999999</v>
      </c>
      <c r="T104">
        <v>0.66037999999999997</v>
      </c>
      <c r="U104">
        <v>0.66038200000000002</v>
      </c>
      <c r="V104">
        <v>0.660381</v>
      </c>
      <c r="W104">
        <v>0.66038399999999997</v>
      </c>
      <c r="X104">
        <v>0.660385</v>
      </c>
      <c r="Y104">
        <v>0.660385</v>
      </c>
      <c r="Z104">
        <v>0.66038600000000003</v>
      </c>
      <c r="AA104">
        <v>0.66038699999999995</v>
      </c>
      <c r="AB104">
        <v>0.66038600000000003</v>
      </c>
      <c r="AC104">
        <v>0.660389</v>
      </c>
      <c r="AD104">
        <v>0.66038799999999998</v>
      </c>
      <c r="AE104">
        <v>0.66038399999999997</v>
      </c>
      <c r="AF104">
        <v>0.66038200000000002</v>
      </c>
      <c r="AG104">
        <v>0.66037999999999997</v>
      </c>
    </row>
    <row r="105" spans="1:33" x14ac:dyDescent="0.35">
      <c r="A105" t="s">
        <v>204</v>
      </c>
      <c r="B105">
        <v>0.36722500000000002</v>
      </c>
      <c r="C105">
        <v>0.3664</v>
      </c>
      <c r="D105">
        <v>0.36269499999999999</v>
      </c>
      <c r="E105">
        <v>0.36253800000000003</v>
      </c>
      <c r="F105">
        <v>0.36283399999999999</v>
      </c>
      <c r="G105">
        <v>0.363151</v>
      </c>
      <c r="H105">
        <v>0.36296099999999998</v>
      </c>
      <c r="I105">
        <v>0.362705</v>
      </c>
      <c r="J105">
        <v>0.362541</v>
      </c>
      <c r="K105">
        <v>0.362344</v>
      </c>
      <c r="L105">
        <v>0.36221599999999998</v>
      </c>
      <c r="M105">
        <v>0.36213499999999998</v>
      </c>
      <c r="N105">
        <v>0.36214499999999999</v>
      </c>
      <c r="O105">
        <v>0.36214299999999999</v>
      </c>
      <c r="P105">
        <v>0.36215000000000003</v>
      </c>
      <c r="Q105">
        <v>0.36215900000000001</v>
      </c>
      <c r="R105">
        <v>0.36216700000000002</v>
      </c>
      <c r="S105">
        <v>3.3113800000000002</v>
      </c>
      <c r="T105">
        <v>10.866199999999999</v>
      </c>
      <c r="U105">
        <v>18.7836</v>
      </c>
      <c r="V105">
        <v>26.442699999999999</v>
      </c>
      <c r="W105">
        <v>33.844299999999997</v>
      </c>
      <c r="X105">
        <v>41.195</v>
      </c>
      <c r="Y105">
        <v>48.652200000000001</v>
      </c>
      <c r="Z105">
        <v>53.159599999999998</v>
      </c>
      <c r="AA105">
        <v>58.236600000000003</v>
      </c>
      <c r="AB105">
        <v>63.262099999999997</v>
      </c>
      <c r="AC105">
        <v>68.391000000000005</v>
      </c>
      <c r="AD105">
        <v>72.327600000000004</v>
      </c>
      <c r="AE105">
        <v>74.238100000000003</v>
      </c>
      <c r="AF105">
        <v>76.354399999999998</v>
      </c>
      <c r="AG105">
        <v>78.006699999999995</v>
      </c>
    </row>
    <row r="106" spans="1:33" x14ac:dyDescent="0.35">
      <c r="A106" t="s">
        <v>205</v>
      </c>
      <c r="B106">
        <v>0.96421699999999999</v>
      </c>
      <c r="C106">
        <v>0.82433500000000004</v>
      </c>
      <c r="D106">
        <v>0.84014100000000003</v>
      </c>
      <c r="E106">
        <v>0.83237700000000003</v>
      </c>
      <c r="F106">
        <v>0.93751499999999999</v>
      </c>
      <c r="G106">
        <v>0.976769</v>
      </c>
      <c r="H106">
        <v>0.96437099999999998</v>
      </c>
      <c r="I106">
        <v>0.83193700000000004</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35">
      <c r="A107" t="s">
        <v>206</v>
      </c>
      <c r="B107">
        <v>0</v>
      </c>
      <c r="C107">
        <v>0</v>
      </c>
      <c r="D107">
        <v>0</v>
      </c>
      <c r="E107">
        <v>0</v>
      </c>
      <c r="F107">
        <v>0</v>
      </c>
      <c r="G107">
        <v>1.5768000000000001E-2</v>
      </c>
      <c r="H107">
        <v>4.7303999999999999E-2</v>
      </c>
      <c r="I107">
        <v>0.204984</v>
      </c>
      <c r="J107">
        <v>0.33112799999999998</v>
      </c>
      <c r="K107">
        <v>0.425736</v>
      </c>
      <c r="L107">
        <v>0.48880800000000002</v>
      </c>
      <c r="M107">
        <v>0.53611200000000003</v>
      </c>
      <c r="N107">
        <v>0.53611200000000003</v>
      </c>
      <c r="O107">
        <v>0.53611200000000003</v>
      </c>
      <c r="P107">
        <v>0.53908999999999996</v>
      </c>
      <c r="Q107">
        <v>0.55801199999999995</v>
      </c>
      <c r="R107">
        <v>0.57710899999999998</v>
      </c>
      <c r="S107">
        <v>0.59638100000000005</v>
      </c>
      <c r="T107">
        <v>0.61582800000000004</v>
      </c>
      <c r="U107">
        <v>0.63544999999999996</v>
      </c>
      <c r="V107">
        <v>0.65524800000000005</v>
      </c>
      <c r="W107">
        <v>0.67522099999999996</v>
      </c>
      <c r="X107">
        <v>0.69536900000000001</v>
      </c>
      <c r="Y107">
        <v>0.71569199999999999</v>
      </c>
      <c r="Z107">
        <v>0.75292199999999998</v>
      </c>
      <c r="AA107">
        <v>0.77368300000000001</v>
      </c>
      <c r="AB107">
        <v>0.81152599999999997</v>
      </c>
      <c r="AC107">
        <v>0.84972000000000003</v>
      </c>
      <c r="AD107">
        <v>0.88826400000000005</v>
      </c>
      <c r="AE107">
        <v>0.93950999999999996</v>
      </c>
      <c r="AF107">
        <v>0.99075599999999997</v>
      </c>
      <c r="AG107">
        <v>1.042</v>
      </c>
    </row>
    <row r="108" spans="1:33" x14ac:dyDescent="0.35">
      <c r="A108" t="s">
        <v>207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35">
      <c r="A109" t="s">
        <v>208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35">
      <c r="A110" t="s">
        <v>209</v>
      </c>
      <c r="B110">
        <v>2.87228E-2</v>
      </c>
      <c r="C110">
        <v>2.3419800000000001E-2</v>
      </c>
      <c r="D110">
        <v>2.22954E-2</v>
      </c>
      <c r="E110">
        <v>2.0305900000000002E-2</v>
      </c>
      <c r="F110">
        <v>2.2932500000000001E-2</v>
      </c>
      <c r="G110">
        <v>2.3865500000000001E-2</v>
      </c>
      <c r="H110">
        <v>2.2147400000000001E-2</v>
      </c>
      <c r="I110">
        <v>1.8242999999999999E-2</v>
      </c>
      <c r="J110">
        <v>3.83535E-3</v>
      </c>
      <c r="K110">
        <v>1.8967499999999999E-4</v>
      </c>
      <c r="L110">
        <v>1.40233E-4</v>
      </c>
      <c r="M110" s="16">
        <v>9.9925800000000005E-5</v>
      </c>
      <c r="N110">
        <v>1.08517E-4</v>
      </c>
      <c r="O110">
        <v>1.20427E-4</v>
      </c>
      <c r="P110">
        <v>1.3979500000000001E-4</v>
      </c>
      <c r="Q110">
        <v>1.54516E-4</v>
      </c>
      <c r="R110">
        <v>1.6604599999999999E-4</v>
      </c>
      <c r="S110">
        <v>1.81619E-4</v>
      </c>
      <c r="T110">
        <v>2.0275100000000001E-4</v>
      </c>
      <c r="U110">
        <v>2.20616E-4</v>
      </c>
      <c r="V110">
        <v>2.3195099999999999E-4</v>
      </c>
      <c r="W110">
        <v>2.52079E-4</v>
      </c>
      <c r="X110">
        <v>2.74228E-4</v>
      </c>
      <c r="Y110">
        <v>3.0403E-4</v>
      </c>
      <c r="Z110">
        <v>3.2608399999999998E-4</v>
      </c>
      <c r="AA110">
        <v>3.54142E-4</v>
      </c>
      <c r="AB110">
        <v>3.8493199999999999E-4</v>
      </c>
      <c r="AC110">
        <v>4.1756300000000003E-4</v>
      </c>
      <c r="AD110">
        <v>4.4734000000000001E-4</v>
      </c>
      <c r="AE110">
        <v>4.4988800000000001E-4</v>
      </c>
      <c r="AF110">
        <v>4.4963199999999999E-4</v>
      </c>
      <c r="AG110">
        <v>4.49577E-4</v>
      </c>
    </row>
    <row r="112" spans="1:33" x14ac:dyDescent="0.35">
      <c r="A112" s="11"/>
      <c r="B112" s="82">
        <v>2023</v>
      </c>
      <c r="C112" s="82">
        <v>2024</v>
      </c>
      <c r="D112" s="82">
        <v>2025</v>
      </c>
      <c r="E112" s="82">
        <v>2026</v>
      </c>
      <c r="F112" s="82">
        <v>2027</v>
      </c>
      <c r="G112" s="82">
        <v>2028</v>
      </c>
      <c r="H112" s="82">
        <v>2029</v>
      </c>
      <c r="I112" s="82">
        <v>2030</v>
      </c>
    </row>
    <row r="113" spans="1:33" x14ac:dyDescent="0.35">
      <c r="A113" s="11" t="s">
        <v>210</v>
      </c>
      <c r="B113" s="76">
        <f t="shared" ref="B113:D113" si="3">SUM(F97:F103,F107,F110)/SUM(F95:F110)</f>
        <v>0.29808969153314258</v>
      </c>
      <c r="C113" s="76">
        <f t="shared" si="3"/>
        <v>0.31420004344586278</v>
      </c>
      <c r="D113" s="76">
        <f t="shared" si="3"/>
        <v>0.34533196782435144</v>
      </c>
      <c r="E113" s="76">
        <f>SUM(I97:I103,I107,I110)/SUM(I95:I110)</f>
        <v>0.42014456583116755</v>
      </c>
      <c r="F113" s="76">
        <f t="shared" ref="F113:I113" si="4">SUM(J97:J103,J107,J110)/SUM(J95:J110)</f>
        <v>0.49449905494282909</v>
      </c>
      <c r="G113" s="76">
        <f t="shared" si="4"/>
        <v>0.56223984374762914</v>
      </c>
      <c r="H113" s="76">
        <f t="shared" si="4"/>
        <v>0.63147251034602125</v>
      </c>
      <c r="I113" s="76">
        <f t="shared" si="4"/>
        <v>0.70177779192690304</v>
      </c>
    </row>
    <row r="114" spans="1:33" x14ac:dyDescent="0.35">
      <c r="A114" s="11" t="s">
        <v>212</v>
      </c>
      <c r="B114" s="76">
        <f t="shared" ref="B114:D114" si="5">SUM(F98:F103,F107)/SUM(F95:F110)</f>
        <v>0.26345619269612336</v>
      </c>
      <c r="C114" s="76">
        <f t="shared" si="5"/>
        <v>0.27488679706450497</v>
      </c>
      <c r="D114" s="76">
        <f t="shared" si="5"/>
        <v>0.29958824795913352</v>
      </c>
      <c r="E114" s="76">
        <f>SUM(I98:I103,I107)/SUM(I95:I110)</f>
        <v>0.37011265200293381</v>
      </c>
      <c r="F114" s="76">
        <f t="shared" ref="F114:I114" si="6">SUM(J98:J103,J107)/SUM(J95:J110)</f>
        <v>0.43991695043085971</v>
      </c>
      <c r="G114" s="76">
        <f t="shared" si="6"/>
        <v>0.50911037519859126</v>
      </c>
      <c r="H114" s="76">
        <f t="shared" si="6"/>
        <v>0.57963911400443746</v>
      </c>
      <c r="I114" s="76">
        <f t="shared" si="6"/>
        <v>0.65111709816653196</v>
      </c>
    </row>
    <row r="117" spans="1:33" x14ac:dyDescent="0.35">
      <c r="A117" s="3" t="s">
        <v>61</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9" spans="1:33" x14ac:dyDescent="0.35">
      <c r="A119" s="1" t="s">
        <v>137</v>
      </c>
    </row>
    <row r="120" spans="1:33" x14ac:dyDescent="0.35">
      <c r="A120" t="s">
        <v>131</v>
      </c>
    </row>
    <row r="121" spans="1:33" x14ac:dyDescent="0.35">
      <c r="A121">
        <v>2023</v>
      </c>
      <c r="B121">
        <v>2024</v>
      </c>
      <c r="C121">
        <v>2025</v>
      </c>
      <c r="D121">
        <v>2026</v>
      </c>
      <c r="E121">
        <v>2027</v>
      </c>
      <c r="F121">
        <v>2028</v>
      </c>
      <c r="G121">
        <v>2029</v>
      </c>
      <c r="H121">
        <v>2030</v>
      </c>
    </row>
    <row r="122" spans="1:33" x14ac:dyDescent="0.35">
      <c r="A122">
        <v>0</v>
      </c>
      <c r="B122" s="90">
        <v>0</v>
      </c>
      <c r="C122" s="90">
        <v>0</v>
      </c>
      <c r="D122">
        <v>0.1</v>
      </c>
      <c r="E122" s="11">
        <f>($H$122-$D$122)/COUNT($E$121:$H$121)+D122</f>
        <v>0.20500000000000002</v>
      </c>
      <c r="F122" s="11">
        <f>($H$122-$D$122)/COUNT($E$121:$H$121)+E122</f>
        <v>0.31000000000000005</v>
      </c>
      <c r="G122" s="11">
        <f>($H$122-$D$122)/COUNT($E$121:$H$121)+F122</f>
        <v>0.41500000000000004</v>
      </c>
      <c r="H122">
        <v>0.52</v>
      </c>
    </row>
    <row r="123" spans="1:33" x14ac:dyDescent="0.35">
      <c r="A123" s="57">
        <f>A122/$H$122</f>
        <v>0</v>
      </c>
      <c r="B123" s="57">
        <f t="shared" ref="B123:C123" si="7">B122/$H$122</f>
        <v>0</v>
      </c>
      <c r="C123" s="57">
        <f t="shared" si="7"/>
        <v>0</v>
      </c>
      <c r="D123" s="57">
        <f>D122/$H$122</f>
        <v>0.19230769230769232</v>
      </c>
      <c r="E123" s="57">
        <f>E122/$H$122</f>
        <v>0.39423076923076927</v>
      </c>
      <c r="F123" s="57">
        <f>F122/$H$122</f>
        <v>0.59615384615384626</v>
      </c>
      <c r="G123" s="57">
        <f>G122/$H$122</f>
        <v>0.79807692307692313</v>
      </c>
      <c r="H123" s="57">
        <f>H122/$H$122</f>
        <v>1</v>
      </c>
      <c r="I123" s="58" t="s">
        <v>132</v>
      </c>
    </row>
  </sheetData>
  <hyperlinks>
    <hyperlink ref="A2" location="GenCapNotes" display="Notes" xr:uid="{FB188AFB-A399-41BB-A954-BB410A29DD14}"/>
    <hyperlink ref="A3" location="GenCapBAU" display="BAU" xr:uid="{A807378D-03D6-4359-8CCF-6665AA7EB09C}"/>
    <hyperlink ref="A4" location="GenCapPolicyScenario" display="Policy Scenario" xr:uid="{8CD7545B-0A5A-46A4-9993-31A0303AED8B}"/>
    <hyperlink ref="A5" location="GenCapEPSSettings" display="EPS Settings" xr:uid="{26E8CC30-3E78-4F4E-B498-F97E9557838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6E929-7528-4D1F-9175-43DB04F1AA52}">
  <sheetPr>
    <tabColor theme="8" tint="0.39997558519241921"/>
  </sheetPr>
  <dimension ref="A1:AG123"/>
  <sheetViews>
    <sheetView topLeftCell="A94" zoomScale="85" zoomScaleNormal="85" workbookViewId="0"/>
  </sheetViews>
  <sheetFormatPr defaultRowHeight="14.5" x14ac:dyDescent="0.35"/>
  <cols>
    <col min="1" max="1" width="57.81640625" customWidth="1"/>
    <col min="2" max="2" width="9.1796875" customWidth="1"/>
  </cols>
  <sheetData>
    <row r="1" spans="1:33" x14ac:dyDescent="0.35">
      <c r="A1" s="1" t="s">
        <v>0</v>
      </c>
    </row>
    <row r="2" spans="1:33" x14ac:dyDescent="0.35">
      <c r="A2" s="81" t="s">
        <v>1</v>
      </c>
    </row>
    <row r="3" spans="1:33" x14ac:dyDescent="0.35">
      <c r="A3" s="81" t="s">
        <v>4</v>
      </c>
    </row>
    <row r="4" spans="1:33" x14ac:dyDescent="0.35">
      <c r="A4" s="81" t="s">
        <v>5</v>
      </c>
    </row>
    <row r="5" spans="1:33" x14ac:dyDescent="0.35">
      <c r="A5" s="81" t="s">
        <v>138</v>
      </c>
    </row>
    <row r="6" spans="1:33" x14ac:dyDescent="0.35">
      <c r="A6" s="81" t="s">
        <v>61</v>
      </c>
    </row>
    <row r="9" spans="1:33" x14ac:dyDescent="0.35">
      <c r="A9" s="3" t="s">
        <v>1</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1" spans="1:33" x14ac:dyDescent="0.35">
      <c r="A11" t="s">
        <v>24</v>
      </c>
    </row>
    <row r="12" spans="1:33" x14ac:dyDescent="0.35">
      <c r="A12" t="s">
        <v>25</v>
      </c>
    </row>
    <row r="13" spans="1:33" x14ac:dyDescent="0.35">
      <c r="A13" t="s">
        <v>235</v>
      </c>
    </row>
    <row r="14" spans="1:33" x14ac:dyDescent="0.35">
      <c r="A14" s="21" t="s">
        <v>103</v>
      </c>
      <c r="B14" s="19"/>
      <c r="C14" s="19"/>
      <c r="D14" s="19"/>
      <c r="E14" s="19"/>
      <c r="F14" s="19"/>
    </row>
    <row r="15" spans="1:33" x14ac:dyDescent="0.35">
      <c r="A15" s="22" t="s">
        <v>104</v>
      </c>
      <c r="B15" s="19"/>
      <c r="C15" s="19"/>
      <c r="D15" s="19"/>
      <c r="E15" s="19"/>
      <c r="F15" s="19"/>
    </row>
    <row r="16" spans="1:33" x14ac:dyDescent="0.35">
      <c r="A16" s="22" t="s">
        <v>179</v>
      </c>
      <c r="B16" s="19"/>
      <c r="C16" s="19"/>
      <c r="D16" s="19"/>
      <c r="E16" s="19"/>
      <c r="F16" s="19"/>
    </row>
    <row r="17" spans="1:33" ht="14.25" customHeight="1" x14ac:dyDescent="0.35"/>
    <row r="19" spans="1:33" x14ac:dyDescent="0.35">
      <c r="A19" t="s">
        <v>167</v>
      </c>
      <c r="B19">
        <v>2025</v>
      </c>
      <c r="C19">
        <v>2026</v>
      </c>
      <c r="D19">
        <v>2027</v>
      </c>
      <c r="E19">
        <v>2028</v>
      </c>
      <c r="F19">
        <v>2029</v>
      </c>
      <c r="G19">
        <v>2030</v>
      </c>
    </row>
    <row r="20" spans="1:33" x14ac:dyDescent="0.35">
      <c r="A20" t="s">
        <v>169</v>
      </c>
      <c r="B20" s="17">
        <v>0</v>
      </c>
      <c r="C20" s="17">
        <v>0.02</v>
      </c>
      <c r="D20" s="17">
        <v>0.04</v>
      </c>
      <c r="E20" s="17">
        <v>0.06</v>
      </c>
      <c r="F20" s="17">
        <v>0.08</v>
      </c>
      <c r="G20" s="17">
        <v>0.1</v>
      </c>
    </row>
    <row r="21" spans="1:33" x14ac:dyDescent="0.35">
      <c r="A21" t="s">
        <v>168</v>
      </c>
      <c r="B21" s="17">
        <v>0</v>
      </c>
      <c r="C21" s="17">
        <v>0.03</v>
      </c>
      <c r="D21" s="17">
        <v>0.06</v>
      </c>
      <c r="E21" s="17">
        <v>0.09</v>
      </c>
      <c r="F21" s="17">
        <v>0.12</v>
      </c>
      <c r="G21" s="17">
        <v>0.15</v>
      </c>
    </row>
    <row r="22" spans="1:33" x14ac:dyDescent="0.35">
      <c r="A22" t="s">
        <v>213</v>
      </c>
      <c r="B22" s="17">
        <f>AVERAGE(B20:B21)</f>
        <v>0</v>
      </c>
      <c r="C22" s="18">
        <f t="shared" ref="C22:G22" si="0">AVERAGE(C20:C21)</f>
        <v>2.5000000000000001E-2</v>
      </c>
      <c r="D22" s="18">
        <f t="shared" si="0"/>
        <v>0.05</v>
      </c>
      <c r="E22" s="18">
        <f t="shared" si="0"/>
        <v>7.4999999999999997E-2</v>
      </c>
      <c r="F22" s="18">
        <f t="shared" si="0"/>
        <v>0.1</v>
      </c>
      <c r="G22" s="18">
        <f t="shared" si="0"/>
        <v>0.125</v>
      </c>
    </row>
    <row r="25" spans="1:33" x14ac:dyDescent="0.35">
      <c r="A25" s="3" t="s">
        <v>4</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7" spans="1:33" x14ac:dyDescent="0.35">
      <c r="A27" t="s">
        <v>29</v>
      </c>
      <c r="B27">
        <v>2019</v>
      </c>
      <c r="C27">
        <v>2020</v>
      </c>
      <c r="D27">
        <v>2021</v>
      </c>
      <c r="E27">
        <v>2022</v>
      </c>
      <c r="F27">
        <v>2023</v>
      </c>
      <c r="G27">
        <v>2024</v>
      </c>
      <c r="H27">
        <v>2025</v>
      </c>
      <c r="I27">
        <v>2026</v>
      </c>
      <c r="J27">
        <v>2027</v>
      </c>
      <c r="K27">
        <v>2028</v>
      </c>
      <c r="L27">
        <v>2029</v>
      </c>
      <c r="M27">
        <v>2030</v>
      </c>
      <c r="N27">
        <v>2031</v>
      </c>
      <c r="O27">
        <v>2032</v>
      </c>
      <c r="P27">
        <v>2033</v>
      </c>
      <c r="Q27">
        <v>2034</v>
      </c>
      <c r="R27">
        <v>2035</v>
      </c>
      <c r="S27">
        <v>2036</v>
      </c>
      <c r="T27">
        <v>2037</v>
      </c>
      <c r="U27">
        <v>2038</v>
      </c>
      <c r="V27">
        <v>2039</v>
      </c>
      <c r="W27">
        <v>2040</v>
      </c>
      <c r="X27">
        <v>2041</v>
      </c>
      <c r="Y27">
        <v>2042</v>
      </c>
      <c r="Z27">
        <v>2043</v>
      </c>
      <c r="AA27">
        <v>2044</v>
      </c>
      <c r="AB27">
        <v>2045</v>
      </c>
      <c r="AC27">
        <v>2046</v>
      </c>
      <c r="AD27">
        <v>2047</v>
      </c>
      <c r="AE27">
        <v>2048</v>
      </c>
      <c r="AF27">
        <v>2049</v>
      </c>
      <c r="AG27">
        <v>2050</v>
      </c>
    </row>
    <row r="28" spans="1:33" x14ac:dyDescent="0.35">
      <c r="A28" t="s">
        <v>236</v>
      </c>
      <c r="B28">
        <v>18.316800000000001</v>
      </c>
      <c r="C28">
        <v>15.007400000000001</v>
      </c>
      <c r="D28">
        <v>19.200600000000001</v>
      </c>
      <c r="E28">
        <v>22.873200000000001</v>
      </c>
      <c r="F28">
        <v>26.830200000000001</v>
      </c>
      <c r="G28">
        <v>31.282599999999999</v>
      </c>
      <c r="H28">
        <v>36.073799999999999</v>
      </c>
      <c r="I28">
        <v>41.704000000000001</v>
      </c>
      <c r="J28">
        <v>48.281700000000001</v>
      </c>
      <c r="K28">
        <v>56.036000000000001</v>
      </c>
      <c r="L28">
        <v>64.703900000000004</v>
      </c>
      <c r="M28">
        <v>74.365399999999994</v>
      </c>
      <c r="N28">
        <v>85.215299999999999</v>
      </c>
      <c r="O28">
        <v>97.117500000000007</v>
      </c>
      <c r="P28">
        <v>109.75700000000001</v>
      </c>
      <c r="Q28">
        <v>123.04900000000001</v>
      </c>
      <c r="R28">
        <v>137.18100000000001</v>
      </c>
      <c r="S28">
        <v>151.64099999999999</v>
      </c>
      <c r="T28">
        <v>166.14699999999999</v>
      </c>
      <c r="U28">
        <v>181.018</v>
      </c>
      <c r="V28">
        <v>195.874</v>
      </c>
      <c r="W28">
        <v>210.471</v>
      </c>
      <c r="X28">
        <v>224.74</v>
      </c>
      <c r="Y28">
        <v>238.67</v>
      </c>
      <c r="Z28">
        <v>251.47300000000001</v>
      </c>
      <c r="AA28">
        <v>263.72800000000001</v>
      </c>
      <c r="AB28">
        <v>275.49099999999999</v>
      </c>
      <c r="AC28">
        <v>286.7</v>
      </c>
      <c r="AD28">
        <v>297.483</v>
      </c>
      <c r="AE28">
        <v>307.80399999999997</v>
      </c>
      <c r="AF28">
        <v>317.67599999999999</v>
      </c>
      <c r="AG28">
        <v>327.10399999999998</v>
      </c>
    </row>
    <row r="29" spans="1:33" x14ac:dyDescent="0.35">
      <c r="A29" t="s">
        <v>170</v>
      </c>
      <c r="B29">
        <v>378.21600000000001</v>
      </c>
      <c r="C29">
        <v>399.31799999999998</v>
      </c>
      <c r="D29">
        <v>428.642</v>
      </c>
      <c r="E29">
        <v>457.327</v>
      </c>
      <c r="F29">
        <v>485.52499999999998</v>
      </c>
      <c r="G29">
        <v>513.08299999999997</v>
      </c>
      <c r="H29">
        <v>541.10199999999998</v>
      </c>
      <c r="I29">
        <v>568.79</v>
      </c>
      <c r="J29">
        <v>596.33900000000006</v>
      </c>
      <c r="K29">
        <v>632.44799999999998</v>
      </c>
      <c r="L29">
        <v>668.92499999999995</v>
      </c>
      <c r="M29">
        <v>704.86699999999996</v>
      </c>
      <c r="N29">
        <v>741.30399999999997</v>
      </c>
      <c r="O29">
        <v>777.88699999999994</v>
      </c>
      <c r="P29">
        <v>818.77499999999998</v>
      </c>
      <c r="Q29">
        <v>859.60400000000004</v>
      </c>
      <c r="R29">
        <v>901.37</v>
      </c>
      <c r="S29">
        <v>941.58399999999995</v>
      </c>
      <c r="T29">
        <v>983.29200000000003</v>
      </c>
      <c r="U29">
        <v>1028.05</v>
      </c>
      <c r="V29">
        <v>1072.3900000000001</v>
      </c>
      <c r="W29">
        <v>1117.6199999999999</v>
      </c>
      <c r="X29">
        <v>1163.1099999999999</v>
      </c>
      <c r="Y29">
        <v>1208.01</v>
      </c>
      <c r="Z29">
        <v>1253.27</v>
      </c>
      <c r="AA29">
        <v>1298.49</v>
      </c>
      <c r="AB29">
        <v>1344.8</v>
      </c>
      <c r="AC29">
        <v>1390.2</v>
      </c>
      <c r="AD29">
        <v>1435.9</v>
      </c>
      <c r="AE29">
        <v>1481.59</v>
      </c>
      <c r="AF29">
        <v>1528.16</v>
      </c>
      <c r="AG29">
        <v>1574.12</v>
      </c>
    </row>
    <row r="30" spans="1:33" x14ac:dyDescent="0.35">
      <c r="A30" t="s">
        <v>171</v>
      </c>
      <c r="B30">
        <v>518.91899999999998</v>
      </c>
      <c r="C30">
        <v>488.24700000000001</v>
      </c>
      <c r="D30">
        <v>522.58000000000004</v>
      </c>
      <c r="E30">
        <v>546.50199999999995</v>
      </c>
      <c r="F30">
        <v>567.94299999999998</v>
      </c>
      <c r="G30">
        <v>586.65599999999995</v>
      </c>
      <c r="H30">
        <v>604.00699999999995</v>
      </c>
      <c r="I30">
        <v>620.61500000000001</v>
      </c>
      <c r="J30">
        <v>636.87900000000002</v>
      </c>
      <c r="K30">
        <v>655.25699999999995</v>
      </c>
      <c r="L30">
        <v>673.54100000000005</v>
      </c>
      <c r="M30">
        <v>691.77300000000002</v>
      </c>
      <c r="N30">
        <v>710.005</v>
      </c>
      <c r="O30">
        <v>728.21299999999997</v>
      </c>
      <c r="P30">
        <v>749.20299999999997</v>
      </c>
      <c r="Q30">
        <v>770.16300000000001</v>
      </c>
      <c r="R30">
        <v>791.15300000000002</v>
      </c>
      <c r="S30">
        <v>812.14400000000001</v>
      </c>
      <c r="T30">
        <v>833.10500000000002</v>
      </c>
      <c r="U30">
        <v>858.51599999999996</v>
      </c>
      <c r="V30">
        <v>883.928</v>
      </c>
      <c r="W30">
        <v>909.34299999999996</v>
      </c>
      <c r="X30">
        <v>934.755</v>
      </c>
      <c r="Y30">
        <v>960.16700000000003</v>
      </c>
      <c r="Z30">
        <v>980.30799999999999</v>
      </c>
      <c r="AA30">
        <v>1000.48</v>
      </c>
      <c r="AB30">
        <v>1020.62</v>
      </c>
      <c r="AC30">
        <v>1040.79</v>
      </c>
      <c r="AD30">
        <v>1060.93</v>
      </c>
      <c r="AE30">
        <v>1081.07</v>
      </c>
      <c r="AF30">
        <v>1101.24</v>
      </c>
      <c r="AG30">
        <v>1121.3900000000001</v>
      </c>
    </row>
    <row r="31" spans="1:33" x14ac:dyDescent="0.35">
      <c r="A31" t="s">
        <v>172</v>
      </c>
      <c r="B31">
        <v>213.43</v>
      </c>
      <c r="C31">
        <v>207.749</v>
      </c>
      <c r="D31">
        <v>229.41300000000001</v>
      </c>
      <c r="E31">
        <v>246.96100000000001</v>
      </c>
      <c r="F31">
        <v>260.67099999999999</v>
      </c>
      <c r="G31">
        <v>273.202</v>
      </c>
      <c r="H31">
        <v>285.11500000000001</v>
      </c>
      <c r="I31">
        <v>296.70499999999998</v>
      </c>
      <c r="J31">
        <v>308.11399999999998</v>
      </c>
      <c r="K31">
        <v>320.60700000000003</v>
      </c>
      <c r="L31">
        <v>333.05500000000001</v>
      </c>
      <c r="M31">
        <v>345.44900000000001</v>
      </c>
      <c r="N31">
        <v>357.86099999999999</v>
      </c>
      <c r="O31">
        <v>370.24400000000003</v>
      </c>
      <c r="P31">
        <v>380.23899999999998</v>
      </c>
      <c r="Q31">
        <v>390.20400000000001</v>
      </c>
      <c r="R31">
        <v>400.19900000000001</v>
      </c>
      <c r="S31">
        <v>410.16399999999999</v>
      </c>
      <c r="T31">
        <v>420.15899999999999</v>
      </c>
      <c r="U31">
        <v>431.47300000000001</v>
      </c>
      <c r="V31">
        <v>442.815</v>
      </c>
      <c r="W31">
        <v>454.12900000000002</v>
      </c>
      <c r="X31">
        <v>465.44299999999998</v>
      </c>
      <c r="Y31">
        <v>476.786</v>
      </c>
      <c r="Z31">
        <v>484.46499999999997</v>
      </c>
      <c r="AA31">
        <v>492.11500000000001</v>
      </c>
      <c r="AB31">
        <v>499.79399999999998</v>
      </c>
      <c r="AC31">
        <v>507.47300000000001</v>
      </c>
      <c r="AD31">
        <v>515.15300000000002</v>
      </c>
      <c r="AE31">
        <v>522.83199999999999</v>
      </c>
      <c r="AF31">
        <v>530.48199999999997</v>
      </c>
      <c r="AG31">
        <v>538.16099999999994</v>
      </c>
    </row>
    <row r="32" spans="1:33" x14ac:dyDescent="0.35">
      <c r="A32" t="s">
        <v>237</v>
      </c>
      <c r="B32">
        <v>0.33146700000000001</v>
      </c>
      <c r="C32">
        <v>0.30747999999999998</v>
      </c>
      <c r="D32">
        <v>0.32451999999999998</v>
      </c>
      <c r="E32">
        <v>0.33479700000000001</v>
      </c>
      <c r="F32">
        <v>0.34158300000000003</v>
      </c>
      <c r="G32">
        <v>0.34661999999999998</v>
      </c>
      <c r="H32">
        <v>0.35070099999999998</v>
      </c>
      <c r="I32">
        <v>0.35425499999999999</v>
      </c>
      <c r="J32">
        <v>0.35752800000000001</v>
      </c>
      <c r="K32">
        <v>0.36063200000000001</v>
      </c>
      <c r="L32">
        <v>0.363562</v>
      </c>
      <c r="M32">
        <v>0.36637500000000001</v>
      </c>
      <c r="N32">
        <v>0.36908600000000003</v>
      </c>
      <c r="O32">
        <v>0.37170900000000001</v>
      </c>
      <c r="P32">
        <v>0.37420100000000001</v>
      </c>
      <c r="Q32">
        <v>0.37660399999999999</v>
      </c>
      <c r="R32">
        <v>0.37889</v>
      </c>
      <c r="S32">
        <v>0.38108900000000001</v>
      </c>
      <c r="T32">
        <v>0.38317000000000001</v>
      </c>
      <c r="U32">
        <v>0.385133</v>
      </c>
      <c r="V32">
        <v>0.38700899999999999</v>
      </c>
      <c r="W32">
        <v>0.388768</v>
      </c>
      <c r="X32">
        <v>0.39046799999999998</v>
      </c>
      <c r="Y32">
        <v>0.39205099999999998</v>
      </c>
      <c r="Z32">
        <v>0.39357500000000001</v>
      </c>
      <c r="AA32">
        <v>0.394982</v>
      </c>
      <c r="AB32">
        <v>0.39633000000000002</v>
      </c>
      <c r="AC32">
        <v>0.397561</v>
      </c>
      <c r="AD32">
        <v>0.398733</v>
      </c>
      <c r="AE32">
        <v>0.39981800000000001</v>
      </c>
      <c r="AF32">
        <v>0.40084399999999998</v>
      </c>
      <c r="AG32">
        <v>0.401752</v>
      </c>
    </row>
    <row r="33" spans="1:33" x14ac:dyDescent="0.35">
      <c r="A33" t="s">
        <v>238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35">
      <c r="A34" s="47" t="s">
        <v>173</v>
      </c>
      <c r="B34" s="47">
        <f>SUM(B28:B30)</f>
        <v>915.45180000000005</v>
      </c>
      <c r="C34" s="47">
        <f t="shared" ref="C34:AG34" si="1">SUM(C28:C30)</f>
        <v>902.57240000000002</v>
      </c>
      <c r="D34" s="47">
        <f t="shared" si="1"/>
        <v>970.4226000000001</v>
      </c>
      <c r="E34" s="47">
        <f t="shared" si="1"/>
        <v>1026.7021999999999</v>
      </c>
      <c r="F34" s="47">
        <f t="shared" si="1"/>
        <v>1080.2982</v>
      </c>
      <c r="G34" s="47">
        <f t="shared" si="1"/>
        <v>1131.0216</v>
      </c>
      <c r="H34" s="47">
        <f t="shared" si="1"/>
        <v>1181.1828</v>
      </c>
      <c r="I34" s="47">
        <f t="shared" si="1"/>
        <v>1231.1089999999999</v>
      </c>
      <c r="J34" s="47">
        <f t="shared" si="1"/>
        <v>1281.4997000000001</v>
      </c>
      <c r="K34" s="47">
        <f t="shared" si="1"/>
        <v>1343.741</v>
      </c>
      <c r="L34" s="47">
        <f t="shared" si="1"/>
        <v>1407.1698999999999</v>
      </c>
      <c r="M34" s="47">
        <f t="shared" si="1"/>
        <v>1471.0054</v>
      </c>
      <c r="N34" s="47">
        <f t="shared" si="1"/>
        <v>1536.5243</v>
      </c>
      <c r="O34" s="47">
        <f t="shared" si="1"/>
        <v>1603.2175</v>
      </c>
      <c r="P34" s="47">
        <f t="shared" si="1"/>
        <v>1677.7349999999999</v>
      </c>
      <c r="Q34" s="47">
        <f t="shared" si="1"/>
        <v>1752.816</v>
      </c>
      <c r="R34" s="47">
        <f t="shared" si="1"/>
        <v>1829.704</v>
      </c>
      <c r="S34" s="47">
        <f t="shared" si="1"/>
        <v>1905.3689999999999</v>
      </c>
      <c r="T34" s="47">
        <f t="shared" si="1"/>
        <v>1982.5440000000001</v>
      </c>
      <c r="U34" s="47">
        <f t="shared" si="1"/>
        <v>2067.5839999999998</v>
      </c>
      <c r="V34" s="47">
        <f t="shared" si="1"/>
        <v>2152.192</v>
      </c>
      <c r="W34" s="47">
        <f t="shared" si="1"/>
        <v>2237.4339999999997</v>
      </c>
      <c r="X34" s="47">
        <f t="shared" si="1"/>
        <v>2322.605</v>
      </c>
      <c r="Y34" s="47">
        <f t="shared" si="1"/>
        <v>2406.8470000000002</v>
      </c>
      <c r="Z34" s="47">
        <f t="shared" si="1"/>
        <v>2485.0509999999999</v>
      </c>
      <c r="AA34" s="47">
        <f t="shared" si="1"/>
        <v>2562.6980000000003</v>
      </c>
      <c r="AB34" s="47">
        <f t="shared" si="1"/>
        <v>2640.9110000000001</v>
      </c>
      <c r="AC34" s="47">
        <f t="shared" si="1"/>
        <v>2717.69</v>
      </c>
      <c r="AD34" s="47">
        <f t="shared" si="1"/>
        <v>2794.3130000000001</v>
      </c>
      <c r="AE34" s="47">
        <f t="shared" si="1"/>
        <v>2870.4639999999999</v>
      </c>
      <c r="AF34" s="47">
        <f t="shared" si="1"/>
        <v>2947.076</v>
      </c>
      <c r="AG34" s="47">
        <f t="shared" si="1"/>
        <v>3022.614</v>
      </c>
    </row>
    <row r="37" spans="1:33" x14ac:dyDescent="0.35">
      <c r="A37" s="3" t="s">
        <v>5</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9" spans="1:33" x14ac:dyDescent="0.35">
      <c r="A39" t="s">
        <v>29</v>
      </c>
      <c r="B39">
        <v>2019</v>
      </c>
      <c r="C39">
        <v>2020</v>
      </c>
      <c r="D39">
        <v>2021</v>
      </c>
      <c r="E39">
        <v>2022</v>
      </c>
      <c r="F39">
        <v>2023</v>
      </c>
      <c r="G39">
        <v>2024</v>
      </c>
      <c r="H39">
        <v>2025</v>
      </c>
      <c r="I39">
        <v>2026</v>
      </c>
      <c r="J39">
        <v>2027</v>
      </c>
      <c r="K39">
        <v>2028</v>
      </c>
      <c r="L39">
        <v>2029</v>
      </c>
      <c r="M39">
        <v>2030</v>
      </c>
      <c r="N39">
        <v>2031</v>
      </c>
      <c r="O39">
        <v>2032</v>
      </c>
      <c r="P39">
        <v>2033</v>
      </c>
      <c r="Q39">
        <v>2034</v>
      </c>
      <c r="R39">
        <v>2035</v>
      </c>
      <c r="S39">
        <v>2036</v>
      </c>
      <c r="T39">
        <v>2037</v>
      </c>
      <c r="U39">
        <v>2038</v>
      </c>
      <c r="V39">
        <v>2039</v>
      </c>
      <c r="W39">
        <v>2040</v>
      </c>
      <c r="X39">
        <v>2041</v>
      </c>
      <c r="Y39">
        <v>2042</v>
      </c>
      <c r="Z39">
        <v>2043</v>
      </c>
      <c r="AA39">
        <v>2044</v>
      </c>
      <c r="AB39">
        <v>2045</v>
      </c>
      <c r="AC39">
        <v>2046</v>
      </c>
      <c r="AD39">
        <v>2047</v>
      </c>
      <c r="AE39">
        <v>2048</v>
      </c>
      <c r="AF39">
        <v>2049</v>
      </c>
      <c r="AG39">
        <v>2050</v>
      </c>
    </row>
    <row r="40" spans="1:33" x14ac:dyDescent="0.35">
      <c r="A40" t="s">
        <v>236</v>
      </c>
      <c r="B40">
        <v>18.316800000000001</v>
      </c>
      <c r="C40">
        <v>15.007400000000001</v>
      </c>
      <c r="D40">
        <v>19.200600000000001</v>
      </c>
      <c r="E40">
        <v>22.873200000000001</v>
      </c>
      <c r="F40">
        <v>26.830200000000001</v>
      </c>
      <c r="G40">
        <v>31.278300000000002</v>
      </c>
      <c r="H40">
        <v>36.078400000000002</v>
      </c>
      <c r="I40">
        <v>41.694699999999997</v>
      </c>
      <c r="J40">
        <v>48.325000000000003</v>
      </c>
      <c r="K40">
        <v>56.08</v>
      </c>
      <c r="L40">
        <v>64.780900000000003</v>
      </c>
      <c r="M40">
        <v>74.510900000000007</v>
      </c>
      <c r="N40">
        <v>85.465599999999995</v>
      </c>
      <c r="O40">
        <v>97.368600000000001</v>
      </c>
      <c r="P40">
        <v>110.39</v>
      </c>
      <c r="Q40">
        <v>124.172</v>
      </c>
      <c r="R40">
        <v>138.83699999999999</v>
      </c>
      <c r="S40">
        <v>153.90199999999999</v>
      </c>
      <c r="T40">
        <v>169.01599999999999</v>
      </c>
      <c r="U40">
        <v>184.41300000000001</v>
      </c>
      <c r="V40">
        <v>199.714</v>
      </c>
      <c r="W40">
        <v>214.74199999999999</v>
      </c>
      <c r="X40">
        <v>229.40600000000001</v>
      </c>
      <c r="Y40">
        <v>243.71199999999999</v>
      </c>
      <c r="Z40">
        <v>256.745</v>
      </c>
      <c r="AA40">
        <v>269.20400000000001</v>
      </c>
      <c r="AB40">
        <v>281.01299999999998</v>
      </c>
      <c r="AC40">
        <v>292.20600000000002</v>
      </c>
      <c r="AD40">
        <v>302.92</v>
      </c>
      <c r="AE40">
        <v>313.14600000000002</v>
      </c>
      <c r="AF40">
        <v>322.97899999999998</v>
      </c>
      <c r="AG40">
        <v>332.27800000000002</v>
      </c>
    </row>
    <row r="41" spans="1:33" x14ac:dyDescent="0.35">
      <c r="A41" t="s">
        <v>170</v>
      </c>
      <c r="B41">
        <v>378.21600000000001</v>
      </c>
      <c r="C41">
        <v>399.31799999999998</v>
      </c>
      <c r="D41">
        <v>428.642</v>
      </c>
      <c r="E41">
        <v>457.327</v>
      </c>
      <c r="F41">
        <v>485.52499999999998</v>
      </c>
      <c r="G41">
        <v>513.08000000000004</v>
      </c>
      <c r="H41">
        <v>541.24400000000003</v>
      </c>
      <c r="I41">
        <v>565.87</v>
      </c>
      <c r="J41">
        <v>590.42999999999995</v>
      </c>
      <c r="K41">
        <v>618.197</v>
      </c>
      <c r="L41">
        <v>644.96199999999999</v>
      </c>
      <c r="M41">
        <v>669.00800000000004</v>
      </c>
      <c r="N41">
        <v>693.94200000000001</v>
      </c>
      <c r="O41">
        <v>716.75400000000002</v>
      </c>
      <c r="P41">
        <v>750.43899999999996</v>
      </c>
      <c r="Q41">
        <v>784.52499999999998</v>
      </c>
      <c r="R41">
        <v>817.04100000000005</v>
      </c>
      <c r="S41">
        <v>847.96199999999999</v>
      </c>
      <c r="T41">
        <v>879.67200000000003</v>
      </c>
      <c r="U41">
        <v>912.81600000000003</v>
      </c>
      <c r="V41">
        <v>945.09400000000005</v>
      </c>
      <c r="W41">
        <v>979.16899999999998</v>
      </c>
      <c r="X41">
        <v>1014.42</v>
      </c>
      <c r="Y41">
        <v>1051.1300000000001</v>
      </c>
      <c r="Z41">
        <v>1089.42</v>
      </c>
      <c r="AA41">
        <v>1130.1600000000001</v>
      </c>
      <c r="AB41">
        <v>1171.69</v>
      </c>
      <c r="AC41">
        <v>1213.0999999999999</v>
      </c>
      <c r="AD41">
        <v>1254.1500000000001</v>
      </c>
      <c r="AE41">
        <v>1294.68</v>
      </c>
      <c r="AF41">
        <v>1336.34</v>
      </c>
      <c r="AG41">
        <v>1376.12</v>
      </c>
    </row>
    <row r="42" spans="1:33" x14ac:dyDescent="0.35">
      <c r="A42" t="s">
        <v>171</v>
      </c>
      <c r="B42">
        <v>518.91899999999998</v>
      </c>
      <c r="C42">
        <v>488.24700000000001</v>
      </c>
      <c r="D42">
        <v>522.58000000000004</v>
      </c>
      <c r="E42">
        <v>546.50199999999995</v>
      </c>
      <c r="F42">
        <v>567.94299999999998</v>
      </c>
      <c r="G42">
        <v>586.63199999999995</v>
      </c>
      <c r="H42">
        <v>604.01599999999996</v>
      </c>
      <c r="I42">
        <v>592.524</v>
      </c>
      <c r="J42">
        <v>577.59199999999998</v>
      </c>
      <c r="K42">
        <v>568.11199999999997</v>
      </c>
      <c r="L42">
        <v>556.43600000000004</v>
      </c>
      <c r="M42">
        <v>543.77599999999995</v>
      </c>
      <c r="N42">
        <v>565.56500000000005</v>
      </c>
      <c r="O42">
        <v>589.25599999999997</v>
      </c>
      <c r="P42">
        <v>608.57899999999995</v>
      </c>
      <c r="Q42">
        <v>627.42700000000002</v>
      </c>
      <c r="R42">
        <v>648.51900000000001</v>
      </c>
      <c r="S42">
        <v>669.21600000000001</v>
      </c>
      <c r="T42">
        <v>690.84199999999998</v>
      </c>
      <c r="U42">
        <v>717.23500000000001</v>
      </c>
      <c r="V42">
        <v>743.10799999999995</v>
      </c>
      <c r="W42">
        <v>768.08500000000004</v>
      </c>
      <c r="X42">
        <v>792.51400000000001</v>
      </c>
      <c r="Y42">
        <v>815.53599999999994</v>
      </c>
      <c r="Z42">
        <v>832.89200000000005</v>
      </c>
      <c r="AA42">
        <v>849.03300000000002</v>
      </c>
      <c r="AB42">
        <v>864.60299999999995</v>
      </c>
      <c r="AC42">
        <v>879.904</v>
      </c>
      <c r="AD42">
        <v>895.39099999999996</v>
      </c>
      <c r="AE42">
        <v>910.66700000000003</v>
      </c>
      <c r="AF42">
        <v>926.84</v>
      </c>
      <c r="AG42">
        <v>943.423</v>
      </c>
    </row>
    <row r="43" spans="1:33" x14ac:dyDescent="0.35">
      <c r="A43" t="s">
        <v>172</v>
      </c>
      <c r="B43">
        <v>213.43</v>
      </c>
      <c r="C43">
        <v>207.749</v>
      </c>
      <c r="D43">
        <v>229.41300000000001</v>
      </c>
      <c r="E43">
        <v>246.96100000000001</v>
      </c>
      <c r="F43">
        <v>260.67099999999999</v>
      </c>
      <c r="G43">
        <v>273.19099999999997</v>
      </c>
      <c r="H43">
        <v>285.11900000000003</v>
      </c>
      <c r="I43">
        <v>283.262</v>
      </c>
      <c r="J43">
        <v>279.36599999999999</v>
      </c>
      <c r="K43">
        <v>277.80099999999999</v>
      </c>
      <c r="L43">
        <v>274.83999999999997</v>
      </c>
      <c r="M43">
        <v>271.14400000000001</v>
      </c>
      <c r="N43">
        <v>284.55700000000002</v>
      </c>
      <c r="O43">
        <v>299.05099999999999</v>
      </c>
      <c r="P43">
        <v>308.43299999999999</v>
      </c>
      <c r="Q43">
        <v>317.654</v>
      </c>
      <c r="R43">
        <v>327.93299999999999</v>
      </c>
      <c r="S43">
        <v>337.84199999999998</v>
      </c>
      <c r="T43">
        <v>348.52499999999998</v>
      </c>
      <c r="U43">
        <v>360.625</v>
      </c>
      <c r="V43">
        <v>372.42</v>
      </c>
      <c r="W43">
        <v>383.73700000000002</v>
      </c>
      <c r="X43">
        <v>394.779</v>
      </c>
      <c r="Y43">
        <v>405.12900000000002</v>
      </c>
      <c r="Z43">
        <v>411.77699999999999</v>
      </c>
      <c r="AA43">
        <v>417.78500000000003</v>
      </c>
      <c r="AB43">
        <v>423.47</v>
      </c>
      <c r="AC43">
        <v>429.28800000000001</v>
      </c>
      <c r="AD43">
        <v>434.96699999999998</v>
      </c>
      <c r="AE43">
        <v>440.58800000000002</v>
      </c>
      <c r="AF43">
        <v>446.339</v>
      </c>
      <c r="AG43">
        <v>452.85599999999999</v>
      </c>
    </row>
    <row r="44" spans="1:33" x14ac:dyDescent="0.35">
      <c r="A44" t="s">
        <v>237</v>
      </c>
      <c r="B44">
        <v>0.33146700000000001</v>
      </c>
      <c r="C44">
        <v>0.30747999999999998</v>
      </c>
      <c r="D44">
        <v>0.32451999999999998</v>
      </c>
      <c r="E44">
        <v>0.33479700000000001</v>
      </c>
      <c r="F44">
        <v>0.34158300000000003</v>
      </c>
      <c r="G44">
        <v>0.34660600000000003</v>
      </c>
      <c r="H44">
        <v>0.35070800000000002</v>
      </c>
      <c r="I44">
        <v>0.33820499999999998</v>
      </c>
      <c r="J44">
        <v>0.32421899999999998</v>
      </c>
      <c r="K44">
        <v>0.31249100000000002</v>
      </c>
      <c r="L44">
        <v>0.29993900000000001</v>
      </c>
      <c r="M44">
        <v>0.28735500000000003</v>
      </c>
      <c r="N44">
        <v>0.29309200000000002</v>
      </c>
      <c r="O44">
        <v>0.29960799999999999</v>
      </c>
      <c r="P44">
        <v>0.302757</v>
      </c>
      <c r="Q44">
        <v>0.305668</v>
      </c>
      <c r="R44">
        <v>0.30946899999999999</v>
      </c>
      <c r="S44">
        <v>0.31281700000000001</v>
      </c>
      <c r="T44">
        <v>0.316662</v>
      </c>
      <c r="U44">
        <v>0.32067800000000002</v>
      </c>
      <c r="V44">
        <v>0.32425500000000002</v>
      </c>
      <c r="W44">
        <v>0.32727400000000001</v>
      </c>
      <c r="X44">
        <v>0.32996399999999998</v>
      </c>
      <c r="Y44">
        <v>0.33193800000000001</v>
      </c>
      <c r="Z44">
        <v>0.33337499999999998</v>
      </c>
      <c r="AA44">
        <v>0.334227</v>
      </c>
      <c r="AB44">
        <v>0.33476099999999998</v>
      </c>
      <c r="AC44">
        <v>0.33529399999999998</v>
      </c>
      <c r="AD44">
        <v>0.33573399999999998</v>
      </c>
      <c r="AE44">
        <v>0.33604800000000001</v>
      </c>
      <c r="AF44">
        <v>0.33643699999999999</v>
      </c>
      <c r="AG44">
        <v>0.33720099999999997</v>
      </c>
    </row>
    <row r="45" spans="1:33" x14ac:dyDescent="0.35">
      <c r="A45" t="s">
        <v>238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35">
      <c r="A46" s="47" t="s">
        <v>173</v>
      </c>
      <c r="B46" s="47">
        <f>SUM(B40:B42)</f>
        <v>915.45180000000005</v>
      </c>
      <c r="C46" s="47">
        <f t="shared" ref="C46" si="2">SUM(C40:C42)</f>
        <v>902.57240000000002</v>
      </c>
      <c r="D46" s="47">
        <f t="shared" ref="D46" si="3">SUM(D40:D42)</f>
        <v>970.4226000000001</v>
      </c>
      <c r="E46" s="47">
        <f t="shared" ref="E46" si="4">SUM(E40:E42)</f>
        <v>1026.7021999999999</v>
      </c>
      <c r="F46" s="47">
        <f t="shared" ref="F46" si="5">SUM(F40:F42)</f>
        <v>1080.2982</v>
      </c>
      <c r="G46" s="47">
        <f t="shared" ref="G46" si="6">SUM(G40:G42)</f>
        <v>1130.9902999999999</v>
      </c>
      <c r="H46" s="47">
        <f t="shared" ref="H46" si="7">SUM(H40:H42)</f>
        <v>1181.3384000000001</v>
      </c>
      <c r="I46" s="47">
        <f t="shared" ref="I46" si="8">SUM(I40:I42)</f>
        <v>1200.0887</v>
      </c>
      <c r="J46" s="47">
        <f t="shared" ref="J46" si="9">SUM(J40:J42)</f>
        <v>1216.347</v>
      </c>
      <c r="K46" s="47">
        <f t="shared" ref="K46" si="10">SUM(K40:K42)</f>
        <v>1242.3890000000001</v>
      </c>
      <c r="L46" s="47">
        <f t="shared" ref="L46" si="11">SUM(L40:L42)</f>
        <v>1266.1788999999999</v>
      </c>
      <c r="M46" s="47">
        <f t="shared" ref="M46" si="12">SUM(M40:M42)</f>
        <v>1287.2948999999999</v>
      </c>
      <c r="N46" s="47">
        <f t="shared" ref="N46" si="13">SUM(N40:N42)</f>
        <v>1344.9726000000001</v>
      </c>
      <c r="O46" s="47">
        <f t="shared" ref="O46" si="14">SUM(O40:O42)</f>
        <v>1403.3786</v>
      </c>
      <c r="P46" s="47">
        <f t="shared" ref="P46" si="15">SUM(P40:P42)</f>
        <v>1469.4079999999999</v>
      </c>
      <c r="Q46" s="47">
        <f t="shared" ref="Q46" si="16">SUM(Q40:Q42)</f>
        <v>1536.124</v>
      </c>
      <c r="R46" s="47">
        <f t="shared" ref="R46" si="17">SUM(R40:R42)</f>
        <v>1604.3969999999999</v>
      </c>
      <c r="S46" s="47">
        <f t="shared" ref="S46" si="18">SUM(S40:S42)</f>
        <v>1671.08</v>
      </c>
      <c r="T46" s="47">
        <f t="shared" ref="T46" si="19">SUM(T40:T42)</f>
        <v>1739.5300000000002</v>
      </c>
      <c r="U46" s="47">
        <f t="shared" ref="U46" si="20">SUM(U40:U42)</f>
        <v>1814.4639999999999</v>
      </c>
      <c r="V46" s="47">
        <f t="shared" ref="V46" si="21">SUM(V40:V42)</f>
        <v>1887.9159999999999</v>
      </c>
      <c r="W46" s="47">
        <f t="shared" ref="W46" si="22">SUM(W40:W42)</f>
        <v>1961.9960000000001</v>
      </c>
      <c r="X46" s="47">
        <f t="shared" ref="X46" si="23">SUM(X40:X42)</f>
        <v>2036.3400000000001</v>
      </c>
      <c r="Y46" s="47">
        <f t="shared" ref="Y46" si="24">SUM(Y40:Y42)</f>
        <v>2110.3780000000002</v>
      </c>
      <c r="Z46" s="47">
        <f t="shared" ref="Z46" si="25">SUM(Z40:Z42)</f>
        <v>2179.0569999999998</v>
      </c>
      <c r="AA46" s="47">
        <f t="shared" ref="AA46" si="26">SUM(AA40:AA42)</f>
        <v>2248.3969999999999</v>
      </c>
      <c r="AB46" s="47">
        <f t="shared" ref="AB46" si="27">SUM(AB40:AB42)</f>
        <v>2317.306</v>
      </c>
      <c r="AC46" s="47">
        <f t="shared" ref="AC46" si="28">SUM(AC40:AC42)</f>
        <v>2385.21</v>
      </c>
      <c r="AD46" s="47">
        <f t="shared" ref="AD46" si="29">SUM(AD40:AD42)</f>
        <v>2452.4610000000002</v>
      </c>
      <c r="AE46" s="47">
        <f t="shared" ref="AE46" si="30">SUM(AE40:AE42)</f>
        <v>2518.4929999999999</v>
      </c>
      <c r="AF46" s="47">
        <f t="shared" ref="AF46" si="31">SUM(AF40:AF42)</f>
        <v>2586.1590000000001</v>
      </c>
      <c r="AG46" s="47">
        <f t="shared" ref="AG46" si="32">SUM(AG40:AG42)</f>
        <v>2651.8209999999999</v>
      </c>
    </row>
    <row r="48" spans="1:33" x14ac:dyDescent="0.35">
      <c r="A48" t="s">
        <v>177</v>
      </c>
      <c r="B48" s="15">
        <f>(B34-B46)/B34</f>
        <v>0</v>
      </c>
      <c r="C48" s="15">
        <f t="shared" ref="C48:AG48" si="33">(C34-C46)/C34</f>
        <v>0</v>
      </c>
      <c r="D48" s="15">
        <f t="shared" si="33"/>
        <v>0</v>
      </c>
      <c r="E48" s="15">
        <f t="shared" si="33"/>
        <v>0</v>
      </c>
      <c r="F48" s="15">
        <f t="shared" si="33"/>
        <v>0</v>
      </c>
      <c r="G48" s="15">
        <f t="shared" si="33"/>
        <v>2.7674095702594127E-5</v>
      </c>
      <c r="H48" s="15">
        <f t="shared" si="33"/>
        <v>-1.3173236183260497E-4</v>
      </c>
      <c r="I48" s="96">
        <f t="shared" si="33"/>
        <v>2.5197037792754264E-2</v>
      </c>
      <c r="J48" s="96">
        <f t="shared" si="33"/>
        <v>5.0840979517982013E-2</v>
      </c>
      <c r="K48" s="96">
        <f t="shared" si="33"/>
        <v>7.5425249359809557E-2</v>
      </c>
      <c r="L48" s="96">
        <f t="shared" si="33"/>
        <v>0.10019472417651912</v>
      </c>
      <c r="M48" s="96">
        <f t="shared" si="33"/>
        <v>0.12488771285271974</v>
      </c>
      <c r="N48" s="15">
        <f t="shared" si="33"/>
        <v>0.12466558452736476</v>
      </c>
      <c r="O48" s="15">
        <f t="shared" si="33"/>
        <v>0.12464865185166701</v>
      </c>
      <c r="P48" s="15">
        <f t="shared" si="33"/>
        <v>0.12417157656006461</v>
      </c>
      <c r="Q48" s="15">
        <f t="shared" si="33"/>
        <v>0.1236250696022857</v>
      </c>
      <c r="R48" s="15">
        <f t="shared" si="33"/>
        <v>0.12313849671859493</v>
      </c>
      <c r="S48" s="15">
        <f t="shared" si="33"/>
        <v>0.1229625337664253</v>
      </c>
      <c r="T48" s="15">
        <f t="shared" si="33"/>
        <v>0.1225768507533754</v>
      </c>
      <c r="U48" s="15">
        <f t="shared" si="33"/>
        <v>0.12242307930415398</v>
      </c>
      <c r="V48" s="15">
        <f t="shared" si="33"/>
        <v>0.12279387712620439</v>
      </c>
      <c r="W48" s="15">
        <f t="shared" si="33"/>
        <v>0.1231044133592319</v>
      </c>
      <c r="X48" s="15">
        <f t="shared" si="33"/>
        <v>0.1232516936801565</v>
      </c>
      <c r="Y48" s="15">
        <f t="shared" si="33"/>
        <v>0.12317733532708977</v>
      </c>
      <c r="Z48" s="15">
        <f t="shared" si="33"/>
        <v>0.12313389141711786</v>
      </c>
      <c r="AA48" s="15">
        <f t="shared" si="33"/>
        <v>0.12264457224378383</v>
      </c>
      <c r="AB48" s="15">
        <f t="shared" si="33"/>
        <v>0.12253536753037116</v>
      </c>
      <c r="AC48" s="15">
        <f t="shared" si="33"/>
        <v>0.12233919247596305</v>
      </c>
      <c r="AD48" s="15">
        <f t="shared" si="33"/>
        <v>0.12233847818766182</v>
      </c>
      <c r="AE48" s="15">
        <f t="shared" si="33"/>
        <v>0.12261815511359836</v>
      </c>
      <c r="AF48" s="15">
        <f t="shared" si="33"/>
        <v>0.12246613253272054</v>
      </c>
      <c r="AG48" s="15">
        <f t="shared" si="33"/>
        <v>0.12267295790994157</v>
      </c>
    </row>
    <row r="49" spans="1:33" x14ac:dyDescent="0.35">
      <c r="I49" s="75"/>
      <c r="J49" s="75"/>
      <c r="K49" s="75"/>
      <c r="L49" s="75"/>
      <c r="M49" s="75"/>
    </row>
    <row r="50" spans="1:33" x14ac:dyDescent="0.35">
      <c r="A50" s="45" t="s">
        <v>178</v>
      </c>
      <c r="B50" s="77">
        <f>B58</f>
        <v>0</v>
      </c>
      <c r="C50" s="77">
        <f t="shared" ref="C50:AG50" si="34">C58</f>
        <v>0</v>
      </c>
      <c r="D50" s="77">
        <f t="shared" si="34"/>
        <v>0</v>
      </c>
      <c r="E50" s="77">
        <f t="shared" si="34"/>
        <v>0</v>
      </c>
      <c r="F50" s="77">
        <f t="shared" si="34"/>
        <v>0</v>
      </c>
      <c r="G50" s="77">
        <f t="shared" si="34"/>
        <v>0</v>
      </c>
      <c r="H50" s="77">
        <f t="shared" si="34"/>
        <v>0</v>
      </c>
      <c r="I50" s="77">
        <f t="shared" si="34"/>
        <v>2.5000000000000001E-2</v>
      </c>
      <c r="J50" s="77">
        <f t="shared" si="34"/>
        <v>0.05</v>
      </c>
      <c r="K50" s="77">
        <f t="shared" si="34"/>
        <v>7.4999999999999997E-2</v>
      </c>
      <c r="L50" s="77">
        <f t="shared" si="34"/>
        <v>0.1</v>
      </c>
      <c r="M50" s="77">
        <f t="shared" si="34"/>
        <v>0.125</v>
      </c>
      <c r="N50" s="77">
        <f t="shared" si="34"/>
        <v>0.125</v>
      </c>
      <c r="O50" s="77">
        <f t="shared" si="34"/>
        <v>0.125</v>
      </c>
      <c r="P50" s="77">
        <f t="shared" si="34"/>
        <v>0.125</v>
      </c>
      <c r="Q50" s="77">
        <f t="shared" si="34"/>
        <v>0.125</v>
      </c>
      <c r="R50" s="77">
        <f t="shared" si="34"/>
        <v>0.125</v>
      </c>
      <c r="S50" s="77">
        <f t="shared" si="34"/>
        <v>0.125</v>
      </c>
      <c r="T50" s="77">
        <f t="shared" si="34"/>
        <v>0.125</v>
      </c>
      <c r="U50" s="77">
        <f t="shared" si="34"/>
        <v>0.125</v>
      </c>
      <c r="V50" s="77">
        <f t="shared" si="34"/>
        <v>0.125</v>
      </c>
      <c r="W50" s="77">
        <f t="shared" si="34"/>
        <v>0.125</v>
      </c>
      <c r="X50" s="77">
        <f t="shared" si="34"/>
        <v>0.125</v>
      </c>
      <c r="Y50" s="77">
        <f t="shared" si="34"/>
        <v>0.125</v>
      </c>
      <c r="Z50" s="77">
        <f t="shared" si="34"/>
        <v>0.125</v>
      </c>
      <c r="AA50" s="77">
        <f t="shared" si="34"/>
        <v>0.125</v>
      </c>
      <c r="AB50" s="77">
        <f t="shared" si="34"/>
        <v>0.125</v>
      </c>
      <c r="AC50" s="77">
        <f t="shared" si="34"/>
        <v>0.125</v>
      </c>
      <c r="AD50" s="77">
        <f t="shared" si="34"/>
        <v>0.125</v>
      </c>
      <c r="AE50" s="77">
        <f t="shared" si="34"/>
        <v>0.125</v>
      </c>
      <c r="AF50" s="77">
        <f t="shared" si="34"/>
        <v>0.125</v>
      </c>
      <c r="AG50" s="77">
        <f t="shared" si="34"/>
        <v>0.125</v>
      </c>
    </row>
    <row r="51" spans="1:33" x14ac:dyDescent="0.35">
      <c r="A51" s="45" t="s">
        <v>188</v>
      </c>
      <c r="B51" s="91">
        <f>IFERROR(B50/B48,0)</f>
        <v>0</v>
      </c>
      <c r="C51" s="91">
        <f t="shared" ref="C51:AG51" si="35">IFERROR(C50/C48,0)</f>
        <v>0</v>
      </c>
      <c r="D51" s="91">
        <f t="shared" si="35"/>
        <v>0</v>
      </c>
      <c r="E51" s="91">
        <f t="shared" si="35"/>
        <v>0</v>
      </c>
      <c r="F51" s="91">
        <f t="shared" si="35"/>
        <v>0</v>
      </c>
      <c r="G51" s="91">
        <f t="shared" si="35"/>
        <v>0</v>
      </c>
      <c r="H51" s="91">
        <f t="shared" si="35"/>
        <v>0</v>
      </c>
      <c r="I51" s="91">
        <f t="shared" si="35"/>
        <v>0.99218012075963458</v>
      </c>
      <c r="J51" s="91">
        <f t="shared" si="35"/>
        <v>0.98345862872912271</v>
      </c>
      <c r="K51" s="91">
        <f t="shared" si="35"/>
        <v>0.99436197608335442</v>
      </c>
      <c r="L51" s="91">
        <f t="shared" si="35"/>
        <v>0.99805654261619547</v>
      </c>
      <c r="M51" s="91">
        <f t="shared" si="35"/>
        <v>1.0008991048415843</v>
      </c>
      <c r="N51" s="91">
        <f t="shared" si="35"/>
        <v>1.0026825003380291</v>
      </c>
      <c r="O51" s="91">
        <f t="shared" si="35"/>
        <v>1.0028187079692694</v>
      </c>
      <c r="P51" s="91">
        <f t="shared" si="35"/>
        <v>1.0066716028167255</v>
      </c>
      <c r="Q51" s="91">
        <f t="shared" si="35"/>
        <v>1.0111217765307441</v>
      </c>
      <c r="R51" s="91">
        <f t="shared" si="35"/>
        <v>1.0151171512647188</v>
      </c>
      <c r="S51" s="91">
        <f t="shared" si="35"/>
        <v>1.0165698133501786</v>
      </c>
      <c r="T51" s="91">
        <f t="shared" si="35"/>
        <v>1.0197684084044545</v>
      </c>
      <c r="U51" s="91">
        <f t="shared" si="35"/>
        <v>1.0210493046776237</v>
      </c>
      <c r="V51" s="91">
        <f t="shared" si="35"/>
        <v>1.0179660657797149</v>
      </c>
      <c r="W51" s="91">
        <f t="shared" si="35"/>
        <v>1.0153982021362351</v>
      </c>
      <c r="X51" s="91">
        <f t="shared" si="35"/>
        <v>1.0141848462089327</v>
      </c>
      <c r="Y51" s="91">
        <f t="shared" si="35"/>
        <v>1.0147970782779987</v>
      </c>
      <c r="Z51" s="91">
        <f t="shared" si="35"/>
        <v>1.0151551174206024</v>
      </c>
      <c r="AA51" s="91">
        <f t="shared" si="35"/>
        <v>1.0192053159232699</v>
      </c>
      <c r="AB51" s="91">
        <f t="shared" si="35"/>
        <v>1.0201136416310006</v>
      </c>
      <c r="AC51" s="91">
        <f t="shared" si="35"/>
        <v>1.0217494285370547</v>
      </c>
      <c r="AD51" s="91">
        <f t="shared" si="35"/>
        <v>1.0217553941471753</v>
      </c>
      <c r="AE51" s="91">
        <f t="shared" si="35"/>
        <v>1.0194248958010745</v>
      </c>
      <c r="AF51" s="91">
        <f t="shared" si="35"/>
        <v>1.0206903526295521</v>
      </c>
      <c r="AG51" s="91">
        <f t="shared" si="35"/>
        <v>1.0189694789275954</v>
      </c>
    </row>
    <row r="53" spans="1:33" x14ac:dyDescent="0.35">
      <c r="A53" s="3" t="s">
        <v>138</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5" spans="1:33" x14ac:dyDescent="0.35">
      <c r="B55">
        <v>2019</v>
      </c>
      <c r="C55">
        <v>2020</v>
      </c>
      <c r="D55">
        <v>2021</v>
      </c>
      <c r="E55">
        <v>2022</v>
      </c>
      <c r="F55">
        <v>2023</v>
      </c>
      <c r="G55">
        <v>2024</v>
      </c>
      <c r="H55">
        <v>2025</v>
      </c>
      <c r="I55">
        <v>2026</v>
      </c>
      <c r="J55">
        <v>2027</v>
      </c>
      <c r="K55">
        <v>2028</v>
      </c>
      <c r="L55">
        <v>2029</v>
      </c>
      <c r="M55">
        <v>2030</v>
      </c>
      <c r="N55">
        <v>2031</v>
      </c>
      <c r="O55">
        <v>2032</v>
      </c>
      <c r="P55">
        <v>2033</v>
      </c>
      <c r="Q55">
        <v>2034</v>
      </c>
      <c r="R55">
        <v>2035</v>
      </c>
      <c r="S55">
        <v>2036</v>
      </c>
      <c r="T55">
        <v>2037</v>
      </c>
      <c r="U55">
        <v>2038</v>
      </c>
      <c r="V55">
        <v>2039</v>
      </c>
      <c r="W55">
        <v>2040</v>
      </c>
      <c r="X55">
        <v>2041</v>
      </c>
      <c r="Y55">
        <v>2042</v>
      </c>
      <c r="Z55">
        <v>2043</v>
      </c>
      <c r="AA55">
        <v>2044</v>
      </c>
      <c r="AB55">
        <v>2045</v>
      </c>
      <c r="AC55">
        <v>2046</v>
      </c>
      <c r="AD55">
        <v>2047</v>
      </c>
      <c r="AE55">
        <v>2048</v>
      </c>
      <c r="AF55">
        <v>2049</v>
      </c>
      <c r="AG55">
        <v>2050</v>
      </c>
    </row>
    <row r="56" spans="1:33" x14ac:dyDescent="0.35">
      <c r="A56" t="s">
        <v>174</v>
      </c>
      <c r="B56">
        <f t="shared" ref="B56:AG56" si="36">B34</f>
        <v>915.45180000000005</v>
      </c>
      <c r="C56">
        <f t="shared" si="36"/>
        <v>902.57240000000002</v>
      </c>
      <c r="D56">
        <f t="shared" si="36"/>
        <v>970.4226000000001</v>
      </c>
      <c r="E56">
        <f t="shared" si="36"/>
        <v>1026.7021999999999</v>
      </c>
      <c r="F56">
        <f t="shared" si="36"/>
        <v>1080.2982</v>
      </c>
      <c r="G56">
        <f t="shared" si="36"/>
        <v>1131.0216</v>
      </c>
      <c r="H56">
        <f t="shared" si="36"/>
        <v>1181.1828</v>
      </c>
      <c r="I56">
        <f t="shared" si="36"/>
        <v>1231.1089999999999</v>
      </c>
      <c r="J56">
        <f t="shared" si="36"/>
        <v>1281.4997000000001</v>
      </c>
      <c r="K56">
        <f t="shared" si="36"/>
        <v>1343.741</v>
      </c>
      <c r="L56">
        <f t="shared" si="36"/>
        <v>1407.1698999999999</v>
      </c>
      <c r="M56">
        <f t="shared" si="36"/>
        <v>1471.0054</v>
      </c>
      <c r="N56">
        <f t="shared" si="36"/>
        <v>1536.5243</v>
      </c>
      <c r="O56">
        <f t="shared" si="36"/>
        <v>1603.2175</v>
      </c>
      <c r="P56">
        <f t="shared" si="36"/>
        <v>1677.7349999999999</v>
      </c>
      <c r="Q56">
        <f t="shared" si="36"/>
        <v>1752.816</v>
      </c>
      <c r="R56">
        <f t="shared" si="36"/>
        <v>1829.704</v>
      </c>
      <c r="S56">
        <f t="shared" si="36"/>
        <v>1905.3689999999999</v>
      </c>
      <c r="T56">
        <f t="shared" si="36"/>
        <v>1982.5440000000001</v>
      </c>
      <c r="U56">
        <f t="shared" si="36"/>
        <v>2067.5839999999998</v>
      </c>
      <c r="V56">
        <f t="shared" si="36"/>
        <v>2152.192</v>
      </c>
      <c r="W56">
        <f t="shared" si="36"/>
        <v>2237.4339999999997</v>
      </c>
      <c r="X56">
        <f t="shared" si="36"/>
        <v>2322.605</v>
      </c>
      <c r="Y56">
        <f t="shared" si="36"/>
        <v>2406.8470000000002</v>
      </c>
      <c r="Z56">
        <f t="shared" si="36"/>
        <v>2485.0509999999999</v>
      </c>
      <c r="AA56">
        <f t="shared" si="36"/>
        <v>2562.6980000000003</v>
      </c>
      <c r="AB56">
        <f t="shared" si="36"/>
        <v>2640.9110000000001</v>
      </c>
      <c r="AC56">
        <f t="shared" si="36"/>
        <v>2717.69</v>
      </c>
      <c r="AD56">
        <f t="shared" si="36"/>
        <v>2794.3130000000001</v>
      </c>
      <c r="AE56">
        <f t="shared" si="36"/>
        <v>2870.4639999999999</v>
      </c>
      <c r="AF56">
        <f t="shared" si="36"/>
        <v>2947.076</v>
      </c>
      <c r="AG56">
        <f t="shared" si="36"/>
        <v>3022.614</v>
      </c>
    </row>
    <row r="58" spans="1:33" x14ac:dyDescent="0.35">
      <c r="A58" t="s">
        <v>175</v>
      </c>
      <c r="B58" s="74">
        <v>0</v>
      </c>
      <c r="C58" s="74">
        <v>0</v>
      </c>
      <c r="D58" s="74">
        <v>0</v>
      </c>
      <c r="E58" s="74">
        <v>0</v>
      </c>
      <c r="F58" s="74">
        <v>0</v>
      </c>
      <c r="G58" s="74">
        <v>0</v>
      </c>
      <c r="H58" s="83">
        <f>B22</f>
        <v>0</v>
      </c>
      <c r="I58" s="83">
        <f t="shared" ref="I58:M58" si="37">C22</f>
        <v>2.5000000000000001E-2</v>
      </c>
      <c r="J58" s="83">
        <f t="shared" si="37"/>
        <v>0.05</v>
      </c>
      <c r="K58" s="83">
        <f t="shared" si="37"/>
        <v>7.4999999999999997E-2</v>
      </c>
      <c r="L58" s="83">
        <f t="shared" si="37"/>
        <v>0.1</v>
      </c>
      <c r="M58" s="83">
        <f t="shared" si="37"/>
        <v>0.125</v>
      </c>
      <c r="N58" s="63">
        <f>M58</f>
        <v>0.125</v>
      </c>
      <c r="O58" s="63">
        <f t="shared" ref="O58:AG58" si="38">N58</f>
        <v>0.125</v>
      </c>
      <c r="P58" s="63">
        <f t="shared" si="38"/>
        <v>0.125</v>
      </c>
      <c r="Q58" s="63">
        <f t="shared" si="38"/>
        <v>0.125</v>
      </c>
      <c r="R58" s="63">
        <f t="shared" si="38"/>
        <v>0.125</v>
      </c>
      <c r="S58" s="63">
        <f t="shared" si="38"/>
        <v>0.125</v>
      </c>
      <c r="T58" s="63">
        <f t="shared" si="38"/>
        <v>0.125</v>
      </c>
      <c r="U58" s="63">
        <f t="shared" si="38"/>
        <v>0.125</v>
      </c>
      <c r="V58" s="63">
        <f t="shared" si="38"/>
        <v>0.125</v>
      </c>
      <c r="W58" s="63">
        <f t="shared" si="38"/>
        <v>0.125</v>
      </c>
      <c r="X58" s="63">
        <f t="shared" si="38"/>
        <v>0.125</v>
      </c>
      <c r="Y58" s="63">
        <f t="shared" si="38"/>
        <v>0.125</v>
      </c>
      <c r="Z58" s="63">
        <f t="shared" si="38"/>
        <v>0.125</v>
      </c>
      <c r="AA58" s="63">
        <f t="shared" si="38"/>
        <v>0.125</v>
      </c>
      <c r="AB58" s="63">
        <f t="shared" si="38"/>
        <v>0.125</v>
      </c>
      <c r="AC58" s="63">
        <f t="shared" si="38"/>
        <v>0.125</v>
      </c>
      <c r="AD58" s="63">
        <f t="shared" si="38"/>
        <v>0.125</v>
      </c>
      <c r="AE58" s="63">
        <f t="shared" si="38"/>
        <v>0.125</v>
      </c>
      <c r="AF58" s="63">
        <f t="shared" si="38"/>
        <v>0.125</v>
      </c>
      <c r="AG58" s="63">
        <f t="shared" si="38"/>
        <v>0.125</v>
      </c>
    </row>
    <row r="60" spans="1:33" x14ac:dyDescent="0.35">
      <c r="A60" t="s">
        <v>176</v>
      </c>
      <c r="B60" s="56">
        <f>B56*(1-B58)</f>
        <v>915.45180000000005</v>
      </c>
      <c r="C60" s="56">
        <f t="shared" ref="C60:AG60" si="39">C56*(1-C58)</f>
        <v>902.57240000000002</v>
      </c>
      <c r="D60" s="56">
        <f t="shared" si="39"/>
        <v>970.4226000000001</v>
      </c>
      <c r="E60" s="56">
        <f t="shared" si="39"/>
        <v>1026.7021999999999</v>
      </c>
      <c r="F60" s="56">
        <f t="shared" si="39"/>
        <v>1080.2982</v>
      </c>
      <c r="G60" s="56">
        <f t="shared" si="39"/>
        <v>1131.0216</v>
      </c>
      <c r="H60" s="56">
        <f t="shared" si="39"/>
        <v>1181.1828</v>
      </c>
      <c r="I60" s="56">
        <f t="shared" si="39"/>
        <v>1200.331275</v>
      </c>
      <c r="J60" s="56">
        <f t="shared" si="39"/>
        <v>1217.4247150000001</v>
      </c>
      <c r="K60" s="56">
        <f t="shared" si="39"/>
        <v>1242.960425</v>
      </c>
      <c r="L60" s="56">
        <f t="shared" si="39"/>
        <v>1266.45291</v>
      </c>
      <c r="M60" s="56">
        <f t="shared" si="39"/>
        <v>1287.129725</v>
      </c>
      <c r="N60" s="56">
        <f t="shared" si="39"/>
        <v>1344.4587624999999</v>
      </c>
      <c r="O60" s="56">
        <f t="shared" si="39"/>
        <v>1402.8153124999999</v>
      </c>
      <c r="P60" s="56">
        <f t="shared" si="39"/>
        <v>1468.0181249999998</v>
      </c>
      <c r="Q60" s="56">
        <f t="shared" si="39"/>
        <v>1533.7139999999999</v>
      </c>
      <c r="R60" s="56">
        <f t="shared" si="39"/>
        <v>1600.991</v>
      </c>
      <c r="S60" s="56">
        <f t="shared" si="39"/>
        <v>1667.1978749999998</v>
      </c>
      <c r="T60" s="56">
        <f t="shared" si="39"/>
        <v>1734.7260000000001</v>
      </c>
      <c r="U60" s="56">
        <f t="shared" si="39"/>
        <v>1809.136</v>
      </c>
      <c r="V60" s="56">
        <f t="shared" si="39"/>
        <v>1883.1680000000001</v>
      </c>
      <c r="W60" s="56">
        <f t="shared" si="39"/>
        <v>1957.7547499999998</v>
      </c>
      <c r="X60" s="56">
        <f t="shared" si="39"/>
        <v>2032.2793750000001</v>
      </c>
      <c r="Y60" s="56">
        <f t="shared" si="39"/>
        <v>2105.991125</v>
      </c>
      <c r="Z60" s="56">
        <f t="shared" si="39"/>
        <v>2174.419625</v>
      </c>
      <c r="AA60" s="56">
        <f t="shared" si="39"/>
        <v>2242.3607500000003</v>
      </c>
      <c r="AB60" s="56">
        <f t="shared" si="39"/>
        <v>2310.7971250000001</v>
      </c>
      <c r="AC60" s="56">
        <f t="shared" si="39"/>
        <v>2377.9787500000002</v>
      </c>
      <c r="AD60" s="56">
        <f t="shared" si="39"/>
        <v>2445.0238749999999</v>
      </c>
      <c r="AE60" s="56">
        <f t="shared" si="39"/>
        <v>2511.6559999999999</v>
      </c>
      <c r="AF60" s="56">
        <f t="shared" si="39"/>
        <v>2578.6914999999999</v>
      </c>
      <c r="AG60" s="56">
        <f t="shared" si="39"/>
        <v>2644.7872499999999</v>
      </c>
    </row>
    <row r="63" spans="1:33" x14ac:dyDescent="0.35">
      <c r="A63" s="3" t="s">
        <v>61</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x14ac:dyDescent="0.35">
      <c r="B64" s="75"/>
      <c r="C64" s="75"/>
      <c r="D64" s="75"/>
      <c r="E64" s="75"/>
      <c r="F64" s="75"/>
      <c r="G64" s="75"/>
      <c r="H64" s="75"/>
      <c r="I64" s="75"/>
      <c r="J64" s="75"/>
      <c r="K64" s="75"/>
      <c r="L64" s="75"/>
      <c r="M64" s="75"/>
      <c r="N64" s="75"/>
      <c r="O64" s="75"/>
      <c r="P64" s="75"/>
      <c r="Q64" s="75"/>
      <c r="R64" s="75"/>
      <c r="S64" s="75"/>
      <c r="T64" s="75"/>
      <c r="U64" s="75"/>
      <c r="V64" s="75"/>
      <c r="W64" s="75"/>
      <c r="X64" s="75"/>
      <c r="Y64" s="75"/>
      <c r="Z64" s="75"/>
    </row>
    <row r="65" spans="1:26" x14ac:dyDescent="0.35">
      <c r="A65" s="1" t="s">
        <v>180</v>
      </c>
    </row>
    <row r="66" spans="1:26" x14ac:dyDescent="0.35">
      <c r="A66" t="s">
        <v>187</v>
      </c>
    </row>
    <row r="67" spans="1:26" x14ac:dyDescent="0.35">
      <c r="A67" s="11" t="s">
        <v>190</v>
      </c>
      <c r="B67" s="78">
        <v>0.6</v>
      </c>
    </row>
    <row r="68" spans="1:26" x14ac:dyDescent="0.35">
      <c r="A68">
        <v>2025</v>
      </c>
      <c r="B68">
        <v>2026</v>
      </c>
      <c r="C68">
        <v>2027</v>
      </c>
      <c r="D68">
        <v>2028</v>
      </c>
      <c r="E68">
        <v>2029</v>
      </c>
      <c r="F68">
        <v>2030</v>
      </c>
      <c r="G68">
        <v>2031</v>
      </c>
      <c r="H68">
        <v>2032</v>
      </c>
      <c r="I68">
        <v>2033</v>
      </c>
      <c r="J68">
        <v>2034</v>
      </c>
      <c r="K68">
        <v>2035</v>
      </c>
      <c r="L68">
        <v>2036</v>
      </c>
      <c r="M68">
        <v>2037</v>
      </c>
      <c r="N68">
        <v>2038</v>
      </c>
      <c r="O68">
        <v>2039</v>
      </c>
      <c r="P68">
        <v>2040</v>
      </c>
      <c r="Q68">
        <v>2041</v>
      </c>
      <c r="R68">
        <v>2042</v>
      </c>
      <c r="S68">
        <v>2043</v>
      </c>
      <c r="T68">
        <v>2044</v>
      </c>
      <c r="U68">
        <v>2045</v>
      </c>
      <c r="V68">
        <v>2046</v>
      </c>
      <c r="W68">
        <v>2047</v>
      </c>
      <c r="X68">
        <v>2048</v>
      </c>
      <c r="Y68">
        <v>2049</v>
      </c>
      <c r="Z68">
        <v>2050</v>
      </c>
    </row>
    <row r="69" spans="1:26" x14ac:dyDescent="0.35">
      <c r="A69" s="74">
        <v>0</v>
      </c>
      <c r="B69" s="69">
        <v>9.0548586E-2</v>
      </c>
      <c r="C69" s="69">
        <v>0.18630554399999999</v>
      </c>
      <c r="D69" s="69">
        <v>0.26696511499999998</v>
      </c>
      <c r="E69" s="69">
        <v>0.34998718499999998</v>
      </c>
      <c r="F69" s="69">
        <v>0.43135905800000002</v>
      </c>
      <c r="G69" s="69">
        <v>0.411861849</v>
      </c>
      <c r="H69" s="69">
        <v>0.38794411200000001</v>
      </c>
      <c r="I69" s="69">
        <v>0.381844666</v>
      </c>
      <c r="J69" s="69">
        <v>0.376713929</v>
      </c>
      <c r="K69" s="69">
        <v>0.366443986</v>
      </c>
      <c r="L69" s="69">
        <v>0.35829878700000001</v>
      </c>
      <c r="M69" s="69">
        <v>0.34714279100000001</v>
      </c>
      <c r="N69" s="69">
        <v>0.33471874600000001</v>
      </c>
      <c r="O69" s="69">
        <v>0.32430567799999999</v>
      </c>
      <c r="P69" s="69">
        <v>0.316354939</v>
      </c>
      <c r="Q69" s="69">
        <v>0.309902913</v>
      </c>
      <c r="R69" s="69">
        <v>0.30665524500000002</v>
      </c>
      <c r="S69" s="69">
        <v>0.30591222600000001</v>
      </c>
      <c r="T69" s="69">
        <v>0.30763104699999999</v>
      </c>
      <c r="U69" s="69">
        <v>0.31069249500000001</v>
      </c>
      <c r="V69" s="69">
        <v>0.31324476899999998</v>
      </c>
      <c r="W69" s="69">
        <v>0.31599648499999999</v>
      </c>
      <c r="X69" s="69">
        <v>0.318995476</v>
      </c>
      <c r="Y69" s="69">
        <v>0.32135596599999999</v>
      </c>
      <c r="Z69" s="69">
        <v>0.321346244</v>
      </c>
    </row>
    <row r="71" spans="1:26" x14ac:dyDescent="0.35">
      <c r="A71" s="1" t="s">
        <v>181</v>
      </c>
    </row>
    <row r="72" spans="1:26" x14ac:dyDescent="0.35">
      <c r="A72" t="s">
        <v>187</v>
      </c>
    </row>
    <row r="73" spans="1:26" x14ac:dyDescent="0.35">
      <c r="A73" s="11" t="s">
        <v>190</v>
      </c>
      <c r="B73" s="78">
        <v>0.6</v>
      </c>
    </row>
    <row r="74" spans="1:26" x14ac:dyDescent="0.35">
      <c r="A74">
        <v>2025</v>
      </c>
      <c r="B74">
        <v>2026</v>
      </c>
      <c r="C74">
        <v>2027</v>
      </c>
      <c r="D74">
        <v>2028</v>
      </c>
      <c r="E74">
        <v>2029</v>
      </c>
      <c r="F74">
        <v>2030</v>
      </c>
      <c r="G74">
        <v>2031</v>
      </c>
      <c r="H74">
        <v>2032</v>
      </c>
      <c r="I74">
        <v>2033</v>
      </c>
      <c r="J74">
        <v>2034</v>
      </c>
      <c r="K74">
        <v>2035</v>
      </c>
      <c r="L74">
        <v>2036</v>
      </c>
      <c r="M74">
        <v>2037</v>
      </c>
      <c r="N74">
        <v>2038</v>
      </c>
      <c r="O74">
        <v>2039</v>
      </c>
      <c r="P74">
        <v>2040</v>
      </c>
      <c r="Q74">
        <v>2041</v>
      </c>
      <c r="R74">
        <v>2042</v>
      </c>
      <c r="S74">
        <v>2043</v>
      </c>
      <c r="T74">
        <v>2044</v>
      </c>
      <c r="U74">
        <v>2045</v>
      </c>
      <c r="V74">
        <v>2046</v>
      </c>
      <c r="W74">
        <v>2047</v>
      </c>
      <c r="X74">
        <v>2048</v>
      </c>
      <c r="Y74">
        <v>2049</v>
      </c>
      <c r="Z74">
        <v>2050</v>
      </c>
    </row>
    <row r="75" spans="1:26" x14ac:dyDescent="0.35">
      <c r="A75" s="74">
        <v>0</v>
      </c>
      <c r="B75" s="69">
        <v>9.0548586E-2</v>
      </c>
      <c r="C75" s="69">
        <v>0.18630554399999999</v>
      </c>
      <c r="D75" s="69">
        <v>0.26696511499999998</v>
      </c>
      <c r="E75" s="69">
        <v>0.34998718499999998</v>
      </c>
      <c r="F75" s="69">
        <v>0.43135905800000002</v>
      </c>
      <c r="G75" s="69">
        <v>0.411861849</v>
      </c>
      <c r="H75" s="69">
        <v>0.38794411200000001</v>
      </c>
      <c r="I75" s="69">
        <v>0.381844666</v>
      </c>
      <c r="J75" s="69">
        <v>0.376713929</v>
      </c>
      <c r="K75" s="69">
        <v>0.366443986</v>
      </c>
      <c r="L75" s="69">
        <v>0.35829878700000001</v>
      </c>
      <c r="M75" s="69">
        <v>0.34714279100000001</v>
      </c>
      <c r="N75" s="69">
        <v>0.33471874600000001</v>
      </c>
      <c r="O75" s="69">
        <v>0.32430567799999999</v>
      </c>
      <c r="P75" s="69">
        <v>0.316354939</v>
      </c>
      <c r="Q75" s="69">
        <v>0.309902913</v>
      </c>
      <c r="R75" s="69">
        <v>0.30665524500000002</v>
      </c>
      <c r="S75" s="69">
        <v>0.30591222600000001</v>
      </c>
      <c r="T75" s="69">
        <v>0.30763104699999999</v>
      </c>
      <c r="U75" s="69">
        <v>0.31069249500000001</v>
      </c>
      <c r="V75" s="69">
        <v>0.31324476899999998</v>
      </c>
      <c r="W75" s="69">
        <v>0.31599648499999999</v>
      </c>
      <c r="X75" s="69">
        <v>0.318995476</v>
      </c>
      <c r="Y75" s="69">
        <v>0.32135596599999999</v>
      </c>
      <c r="Z75" s="69">
        <v>0.321346244</v>
      </c>
    </row>
    <row r="77" spans="1:26" x14ac:dyDescent="0.35">
      <c r="A77" s="1" t="s">
        <v>182</v>
      </c>
    </row>
    <row r="78" spans="1:26" x14ac:dyDescent="0.35">
      <c r="A78" t="s">
        <v>187</v>
      </c>
    </row>
    <row r="79" spans="1:26" x14ac:dyDescent="0.35">
      <c r="A79" s="11" t="s">
        <v>190</v>
      </c>
      <c r="B79" s="78">
        <v>0.6</v>
      </c>
    </row>
    <row r="80" spans="1:26" x14ac:dyDescent="0.35">
      <c r="A80">
        <v>2025</v>
      </c>
      <c r="B80">
        <v>2026</v>
      </c>
      <c r="C80">
        <v>2027</v>
      </c>
      <c r="D80">
        <v>2028</v>
      </c>
      <c r="E80">
        <v>2029</v>
      </c>
      <c r="F80">
        <v>2030</v>
      </c>
      <c r="G80">
        <v>2031</v>
      </c>
      <c r="H80">
        <v>2032</v>
      </c>
      <c r="I80">
        <v>2033</v>
      </c>
      <c r="J80">
        <v>2034</v>
      </c>
      <c r="K80">
        <v>2035</v>
      </c>
      <c r="L80">
        <v>2036</v>
      </c>
      <c r="M80">
        <v>2037</v>
      </c>
      <c r="N80">
        <v>2038</v>
      </c>
      <c r="O80">
        <v>2039</v>
      </c>
      <c r="P80">
        <v>2040</v>
      </c>
      <c r="Q80">
        <v>2041</v>
      </c>
      <c r="R80">
        <v>2042</v>
      </c>
      <c r="S80">
        <v>2043</v>
      </c>
      <c r="T80">
        <v>2044</v>
      </c>
      <c r="U80">
        <v>2045</v>
      </c>
      <c r="V80">
        <v>2046</v>
      </c>
      <c r="W80">
        <v>2047</v>
      </c>
      <c r="X80">
        <v>2048</v>
      </c>
      <c r="Y80">
        <v>2049</v>
      </c>
      <c r="Z80">
        <v>2050</v>
      </c>
    </row>
    <row r="81" spans="1:26" x14ac:dyDescent="0.35">
      <c r="A81" s="74">
        <v>0</v>
      </c>
      <c r="B81" s="69">
        <v>9.0548586E-2</v>
      </c>
      <c r="C81" s="69">
        <v>0.18630554399999999</v>
      </c>
      <c r="D81" s="69">
        <v>0.26696511499999998</v>
      </c>
      <c r="E81" s="69">
        <v>0.34998718499999998</v>
      </c>
      <c r="F81" s="69">
        <v>0.43135905800000002</v>
      </c>
      <c r="G81" s="69">
        <v>0.411861849</v>
      </c>
      <c r="H81" s="69">
        <v>0.38794411200000001</v>
      </c>
      <c r="I81" s="69">
        <v>0.381844666</v>
      </c>
      <c r="J81" s="69">
        <v>0.376713929</v>
      </c>
      <c r="K81" s="69">
        <v>0.366443986</v>
      </c>
      <c r="L81" s="69">
        <v>0.35829878700000001</v>
      </c>
      <c r="M81" s="69">
        <v>0.34714279100000001</v>
      </c>
      <c r="N81" s="69">
        <v>0.33471874600000001</v>
      </c>
      <c r="O81" s="69">
        <v>0.32430567799999999</v>
      </c>
      <c r="P81" s="69">
        <v>0.316354939</v>
      </c>
      <c r="Q81" s="69">
        <v>0.309902913</v>
      </c>
      <c r="R81" s="69">
        <v>0.30665524500000002</v>
      </c>
      <c r="S81" s="69">
        <v>0.30591222600000001</v>
      </c>
      <c r="T81" s="69">
        <v>0.30763104699999999</v>
      </c>
      <c r="U81" s="69">
        <v>0.31069249500000001</v>
      </c>
      <c r="V81" s="69">
        <v>0.31324476899999998</v>
      </c>
      <c r="W81" s="69">
        <v>0.31599648499999999</v>
      </c>
      <c r="X81" s="69">
        <v>0.318995476</v>
      </c>
      <c r="Y81" s="69">
        <v>0.32135596599999999</v>
      </c>
      <c r="Z81" s="69">
        <v>0.321346244</v>
      </c>
    </row>
    <row r="83" spans="1:26" x14ac:dyDescent="0.35">
      <c r="A83" s="1" t="s">
        <v>183</v>
      </c>
    </row>
    <row r="84" spans="1:26" x14ac:dyDescent="0.35">
      <c r="A84" t="s">
        <v>187</v>
      </c>
    </row>
    <row r="85" spans="1:26" x14ac:dyDescent="0.35">
      <c r="A85" s="11" t="s">
        <v>190</v>
      </c>
      <c r="B85" s="78">
        <v>0.6</v>
      </c>
    </row>
    <row r="86" spans="1:26" x14ac:dyDescent="0.35">
      <c r="A86">
        <v>2025</v>
      </c>
      <c r="B86">
        <v>2026</v>
      </c>
      <c r="C86">
        <v>2027</v>
      </c>
      <c r="D86">
        <v>2028</v>
      </c>
      <c r="E86">
        <v>2029</v>
      </c>
      <c r="F86">
        <v>2030</v>
      </c>
      <c r="G86">
        <v>2031</v>
      </c>
      <c r="H86">
        <v>2032</v>
      </c>
      <c r="I86">
        <v>2033</v>
      </c>
      <c r="J86">
        <v>2034</v>
      </c>
      <c r="K86">
        <v>2035</v>
      </c>
      <c r="L86">
        <v>2036</v>
      </c>
      <c r="M86">
        <v>2037</v>
      </c>
      <c r="N86">
        <v>2038</v>
      </c>
      <c r="O86">
        <v>2039</v>
      </c>
      <c r="P86">
        <v>2040</v>
      </c>
      <c r="Q86">
        <v>2041</v>
      </c>
      <c r="R86">
        <v>2042</v>
      </c>
      <c r="S86">
        <v>2043</v>
      </c>
      <c r="T86">
        <v>2044</v>
      </c>
      <c r="U86">
        <v>2045</v>
      </c>
      <c r="V86">
        <v>2046</v>
      </c>
      <c r="W86">
        <v>2047</v>
      </c>
      <c r="X86">
        <v>2048</v>
      </c>
      <c r="Y86">
        <v>2049</v>
      </c>
      <c r="Z86">
        <v>2050</v>
      </c>
    </row>
    <row r="87" spans="1:26" x14ac:dyDescent="0.35">
      <c r="A87" s="74">
        <v>0</v>
      </c>
      <c r="B87" s="69">
        <v>9.0548586E-2</v>
      </c>
      <c r="C87" s="69">
        <v>0.18630554399999999</v>
      </c>
      <c r="D87" s="69">
        <v>0.26696511499999998</v>
      </c>
      <c r="E87" s="69">
        <v>0.34998718499999998</v>
      </c>
      <c r="F87" s="69">
        <v>0.43135905800000002</v>
      </c>
      <c r="G87" s="69">
        <v>0.411861849</v>
      </c>
      <c r="H87" s="69">
        <v>0.38794411200000001</v>
      </c>
      <c r="I87" s="69">
        <v>0.381844666</v>
      </c>
      <c r="J87" s="69">
        <v>0.376713929</v>
      </c>
      <c r="K87" s="69">
        <v>0.366443986</v>
      </c>
      <c r="L87" s="69">
        <v>0.35829878700000001</v>
      </c>
      <c r="M87" s="69">
        <v>0.34714279100000001</v>
      </c>
      <c r="N87" s="69">
        <v>0.33471874600000001</v>
      </c>
      <c r="O87" s="69">
        <v>0.32430567799999999</v>
      </c>
      <c r="P87" s="69">
        <v>0.316354939</v>
      </c>
      <c r="Q87" s="69">
        <v>0.309902913</v>
      </c>
      <c r="R87" s="69">
        <v>0.30665524500000002</v>
      </c>
      <c r="S87" s="69">
        <v>0.30591222600000001</v>
      </c>
      <c r="T87" s="69">
        <v>0.30763104699999999</v>
      </c>
      <c r="U87" s="69">
        <v>0.31069249500000001</v>
      </c>
      <c r="V87" s="69">
        <v>0.31324476899999998</v>
      </c>
      <c r="W87" s="69">
        <v>0.31599648499999999</v>
      </c>
      <c r="X87" s="69">
        <v>0.318995476</v>
      </c>
      <c r="Y87" s="69">
        <v>0.32135596599999999</v>
      </c>
      <c r="Z87" s="69">
        <v>0.321346244</v>
      </c>
    </row>
    <row r="89" spans="1:26" x14ac:dyDescent="0.35">
      <c r="A89" s="1" t="s">
        <v>239</v>
      </c>
    </row>
    <row r="90" spans="1:26" x14ac:dyDescent="0.35">
      <c r="A90" t="s">
        <v>187</v>
      </c>
    </row>
    <row r="91" spans="1:26" x14ac:dyDescent="0.35">
      <c r="A91" s="11" t="s">
        <v>190</v>
      </c>
      <c r="B91" s="78">
        <v>0.5</v>
      </c>
    </row>
    <row r="92" spans="1:26" x14ac:dyDescent="0.35">
      <c r="A92">
        <v>2025</v>
      </c>
      <c r="B92">
        <v>2026</v>
      </c>
      <c r="C92">
        <v>2027</v>
      </c>
      <c r="D92">
        <v>2028</v>
      </c>
      <c r="E92">
        <v>2029</v>
      </c>
      <c r="F92">
        <v>2030</v>
      </c>
      <c r="G92">
        <v>2031</v>
      </c>
      <c r="H92">
        <v>2032</v>
      </c>
      <c r="I92">
        <v>2033</v>
      </c>
      <c r="J92">
        <v>2034</v>
      </c>
      <c r="K92">
        <v>2035</v>
      </c>
      <c r="L92">
        <v>2036</v>
      </c>
      <c r="M92">
        <v>2037</v>
      </c>
      <c r="N92">
        <v>2038</v>
      </c>
      <c r="O92">
        <v>2039</v>
      </c>
      <c r="P92">
        <v>2040</v>
      </c>
      <c r="Q92">
        <v>2041</v>
      </c>
      <c r="R92">
        <v>2042</v>
      </c>
      <c r="S92">
        <v>2043</v>
      </c>
      <c r="T92">
        <v>2044</v>
      </c>
      <c r="U92">
        <v>2045</v>
      </c>
      <c r="V92">
        <v>2046</v>
      </c>
      <c r="W92">
        <v>2047</v>
      </c>
      <c r="X92">
        <v>2048</v>
      </c>
      <c r="Y92">
        <v>2049</v>
      </c>
      <c r="Z92">
        <v>2050</v>
      </c>
    </row>
    <row r="93" spans="1:26" x14ac:dyDescent="0.35">
      <c r="A93" s="74">
        <v>0</v>
      </c>
      <c r="B93" s="69">
        <v>9.0548586E-2</v>
      </c>
      <c r="C93" s="69">
        <v>0.18630554399999999</v>
      </c>
      <c r="D93" s="69">
        <v>0.26696511499999998</v>
      </c>
      <c r="E93" s="69">
        <v>0.34998718499999998</v>
      </c>
      <c r="F93" s="69">
        <v>0.43135905800000002</v>
      </c>
      <c r="G93" s="69">
        <v>0.411861849</v>
      </c>
      <c r="H93" s="69">
        <v>0.38794411200000001</v>
      </c>
      <c r="I93" s="69">
        <v>0.381844666</v>
      </c>
      <c r="J93" s="69">
        <v>0.376713929</v>
      </c>
      <c r="K93" s="69">
        <v>0.366443986</v>
      </c>
      <c r="L93" s="69">
        <v>0.35829878700000001</v>
      </c>
      <c r="M93" s="69">
        <v>0.34714279100000001</v>
      </c>
      <c r="N93" s="69">
        <v>0.33471874600000001</v>
      </c>
      <c r="O93" s="69">
        <v>0.32430567799999999</v>
      </c>
      <c r="P93" s="69">
        <v>0.316354939</v>
      </c>
      <c r="Q93" s="69">
        <v>0.309902913</v>
      </c>
      <c r="R93" s="69">
        <v>0.30665524500000002</v>
      </c>
      <c r="S93" s="69">
        <v>0.30591222600000001</v>
      </c>
      <c r="T93" s="69">
        <v>0.30763104699999999</v>
      </c>
      <c r="U93" s="69">
        <v>0.31069249500000001</v>
      </c>
      <c r="V93" s="69">
        <v>0.31324476899999998</v>
      </c>
      <c r="W93" s="69">
        <v>0.31599648499999999</v>
      </c>
      <c r="X93" s="69">
        <v>0.318995476</v>
      </c>
      <c r="Y93" s="69">
        <v>0.32135596599999999</v>
      </c>
      <c r="Z93" s="69">
        <v>0.321346244</v>
      </c>
    </row>
    <row r="95" spans="1:26" x14ac:dyDescent="0.35">
      <c r="A95" s="1" t="s">
        <v>240</v>
      </c>
    </row>
    <row r="96" spans="1:26" x14ac:dyDescent="0.35">
      <c r="A96" t="s">
        <v>187</v>
      </c>
    </row>
    <row r="97" spans="1:26" x14ac:dyDescent="0.35">
      <c r="A97" s="11" t="s">
        <v>190</v>
      </c>
      <c r="B97" s="78">
        <v>0.5</v>
      </c>
    </row>
    <row r="98" spans="1:26" x14ac:dyDescent="0.35">
      <c r="A98">
        <v>2025</v>
      </c>
      <c r="B98">
        <v>2026</v>
      </c>
      <c r="C98">
        <v>2027</v>
      </c>
      <c r="D98">
        <v>2028</v>
      </c>
      <c r="E98">
        <v>2029</v>
      </c>
      <c r="F98">
        <v>2030</v>
      </c>
      <c r="G98">
        <v>2031</v>
      </c>
      <c r="H98">
        <v>2032</v>
      </c>
      <c r="I98">
        <v>2033</v>
      </c>
      <c r="J98">
        <v>2034</v>
      </c>
      <c r="K98">
        <v>2035</v>
      </c>
      <c r="L98">
        <v>2036</v>
      </c>
      <c r="M98">
        <v>2037</v>
      </c>
      <c r="N98">
        <v>2038</v>
      </c>
      <c r="O98">
        <v>2039</v>
      </c>
      <c r="P98">
        <v>2040</v>
      </c>
      <c r="Q98">
        <v>2041</v>
      </c>
      <c r="R98">
        <v>2042</v>
      </c>
      <c r="S98">
        <v>2043</v>
      </c>
      <c r="T98">
        <v>2044</v>
      </c>
      <c r="U98">
        <v>2045</v>
      </c>
      <c r="V98">
        <v>2046</v>
      </c>
      <c r="W98">
        <v>2047</v>
      </c>
      <c r="X98">
        <v>2048</v>
      </c>
      <c r="Y98">
        <v>2049</v>
      </c>
      <c r="Z98">
        <v>2050</v>
      </c>
    </row>
    <row r="99" spans="1:26" x14ac:dyDescent="0.35">
      <c r="A99" s="74">
        <v>0</v>
      </c>
      <c r="B99" s="69">
        <v>9.0548586E-2</v>
      </c>
      <c r="C99" s="69">
        <v>0.18630554399999999</v>
      </c>
      <c r="D99" s="69">
        <v>0.26696511499999998</v>
      </c>
      <c r="E99" s="69">
        <v>0.34998718499999998</v>
      </c>
      <c r="F99" s="69">
        <v>0.43135905800000002</v>
      </c>
      <c r="G99" s="69">
        <v>0.411861849</v>
      </c>
      <c r="H99" s="69">
        <v>0.38794411200000001</v>
      </c>
      <c r="I99" s="69">
        <v>0.381844666</v>
      </c>
      <c r="J99" s="69">
        <v>0.376713929</v>
      </c>
      <c r="K99" s="69">
        <v>0.366443986</v>
      </c>
      <c r="L99" s="69">
        <v>0.35829878700000001</v>
      </c>
      <c r="M99" s="69">
        <v>0.34714279100000001</v>
      </c>
      <c r="N99" s="69">
        <v>0.33471874600000001</v>
      </c>
      <c r="O99" s="69">
        <v>0.32430567799999999</v>
      </c>
      <c r="P99" s="69">
        <v>0.316354939</v>
      </c>
      <c r="Q99" s="69">
        <v>0.309902913</v>
      </c>
      <c r="R99" s="69">
        <v>0.30665524500000002</v>
      </c>
      <c r="S99" s="69">
        <v>0.30591222600000001</v>
      </c>
      <c r="T99" s="69">
        <v>0.30763104699999999</v>
      </c>
      <c r="U99" s="69">
        <v>0.31069249500000001</v>
      </c>
      <c r="V99" s="69">
        <v>0.31324476899999998</v>
      </c>
      <c r="W99" s="69">
        <v>0.31599648499999999</v>
      </c>
      <c r="X99" s="69">
        <v>0.318995476</v>
      </c>
      <c r="Y99" s="69">
        <v>0.32135596599999999</v>
      </c>
      <c r="Z99" s="69">
        <v>0.321346244</v>
      </c>
    </row>
    <row r="101" spans="1:26" x14ac:dyDescent="0.35">
      <c r="A101" s="1" t="s">
        <v>184</v>
      </c>
    </row>
    <row r="102" spans="1:26" x14ac:dyDescent="0.35">
      <c r="A102" t="s">
        <v>187</v>
      </c>
    </row>
    <row r="103" spans="1:26" x14ac:dyDescent="0.35">
      <c r="A103" s="11" t="s">
        <v>190</v>
      </c>
      <c r="B103" s="78">
        <v>0.5</v>
      </c>
    </row>
    <row r="104" spans="1:26" x14ac:dyDescent="0.35">
      <c r="A104">
        <v>2025</v>
      </c>
      <c r="B104">
        <v>2026</v>
      </c>
      <c r="C104">
        <v>2027</v>
      </c>
      <c r="D104">
        <v>2028</v>
      </c>
      <c r="E104">
        <v>2029</v>
      </c>
      <c r="F104">
        <v>2030</v>
      </c>
      <c r="G104">
        <v>2031</v>
      </c>
      <c r="H104">
        <v>2032</v>
      </c>
      <c r="I104">
        <v>2033</v>
      </c>
      <c r="J104">
        <v>2034</v>
      </c>
      <c r="K104">
        <v>2035</v>
      </c>
      <c r="L104">
        <v>2036</v>
      </c>
      <c r="M104">
        <v>2037</v>
      </c>
      <c r="N104">
        <v>2038</v>
      </c>
      <c r="O104">
        <v>2039</v>
      </c>
      <c r="P104">
        <v>2040</v>
      </c>
      <c r="Q104">
        <v>2041</v>
      </c>
      <c r="R104">
        <v>2042</v>
      </c>
      <c r="S104">
        <v>2043</v>
      </c>
      <c r="T104">
        <v>2044</v>
      </c>
      <c r="U104">
        <v>2045</v>
      </c>
      <c r="V104">
        <v>2046</v>
      </c>
      <c r="W104">
        <v>2047</v>
      </c>
      <c r="X104">
        <v>2048</v>
      </c>
      <c r="Y104">
        <v>2049</v>
      </c>
      <c r="Z104">
        <v>2050</v>
      </c>
    </row>
    <row r="105" spans="1:26" x14ac:dyDescent="0.35">
      <c r="A105" s="74">
        <v>0</v>
      </c>
      <c r="B105" s="69">
        <v>9.0548586E-2</v>
      </c>
      <c r="C105" s="69">
        <v>0.18630554399999999</v>
      </c>
      <c r="D105" s="69">
        <v>0.26696511499999998</v>
      </c>
      <c r="E105" s="69">
        <v>0.34998718499999998</v>
      </c>
      <c r="F105" s="69">
        <v>0.43135905800000002</v>
      </c>
      <c r="G105" s="69">
        <v>0.411861849</v>
      </c>
      <c r="H105" s="69">
        <v>0.38794411200000001</v>
      </c>
      <c r="I105" s="69">
        <v>0.381844666</v>
      </c>
      <c r="J105" s="69">
        <v>0.376713929</v>
      </c>
      <c r="K105" s="69">
        <v>0.366443986</v>
      </c>
      <c r="L105" s="69">
        <v>0.35829878700000001</v>
      </c>
      <c r="M105" s="69">
        <v>0.34714279100000001</v>
      </c>
      <c r="N105" s="69">
        <v>0.33471874600000001</v>
      </c>
      <c r="O105" s="69">
        <v>0.32430567799999999</v>
      </c>
      <c r="P105" s="69">
        <v>0.316354939</v>
      </c>
      <c r="Q105" s="69">
        <v>0.309902913</v>
      </c>
      <c r="R105" s="69">
        <v>0.30665524500000002</v>
      </c>
      <c r="S105" s="69">
        <v>0.30591222600000001</v>
      </c>
      <c r="T105" s="69">
        <v>0.30763104699999999</v>
      </c>
      <c r="U105" s="69">
        <v>0.31069249500000001</v>
      </c>
      <c r="V105" s="69">
        <v>0.31324476899999998</v>
      </c>
      <c r="W105" s="69">
        <v>0.31599648499999999</v>
      </c>
      <c r="X105" s="69">
        <v>0.318995476</v>
      </c>
      <c r="Y105" s="69">
        <v>0.32135596599999999</v>
      </c>
      <c r="Z105" s="69">
        <v>0.321346244</v>
      </c>
    </row>
    <row r="107" spans="1:26" x14ac:dyDescent="0.35">
      <c r="A107" s="1" t="s">
        <v>241</v>
      </c>
    </row>
    <row r="108" spans="1:26" x14ac:dyDescent="0.35">
      <c r="A108" t="s">
        <v>187</v>
      </c>
    </row>
    <row r="109" spans="1:26" x14ac:dyDescent="0.35">
      <c r="A109" s="11" t="s">
        <v>190</v>
      </c>
      <c r="B109" s="78">
        <v>0.5</v>
      </c>
    </row>
    <row r="110" spans="1:26" x14ac:dyDescent="0.35">
      <c r="A110">
        <v>2025</v>
      </c>
      <c r="B110">
        <v>2026</v>
      </c>
      <c r="C110">
        <v>2027</v>
      </c>
      <c r="D110">
        <v>2028</v>
      </c>
      <c r="E110">
        <v>2029</v>
      </c>
      <c r="F110">
        <v>2030</v>
      </c>
      <c r="G110">
        <v>2031</v>
      </c>
      <c r="H110">
        <v>2032</v>
      </c>
      <c r="I110">
        <v>2033</v>
      </c>
      <c r="J110">
        <v>2034</v>
      </c>
      <c r="K110">
        <v>2035</v>
      </c>
      <c r="L110">
        <v>2036</v>
      </c>
      <c r="M110">
        <v>2037</v>
      </c>
      <c r="N110">
        <v>2038</v>
      </c>
      <c r="O110">
        <v>2039</v>
      </c>
      <c r="P110">
        <v>2040</v>
      </c>
      <c r="Q110">
        <v>2041</v>
      </c>
      <c r="R110">
        <v>2042</v>
      </c>
      <c r="S110">
        <v>2043</v>
      </c>
      <c r="T110">
        <v>2044</v>
      </c>
      <c r="U110">
        <v>2045</v>
      </c>
      <c r="V110">
        <v>2046</v>
      </c>
      <c r="W110">
        <v>2047</v>
      </c>
      <c r="X110">
        <v>2048</v>
      </c>
      <c r="Y110">
        <v>2049</v>
      </c>
      <c r="Z110">
        <v>2050</v>
      </c>
    </row>
    <row r="111" spans="1:26" x14ac:dyDescent="0.35">
      <c r="A111" s="74">
        <v>0</v>
      </c>
      <c r="B111" s="69">
        <v>9.0548586E-2</v>
      </c>
      <c r="C111" s="69">
        <v>0.18630554399999999</v>
      </c>
      <c r="D111" s="69">
        <v>0.26696511499999998</v>
      </c>
      <c r="E111" s="69">
        <v>0.34998718499999998</v>
      </c>
      <c r="F111" s="69">
        <v>0.43135905800000002</v>
      </c>
      <c r="G111" s="69">
        <v>0.411861849</v>
      </c>
      <c r="H111" s="69">
        <v>0.38794411200000001</v>
      </c>
      <c r="I111" s="69">
        <v>0.381844666</v>
      </c>
      <c r="J111" s="69">
        <v>0.376713929</v>
      </c>
      <c r="K111" s="69">
        <v>0.366443986</v>
      </c>
      <c r="L111" s="69">
        <v>0.35829878700000001</v>
      </c>
      <c r="M111" s="69">
        <v>0.34714279100000001</v>
      </c>
      <c r="N111" s="69">
        <v>0.33471874600000001</v>
      </c>
      <c r="O111" s="69">
        <v>0.32430567799999999</v>
      </c>
      <c r="P111" s="69">
        <v>0.316354939</v>
      </c>
      <c r="Q111" s="69">
        <v>0.309902913</v>
      </c>
      <c r="R111" s="69">
        <v>0.30665524500000002</v>
      </c>
      <c r="S111" s="69">
        <v>0.30591222600000001</v>
      </c>
      <c r="T111" s="69">
        <v>0.30763104699999999</v>
      </c>
      <c r="U111" s="69">
        <v>0.31069249500000001</v>
      </c>
      <c r="V111" s="69">
        <v>0.31324476899999998</v>
      </c>
      <c r="W111" s="69">
        <v>0.31599648499999999</v>
      </c>
      <c r="X111" s="69">
        <v>0.318995476</v>
      </c>
      <c r="Y111" s="69">
        <v>0.32135596599999999</v>
      </c>
      <c r="Z111" s="69">
        <v>0.321346244</v>
      </c>
    </row>
    <row r="113" spans="1:26" x14ac:dyDescent="0.35">
      <c r="A113" s="1" t="s">
        <v>185</v>
      </c>
    </row>
    <row r="114" spans="1:26" x14ac:dyDescent="0.35">
      <c r="A114" t="s">
        <v>187</v>
      </c>
    </row>
    <row r="115" spans="1:26" x14ac:dyDescent="0.35">
      <c r="A115" s="11" t="s">
        <v>190</v>
      </c>
      <c r="B115" s="78">
        <v>0.5</v>
      </c>
    </row>
    <row r="116" spans="1:26" x14ac:dyDescent="0.35">
      <c r="A116">
        <v>2025</v>
      </c>
      <c r="B116">
        <v>2026</v>
      </c>
      <c r="C116">
        <v>2027</v>
      </c>
      <c r="D116">
        <v>2028</v>
      </c>
      <c r="E116">
        <v>2029</v>
      </c>
      <c r="F116">
        <v>2030</v>
      </c>
      <c r="G116">
        <v>2031</v>
      </c>
      <c r="H116">
        <v>2032</v>
      </c>
      <c r="I116">
        <v>2033</v>
      </c>
      <c r="J116">
        <v>2034</v>
      </c>
      <c r="K116">
        <v>2035</v>
      </c>
      <c r="L116">
        <v>2036</v>
      </c>
      <c r="M116">
        <v>2037</v>
      </c>
      <c r="N116">
        <v>2038</v>
      </c>
      <c r="O116">
        <v>2039</v>
      </c>
      <c r="P116">
        <v>2040</v>
      </c>
      <c r="Q116">
        <v>2041</v>
      </c>
      <c r="R116">
        <v>2042</v>
      </c>
      <c r="S116">
        <v>2043</v>
      </c>
      <c r="T116">
        <v>2044</v>
      </c>
      <c r="U116">
        <v>2045</v>
      </c>
      <c r="V116">
        <v>2046</v>
      </c>
      <c r="W116">
        <v>2047</v>
      </c>
      <c r="X116">
        <v>2048</v>
      </c>
      <c r="Y116">
        <v>2049</v>
      </c>
      <c r="Z116">
        <v>2050</v>
      </c>
    </row>
    <row r="117" spans="1:26" x14ac:dyDescent="0.35">
      <c r="A117" s="74">
        <v>0</v>
      </c>
      <c r="B117" s="69">
        <v>9.0548586E-2</v>
      </c>
      <c r="C117" s="69">
        <v>0.18630554399999999</v>
      </c>
      <c r="D117" s="69">
        <v>0.26696511499999998</v>
      </c>
      <c r="E117" s="69">
        <v>0.34998718499999998</v>
      </c>
      <c r="F117" s="69">
        <v>0.43135905800000002</v>
      </c>
      <c r="G117" s="69">
        <v>0.411861849</v>
      </c>
      <c r="H117" s="69">
        <v>0.38794411200000001</v>
      </c>
      <c r="I117" s="69">
        <v>0.381844666</v>
      </c>
      <c r="J117" s="69">
        <v>0.376713929</v>
      </c>
      <c r="K117" s="69">
        <v>0.366443986</v>
      </c>
      <c r="L117" s="69">
        <v>0.35829878700000001</v>
      </c>
      <c r="M117" s="69">
        <v>0.34714279100000001</v>
      </c>
      <c r="N117" s="69">
        <v>0.33471874600000001</v>
      </c>
      <c r="O117" s="69">
        <v>0.32430567799999999</v>
      </c>
      <c r="P117" s="69">
        <v>0.316354939</v>
      </c>
      <c r="Q117" s="69">
        <v>0.309902913</v>
      </c>
      <c r="R117" s="69">
        <v>0.30665524500000002</v>
      </c>
      <c r="S117" s="69">
        <v>0.30591222600000001</v>
      </c>
      <c r="T117" s="69">
        <v>0.30763104699999999</v>
      </c>
      <c r="U117" s="69">
        <v>0.31069249500000001</v>
      </c>
      <c r="V117" s="69">
        <v>0.31324476899999998</v>
      </c>
      <c r="W117" s="69">
        <v>0.31599648499999999</v>
      </c>
      <c r="X117" s="69">
        <v>0.318995476</v>
      </c>
      <c r="Y117" s="69">
        <v>0.32135596599999999</v>
      </c>
      <c r="Z117" s="69">
        <v>0.321346244</v>
      </c>
    </row>
    <row r="119" spans="1:26" x14ac:dyDescent="0.35">
      <c r="A119" s="1" t="s">
        <v>186</v>
      </c>
    </row>
    <row r="120" spans="1:26" x14ac:dyDescent="0.35">
      <c r="A120" t="s">
        <v>187</v>
      </c>
    </row>
    <row r="121" spans="1:26" x14ac:dyDescent="0.35">
      <c r="A121" s="11" t="s">
        <v>190</v>
      </c>
      <c r="B121" s="78">
        <v>0.5</v>
      </c>
    </row>
    <row r="122" spans="1:26" x14ac:dyDescent="0.35">
      <c r="A122">
        <v>2025</v>
      </c>
      <c r="B122">
        <v>2026</v>
      </c>
      <c r="C122">
        <v>2027</v>
      </c>
      <c r="D122">
        <v>2028</v>
      </c>
      <c r="E122">
        <v>2029</v>
      </c>
      <c r="F122">
        <v>2030</v>
      </c>
      <c r="G122">
        <v>2031</v>
      </c>
      <c r="H122">
        <v>2032</v>
      </c>
      <c r="I122">
        <v>2033</v>
      </c>
      <c r="J122">
        <v>2034</v>
      </c>
      <c r="K122">
        <v>2035</v>
      </c>
      <c r="L122">
        <v>2036</v>
      </c>
      <c r="M122">
        <v>2037</v>
      </c>
      <c r="N122">
        <v>2038</v>
      </c>
      <c r="O122">
        <v>2039</v>
      </c>
      <c r="P122">
        <v>2040</v>
      </c>
      <c r="Q122">
        <v>2041</v>
      </c>
      <c r="R122">
        <v>2042</v>
      </c>
      <c r="S122">
        <v>2043</v>
      </c>
      <c r="T122">
        <v>2044</v>
      </c>
      <c r="U122">
        <v>2045</v>
      </c>
      <c r="V122">
        <v>2046</v>
      </c>
      <c r="W122">
        <v>2047</v>
      </c>
      <c r="X122">
        <v>2048</v>
      </c>
      <c r="Y122">
        <v>2049</v>
      </c>
      <c r="Z122">
        <v>2050</v>
      </c>
    </row>
    <row r="123" spans="1:26" x14ac:dyDescent="0.35">
      <c r="A123" s="74">
        <v>0</v>
      </c>
      <c r="B123" s="69">
        <v>9.0548586E-2</v>
      </c>
      <c r="C123" s="69">
        <v>0.18630554399999999</v>
      </c>
      <c r="D123" s="69">
        <v>0.26696511499999998</v>
      </c>
      <c r="E123" s="69">
        <v>0.34998718499999998</v>
      </c>
      <c r="F123" s="69">
        <v>0.43135905800000002</v>
      </c>
      <c r="G123" s="69">
        <v>0.411861849</v>
      </c>
      <c r="H123" s="69">
        <v>0.38794411200000001</v>
      </c>
      <c r="I123" s="69">
        <v>0.381844666</v>
      </c>
      <c r="J123" s="69">
        <v>0.376713929</v>
      </c>
      <c r="K123" s="69">
        <v>0.366443986</v>
      </c>
      <c r="L123" s="69">
        <v>0.35829878700000001</v>
      </c>
      <c r="M123" s="69">
        <v>0.34714279100000001</v>
      </c>
      <c r="N123" s="69">
        <v>0.33471874600000001</v>
      </c>
      <c r="O123" s="69">
        <v>0.32430567799999999</v>
      </c>
      <c r="P123" s="69">
        <v>0.316354939</v>
      </c>
      <c r="Q123" s="69">
        <v>0.309902913</v>
      </c>
      <c r="R123" s="69">
        <v>0.30665524500000002</v>
      </c>
      <c r="S123" s="69">
        <v>0.30591222600000001</v>
      </c>
      <c r="T123" s="69">
        <v>0.30763104699999999</v>
      </c>
      <c r="U123" s="69">
        <v>0.31069249500000001</v>
      </c>
      <c r="V123" s="69">
        <v>0.31324476899999998</v>
      </c>
      <c r="W123" s="69">
        <v>0.31599648499999999</v>
      </c>
      <c r="X123" s="69">
        <v>0.318995476</v>
      </c>
      <c r="Y123" s="69">
        <v>0.32135596599999999</v>
      </c>
      <c r="Z123" s="69">
        <v>0.321346244</v>
      </c>
    </row>
  </sheetData>
  <hyperlinks>
    <hyperlink ref="A2" location="EfficiencyNotes" display="Notes" xr:uid="{DF8786A8-428C-4BD4-8793-31F3D5563BD1}"/>
    <hyperlink ref="A3" location="EfficiencyBAU" display="BAU" xr:uid="{8224D88C-0015-4985-B06F-BCB1887CE4F6}"/>
    <hyperlink ref="A4" location="EfficiencyPolicyScenario" display="Policy Scenario" xr:uid="{364FF22A-4397-4B68-9E17-413171F0178D}"/>
    <hyperlink ref="A5" location="EfficiencyCalcs" display="Calculations" xr:uid="{3603C292-D2CF-4A10-8FC0-8BED8E7875C5}"/>
    <hyperlink ref="A6" location="EfficiencyEPSSettings" display="EPS Settings" xr:uid="{06F8C6C9-6D40-4CF2-8AB1-25CFB76622BC}"/>
  </hyperlinks>
  <pageMargins left="0.7" right="0.7" top="0.75" bottom="0.75" header="0.3" footer="0.3"/>
  <pageSetup orientation="portrait" r:id="rId1"/>
  <ignoredErrors>
    <ignoredError sqref="B22:G22"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84330-66E4-4373-B5EE-CD37822F4286}">
  <sheetPr>
    <tabColor theme="8" tint="0.39997558519241921"/>
  </sheetPr>
  <dimension ref="A1:AG136"/>
  <sheetViews>
    <sheetView topLeftCell="A118" zoomScale="85" zoomScaleNormal="85" workbookViewId="0"/>
  </sheetViews>
  <sheetFormatPr defaultRowHeight="14.5" x14ac:dyDescent="0.35"/>
  <cols>
    <col min="1" max="1" width="50.1796875" customWidth="1"/>
    <col min="2" max="4" width="9.26953125" bestFit="1" customWidth="1"/>
    <col min="5" max="5" width="9.26953125" customWidth="1"/>
    <col min="6" max="16" width="9.26953125" bestFit="1" customWidth="1"/>
    <col min="17" max="33" width="9.7265625" bestFit="1" customWidth="1"/>
  </cols>
  <sheetData>
    <row r="1" spans="1:33" x14ac:dyDescent="0.35">
      <c r="A1" s="1" t="s">
        <v>0</v>
      </c>
    </row>
    <row r="2" spans="1:33" x14ac:dyDescent="0.35">
      <c r="A2" s="81" t="s">
        <v>1</v>
      </c>
    </row>
    <row r="3" spans="1:33" x14ac:dyDescent="0.35">
      <c r="A3" s="81" t="s">
        <v>4</v>
      </c>
    </row>
    <row r="4" spans="1:33" x14ac:dyDescent="0.35">
      <c r="A4" s="81" t="s">
        <v>5</v>
      </c>
    </row>
    <row r="5" spans="1:33" x14ac:dyDescent="0.35">
      <c r="A5" s="81" t="s">
        <v>138</v>
      </c>
    </row>
    <row r="6" spans="1:33" x14ac:dyDescent="0.35">
      <c r="A6" s="81" t="s">
        <v>61</v>
      </c>
    </row>
    <row r="9" spans="1:33" x14ac:dyDescent="0.35">
      <c r="A9" s="3" t="s">
        <v>1</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row>
    <row r="11" spans="1:33" x14ac:dyDescent="0.35">
      <c r="A11" t="s">
        <v>134</v>
      </c>
    </row>
    <row r="12" spans="1:33" x14ac:dyDescent="0.35">
      <c r="A12" s="11">
        <v>5000</v>
      </c>
      <c r="B12" t="s">
        <v>145</v>
      </c>
    </row>
    <row r="13" spans="1:33" x14ac:dyDescent="0.35">
      <c r="A13" s="11">
        <v>10000</v>
      </c>
      <c r="B13" t="s">
        <v>146</v>
      </c>
    </row>
    <row r="14" spans="1:33" x14ac:dyDescent="0.35">
      <c r="A14" t="s">
        <v>28</v>
      </c>
    </row>
    <row r="15" spans="1:33" x14ac:dyDescent="0.35">
      <c r="A15" s="19" t="s">
        <v>83</v>
      </c>
      <c r="B15" s="19"/>
      <c r="C15" s="19"/>
      <c r="D15" s="19"/>
      <c r="E15" s="19"/>
      <c r="F15" s="19"/>
      <c r="G15" s="19"/>
      <c r="H15" s="19"/>
      <c r="I15" s="19"/>
      <c r="J15" s="19"/>
      <c r="K15" s="19"/>
      <c r="L15" s="19"/>
      <c r="M15" s="19"/>
    </row>
    <row r="16" spans="1:33" x14ac:dyDescent="0.35">
      <c r="A16" s="20" t="s">
        <v>85</v>
      </c>
    </row>
    <row r="17" spans="1:33" x14ac:dyDescent="0.35">
      <c r="A17" s="20" t="s">
        <v>84</v>
      </c>
    </row>
    <row r="19" spans="1:33" x14ac:dyDescent="0.35">
      <c r="A19" t="s">
        <v>135</v>
      </c>
    </row>
    <row r="22" spans="1:33" x14ac:dyDescent="0.35">
      <c r="A22" s="3" t="s">
        <v>4</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4" spans="1:33" x14ac:dyDescent="0.35">
      <c r="A24" t="s">
        <v>102</v>
      </c>
    </row>
    <row r="26" spans="1:33" x14ac:dyDescent="0.35">
      <c r="A26" t="s">
        <v>29</v>
      </c>
      <c r="B26">
        <v>2019</v>
      </c>
      <c r="C26">
        <v>2020</v>
      </c>
      <c r="D26">
        <v>2021</v>
      </c>
      <c r="E26">
        <v>2022</v>
      </c>
      <c r="F26">
        <v>2023</v>
      </c>
      <c r="G26">
        <v>2024</v>
      </c>
      <c r="H26">
        <v>2025</v>
      </c>
      <c r="I26">
        <v>2026</v>
      </c>
      <c r="J26">
        <v>2027</v>
      </c>
      <c r="K26">
        <v>2028</v>
      </c>
      <c r="L26">
        <v>2029</v>
      </c>
      <c r="M26">
        <v>2030</v>
      </c>
      <c r="N26">
        <v>2031</v>
      </c>
      <c r="O26">
        <v>2032</v>
      </c>
      <c r="P26">
        <v>2033</v>
      </c>
      <c r="Q26">
        <v>2034</v>
      </c>
      <c r="R26">
        <v>2035</v>
      </c>
      <c r="S26">
        <v>2036</v>
      </c>
      <c r="T26">
        <v>2037</v>
      </c>
      <c r="U26">
        <v>2038</v>
      </c>
      <c r="V26">
        <v>2039</v>
      </c>
      <c r="W26">
        <v>2040</v>
      </c>
      <c r="X26">
        <v>2041</v>
      </c>
      <c r="Y26">
        <v>2042</v>
      </c>
      <c r="Z26">
        <v>2043</v>
      </c>
      <c r="AA26">
        <v>2044</v>
      </c>
      <c r="AB26">
        <v>2045</v>
      </c>
      <c r="AC26">
        <v>2046</v>
      </c>
      <c r="AD26">
        <v>2047</v>
      </c>
      <c r="AE26">
        <v>2048</v>
      </c>
      <c r="AF26">
        <v>2049</v>
      </c>
      <c r="AG26">
        <v>2050</v>
      </c>
    </row>
    <row r="27" spans="1:33" x14ac:dyDescent="0.35">
      <c r="A27" t="s">
        <v>86</v>
      </c>
      <c r="B27">
        <v>8514</v>
      </c>
      <c r="C27">
        <v>9546</v>
      </c>
      <c r="D27">
        <v>9546</v>
      </c>
      <c r="E27">
        <v>9546</v>
      </c>
      <c r="F27">
        <v>0</v>
      </c>
      <c r="G27">
        <v>1806</v>
      </c>
      <c r="H27">
        <v>3354</v>
      </c>
      <c r="I27">
        <v>1548</v>
      </c>
      <c r="J27">
        <v>774</v>
      </c>
      <c r="K27">
        <v>516</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3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35">
      <c r="A29" t="s">
        <v>88</v>
      </c>
      <c r="B29">
        <v>0</v>
      </c>
      <c r="C29">
        <v>500</v>
      </c>
      <c r="D29">
        <v>500</v>
      </c>
      <c r="E29">
        <v>500</v>
      </c>
      <c r="F29">
        <v>1000</v>
      </c>
      <c r="G29">
        <v>1500</v>
      </c>
      <c r="H29">
        <v>2000</v>
      </c>
      <c r="I29">
        <v>1500</v>
      </c>
      <c r="J29">
        <v>1500</v>
      </c>
      <c r="K29">
        <v>0</v>
      </c>
      <c r="L29">
        <v>0</v>
      </c>
      <c r="M29">
        <v>0</v>
      </c>
      <c r="N29">
        <v>500</v>
      </c>
      <c r="O29">
        <v>500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35">
      <c r="A30" t="s">
        <v>89</v>
      </c>
      <c r="B30">
        <v>155</v>
      </c>
      <c r="C30">
        <v>1519</v>
      </c>
      <c r="D30">
        <v>1519</v>
      </c>
      <c r="E30">
        <v>1519</v>
      </c>
      <c r="F30">
        <v>0</v>
      </c>
      <c r="G30">
        <v>1831</v>
      </c>
      <c r="H30">
        <v>1877</v>
      </c>
      <c r="I30">
        <v>1702</v>
      </c>
      <c r="J30">
        <v>1753</v>
      </c>
      <c r="K30">
        <v>1628</v>
      </c>
      <c r="L30">
        <v>1484</v>
      </c>
      <c r="M30">
        <v>1408</v>
      </c>
      <c r="N30">
        <v>1397</v>
      </c>
      <c r="O30">
        <v>1324</v>
      </c>
      <c r="P30">
        <v>1309</v>
      </c>
      <c r="Q30">
        <v>1321</v>
      </c>
      <c r="R30">
        <v>1301</v>
      </c>
      <c r="S30">
        <v>1276</v>
      </c>
      <c r="T30">
        <v>1262</v>
      </c>
      <c r="U30">
        <v>1300</v>
      </c>
      <c r="V30">
        <v>1311</v>
      </c>
      <c r="W30">
        <v>1343</v>
      </c>
      <c r="X30">
        <v>1371</v>
      </c>
      <c r="Y30">
        <v>1400</v>
      </c>
      <c r="Z30">
        <v>1364</v>
      </c>
      <c r="AA30">
        <v>1338</v>
      </c>
      <c r="AB30">
        <v>1329</v>
      </c>
      <c r="AC30">
        <v>1301</v>
      </c>
      <c r="AD30">
        <v>1293</v>
      </c>
      <c r="AE30">
        <v>1272</v>
      </c>
      <c r="AF30">
        <v>1245</v>
      </c>
      <c r="AG30">
        <v>1231</v>
      </c>
    </row>
    <row r="31" spans="1:33" x14ac:dyDescent="0.35">
      <c r="A31" t="s">
        <v>90</v>
      </c>
      <c r="B31">
        <v>2365</v>
      </c>
      <c r="C31">
        <v>2495</v>
      </c>
      <c r="D31">
        <v>2495</v>
      </c>
      <c r="E31">
        <v>2495</v>
      </c>
      <c r="F31">
        <v>0</v>
      </c>
      <c r="G31">
        <v>3210</v>
      </c>
      <c r="H31">
        <v>5860</v>
      </c>
      <c r="I31">
        <v>5800</v>
      </c>
      <c r="J31">
        <v>6200</v>
      </c>
      <c r="K31">
        <v>5755</v>
      </c>
      <c r="L31">
        <v>4505</v>
      </c>
      <c r="M31">
        <v>4425</v>
      </c>
      <c r="N31">
        <v>5355</v>
      </c>
      <c r="O31">
        <v>5240</v>
      </c>
      <c r="P31">
        <v>6730</v>
      </c>
      <c r="Q31">
        <v>10045</v>
      </c>
      <c r="R31">
        <v>11825</v>
      </c>
      <c r="S31">
        <v>12330</v>
      </c>
      <c r="T31">
        <v>13495</v>
      </c>
      <c r="U31">
        <v>15390</v>
      </c>
      <c r="V31">
        <v>15295</v>
      </c>
      <c r="W31">
        <v>16275</v>
      </c>
      <c r="X31">
        <v>17115</v>
      </c>
      <c r="Y31">
        <v>17900</v>
      </c>
      <c r="Z31">
        <v>17320</v>
      </c>
      <c r="AA31">
        <v>17400</v>
      </c>
      <c r="AB31">
        <v>18645</v>
      </c>
      <c r="AC31">
        <v>18435</v>
      </c>
      <c r="AD31">
        <v>19540</v>
      </c>
      <c r="AE31">
        <v>19755</v>
      </c>
      <c r="AF31">
        <v>19435</v>
      </c>
      <c r="AG31">
        <v>20210</v>
      </c>
    </row>
    <row r="32" spans="1:33" x14ac:dyDescent="0.35">
      <c r="A32" t="s">
        <v>91</v>
      </c>
      <c r="B32">
        <v>8518</v>
      </c>
      <c r="C32">
        <v>8422</v>
      </c>
      <c r="D32">
        <v>8422</v>
      </c>
      <c r="E32">
        <v>8422</v>
      </c>
      <c r="F32">
        <v>0</v>
      </c>
      <c r="G32">
        <v>7638</v>
      </c>
      <c r="H32">
        <v>15624</v>
      </c>
      <c r="I32">
        <v>16794</v>
      </c>
      <c r="J32">
        <v>18650</v>
      </c>
      <c r="K32">
        <v>18890</v>
      </c>
      <c r="L32">
        <v>16318</v>
      </c>
      <c r="M32">
        <v>17548</v>
      </c>
      <c r="N32">
        <v>20376</v>
      </c>
      <c r="O32">
        <v>17848</v>
      </c>
      <c r="P32">
        <v>18404</v>
      </c>
      <c r="Q32">
        <v>21146</v>
      </c>
      <c r="R32">
        <v>21120</v>
      </c>
      <c r="S32">
        <v>20492</v>
      </c>
      <c r="T32">
        <v>20676</v>
      </c>
      <c r="U32">
        <v>21618</v>
      </c>
      <c r="V32">
        <v>19944</v>
      </c>
      <c r="W32">
        <v>19536</v>
      </c>
      <c r="X32">
        <v>18914</v>
      </c>
      <c r="Y32">
        <v>18180</v>
      </c>
      <c r="Z32">
        <v>16124</v>
      </c>
      <c r="AA32">
        <v>14796</v>
      </c>
      <c r="AB32">
        <v>14506</v>
      </c>
      <c r="AC32">
        <v>13018</v>
      </c>
      <c r="AD32">
        <v>12596</v>
      </c>
      <c r="AE32">
        <v>11530</v>
      </c>
      <c r="AF32">
        <v>10194</v>
      </c>
      <c r="AG32">
        <v>9610</v>
      </c>
    </row>
    <row r="33" spans="1:33" x14ac:dyDescent="0.3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35">
      <c r="A34" t="s">
        <v>93</v>
      </c>
      <c r="B34">
        <v>774</v>
      </c>
      <c r="C34">
        <v>774</v>
      </c>
      <c r="D34">
        <v>774</v>
      </c>
      <c r="E34">
        <v>774</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35">
      <c r="A35" t="s">
        <v>94</v>
      </c>
      <c r="B35">
        <v>0</v>
      </c>
      <c r="C35">
        <v>0</v>
      </c>
      <c r="D35">
        <v>0</v>
      </c>
      <c r="E35">
        <v>1000</v>
      </c>
      <c r="F35">
        <v>580</v>
      </c>
      <c r="G35">
        <v>210</v>
      </c>
      <c r="H35">
        <v>230</v>
      </c>
      <c r="I35">
        <v>220</v>
      </c>
      <c r="J35">
        <v>220</v>
      </c>
      <c r="K35">
        <v>200</v>
      </c>
      <c r="L35">
        <v>190</v>
      </c>
      <c r="M35">
        <v>180</v>
      </c>
      <c r="N35">
        <v>650</v>
      </c>
      <c r="O35">
        <v>670</v>
      </c>
      <c r="P35">
        <v>700</v>
      </c>
      <c r="Q35">
        <v>730</v>
      </c>
      <c r="R35">
        <v>750</v>
      </c>
      <c r="S35">
        <v>780</v>
      </c>
      <c r="T35">
        <v>840</v>
      </c>
      <c r="U35">
        <v>920</v>
      </c>
      <c r="V35">
        <v>1020</v>
      </c>
      <c r="W35">
        <v>1120</v>
      </c>
      <c r="X35">
        <v>1230</v>
      </c>
      <c r="Y35">
        <v>1350</v>
      </c>
      <c r="Z35">
        <v>1480</v>
      </c>
      <c r="AA35">
        <v>1590</v>
      </c>
      <c r="AB35">
        <v>1590</v>
      </c>
      <c r="AC35">
        <v>1590</v>
      </c>
      <c r="AD35">
        <v>1590</v>
      </c>
      <c r="AE35">
        <v>1590</v>
      </c>
      <c r="AF35">
        <v>1590</v>
      </c>
      <c r="AG35">
        <v>1590</v>
      </c>
    </row>
    <row r="36" spans="1:33" x14ac:dyDescent="0.35">
      <c r="A36" t="s">
        <v>95</v>
      </c>
      <c r="B36">
        <v>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35">
      <c r="A37" t="s">
        <v>96</v>
      </c>
      <c r="B37">
        <v>0</v>
      </c>
      <c r="C37">
        <v>0</v>
      </c>
      <c r="D37">
        <v>0</v>
      </c>
      <c r="E37">
        <v>0</v>
      </c>
      <c r="F37">
        <v>0</v>
      </c>
      <c r="G37">
        <v>0</v>
      </c>
      <c r="H37">
        <v>0</v>
      </c>
      <c r="I37">
        <v>0</v>
      </c>
      <c r="J37">
        <v>0</v>
      </c>
      <c r="K37">
        <v>0</v>
      </c>
      <c r="L37">
        <v>0</v>
      </c>
      <c r="M37">
        <v>0</v>
      </c>
      <c r="N37">
        <v>4150</v>
      </c>
      <c r="O37">
        <v>8550</v>
      </c>
      <c r="P37">
        <v>8300</v>
      </c>
      <c r="Q37">
        <v>7400</v>
      </c>
      <c r="R37">
        <v>6750</v>
      </c>
      <c r="S37">
        <v>6400</v>
      </c>
      <c r="T37">
        <v>6200</v>
      </c>
      <c r="U37">
        <v>6300</v>
      </c>
      <c r="V37">
        <v>6200</v>
      </c>
      <c r="W37">
        <v>5900</v>
      </c>
      <c r="X37">
        <v>5750</v>
      </c>
      <c r="Y37">
        <v>5300</v>
      </c>
      <c r="Z37">
        <v>3000</v>
      </c>
      <c r="AA37">
        <v>3000</v>
      </c>
      <c r="AB37">
        <v>2950</v>
      </c>
      <c r="AC37">
        <v>2900</v>
      </c>
      <c r="AD37">
        <v>2800</v>
      </c>
      <c r="AE37">
        <v>2900</v>
      </c>
      <c r="AF37">
        <v>3250</v>
      </c>
      <c r="AG37">
        <v>3000</v>
      </c>
    </row>
    <row r="38" spans="1:33" x14ac:dyDescent="0.35">
      <c r="A38" t="s">
        <v>97</v>
      </c>
      <c r="B38">
        <v>258</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35">
      <c r="A39" t="s">
        <v>98</v>
      </c>
      <c r="B39">
        <v>0</v>
      </c>
      <c r="C39">
        <v>0</v>
      </c>
      <c r="D39">
        <v>0</v>
      </c>
      <c r="E39">
        <v>0</v>
      </c>
      <c r="F39">
        <v>0</v>
      </c>
      <c r="G39">
        <v>0</v>
      </c>
      <c r="H39">
        <v>10</v>
      </c>
      <c r="I39">
        <v>10</v>
      </c>
      <c r="J39">
        <v>10</v>
      </c>
      <c r="K39">
        <v>5</v>
      </c>
      <c r="L39">
        <v>5</v>
      </c>
      <c r="M39">
        <v>5</v>
      </c>
      <c r="N39">
        <v>5</v>
      </c>
      <c r="O39">
        <v>5</v>
      </c>
      <c r="P39">
        <v>5</v>
      </c>
      <c r="Q39">
        <v>10</v>
      </c>
      <c r="R39">
        <v>15</v>
      </c>
      <c r="S39">
        <v>15</v>
      </c>
      <c r="T39">
        <v>15</v>
      </c>
      <c r="U39">
        <v>20</v>
      </c>
      <c r="V39">
        <v>20</v>
      </c>
      <c r="W39">
        <v>20</v>
      </c>
      <c r="X39">
        <v>20</v>
      </c>
      <c r="Y39">
        <v>20</v>
      </c>
      <c r="Z39">
        <v>20</v>
      </c>
      <c r="AA39">
        <v>20</v>
      </c>
      <c r="AB39">
        <v>20</v>
      </c>
      <c r="AC39">
        <v>20</v>
      </c>
      <c r="AD39">
        <v>25</v>
      </c>
      <c r="AE39">
        <v>20</v>
      </c>
      <c r="AF39">
        <v>20</v>
      </c>
      <c r="AG39">
        <v>20</v>
      </c>
    </row>
    <row r="40" spans="1:33" x14ac:dyDescent="0.3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3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3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4" spans="1:33" x14ac:dyDescent="0.35">
      <c r="A44" t="s">
        <v>29</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row>
    <row r="45" spans="1:33" x14ac:dyDescent="0.35">
      <c r="A45" t="s">
        <v>41</v>
      </c>
      <c r="B45">
        <v>200.196</v>
      </c>
      <c r="C45">
        <v>205.35599999999999</v>
      </c>
      <c r="D45">
        <v>210.51599999999999</v>
      </c>
      <c r="E45">
        <v>215.16</v>
      </c>
      <c r="F45">
        <v>210.25800000000001</v>
      </c>
      <c r="G45">
        <v>207.16200000000001</v>
      </c>
      <c r="H45">
        <v>205.614</v>
      </c>
      <c r="I45">
        <v>202.26</v>
      </c>
      <c r="J45">
        <v>198.13200000000001</v>
      </c>
      <c r="K45">
        <v>198.648</v>
      </c>
      <c r="L45">
        <v>198.648</v>
      </c>
      <c r="M45">
        <v>198.648</v>
      </c>
      <c r="N45">
        <v>198.648</v>
      </c>
      <c r="O45">
        <v>198.648</v>
      </c>
      <c r="P45">
        <v>198.648</v>
      </c>
      <c r="Q45">
        <v>198.648</v>
      </c>
      <c r="R45">
        <v>198.648</v>
      </c>
      <c r="S45">
        <v>198.648</v>
      </c>
      <c r="T45">
        <v>198.648</v>
      </c>
      <c r="U45">
        <v>198.648</v>
      </c>
      <c r="V45">
        <v>198.648</v>
      </c>
      <c r="W45">
        <v>198.648</v>
      </c>
      <c r="X45">
        <v>198.648</v>
      </c>
      <c r="Y45">
        <v>198.648</v>
      </c>
      <c r="Z45">
        <v>198.648</v>
      </c>
      <c r="AA45">
        <v>198.648</v>
      </c>
      <c r="AB45">
        <v>198.648</v>
      </c>
      <c r="AC45">
        <v>198.648</v>
      </c>
      <c r="AD45">
        <v>198.648</v>
      </c>
      <c r="AE45">
        <v>198.648</v>
      </c>
      <c r="AF45">
        <v>198.648</v>
      </c>
      <c r="AG45">
        <v>198.648</v>
      </c>
    </row>
    <row r="46" spans="1:33" x14ac:dyDescent="0.35">
      <c r="A46" t="s">
        <v>42</v>
      </c>
      <c r="B46">
        <v>24.8</v>
      </c>
      <c r="C46">
        <v>24.8</v>
      </c>
      <c r="D46">
        <v>24.8</v>
      </c>
      <c r="E46">
        <v>24.8</v>
      </c>
      <c r="F46">
        <v>24.8</v>
      </c>
      <c r="G46">
        <v>24.8</v>
      </c>
      <c r="H46">
        <v>24.8</v>
      </c>
      <c r="I46">
        <v>24.8</v>
      </c>
      <c r="J46">
        <v>24.8</v>
      </c>
      <c r="K46">
        <v>24.8</v>
      </c>
      <c r="L46">
        <v>24.8</v>
      </c>
      <c r="M46">
        <v>24.8</v>
      </c>
      <c r="N46">
        <v>24.8</v>
      </c>
      <c r="O46">
        <v>24.8</v>
      </c>
      <c r="P46">
        <v>24.8</v>
      </c>
      <c r="Q46">
        <v>24.8</v>
      </c>
      <c r="R46">
        <v>24.8</v>
      </c>
      <c r="S46">
        <v>24.8</v>
      </c>
      <c r="T46">
        <v>24.8</v>
      </c>
      <c r="U46">
        <v>24.8</v>
      </c>
      <c r="V46">
        <v>24.8</v>
      </c>
      <c r="W46">
        <v>24.8</v>
      </c>
      <c r="X46">
        <v>24.8</v>
      </c>
      <c r="Y46">
        <v>24.8</v>
      </c>
      <c r="Z46">
        <v>24.8</v>
      </c>
      <c r="AA46">
        <v>24.8</v>
      </c>
      <c r="AB46">
        <v>24.8</v>
      </c>
      <c r="AC46">
        <v>24.8</v>
      </c>
      <c r="AD46">
        <v>24.8</v>
      </c>
      <c r="AE46">
        <v>24.8</v>
      </c>
      <c r="AF46">
        <v>24.8</v>
      </c>
      <c r="AG46">
        <v>24.8</v>
      </c>
    </row>
    <row r="47" spans="1:33" x14ac:dyDescent="0.35">
      <c r="A47" t="s">
        <v>43</v>
      </c>
      <c r="B47">
        <v>6.78</v>
      </c>
      <c r="C47">
        <v>7.28</v>
      </c>
      <c r="D47">
        <v>7.78</v>
      </c>
      <c r="E47">
        <v>8.2799999999999994</v>
      </c>
      <c r="F47">
        <v>9.2799999999999994</v>
      </c>
      <c r="G47">
        <v>10.78</v>
      </c>
      <c r="H47">
        <v>12.78</v>
      </c>
      <c r="I47">
        <v>14.28</v>
      </c>
      <c r="J47">
        <v>15.78</v>
      </c>
      <c r="K47">
        <v>15.78</v>
      </c>
      <c r="L47">
        <v>15.78</v>
      </c>
      <c r="M47">
        <v>15.78</v>
      </c>
      <c r="N47">
        <v>16.28</v>
      </c>
      <c r="O47">
        <v>16.78</v>
      </c>
      <c r="P47">
        <v>16.78</v>
      </c>
      <c r="Q47">
        <v>16.78</v>
      </c>
      <c r="R47">
        <v>16.78</v>
      </c>
      <c r="S47">
        <v>16.78</v>
      </c>
      <c r="T47">
        <v>16.78</v>
      </c>
      <c r="U47">
        <v>16.78</v>
      </c>
      <c r="V47">
        <v>16.78</v>
      </c>
      <c r="W47">
        <v>16.78</v>
      </c>
      <c r="X47">
        <v>16.78</v>
      </c>
      <c r="Y47">
        <v>16.78</v>
      </c>
      <c r="Z47">
        <v>16.78</v>
      </c>
      <c r="AA47">
        <v>16.78</v>
      </c>
      <c r="AB47">
        <v>16.78</v>
      </c>
      <c r="AC47">
        <v>16.78</v>
      </c>
      <c r="AD47">
        <v>16.78</v>
      </c>
      <c r="AE47">
        <v>16.78</v>
      </c>
      <c r="AF47">
        <v>16.78</v>
      </c>
      <c r="AG47">
        <v>16.78</v>
      </c>
    </row>
    <row r="48" spans="1:33" x14ac:dyDescent="0.35">
      <c r="A48" t="s">
        <v>44</v>
      </c>
      <c r="B48">
        <v>49.536999999999999</v>
      </c>
      <c r="C48">
        <v>51.055999999999997</v>
      </c>
      <c r="D48">
        <v>52.575000000000003</v>
      </c>
      <c r="E48">
        <v>54.094000000000001</v>
      </c>
      <c r="F48">
        <v>54.094000000000001</v>
      </c>
      <c r="G48">
        <v>55.924999999999997</v>
      </c>
      <c r="H48">
        <v>57.802</v>
      </c>
      <c r="I48">
        <v>59.503999999999998</v>
      </c>
      <c r="J48">
        <v>61.256999999999998</v>
      </c>
      <c r="K48">
        <v>62.884999999999998</v>
      </c>
      <c r="L48">
        <v>64.369</v>
      </c>
      <c r="M48">
        <v>65.777000000000001</v>
      </c>
      <c r="N48">
        <v>67.174000000000007</v>
      </c>
      <c r="O48">
        <v>68.498000000000005</v>
      </c>
      <c r="P48">
        <v>69.807000000000002</v>
      </c>
      <c r="Q48">
        <v>71.128</v>
      </c>
      <c r="R48">
        <v>72.429000000000002</v>
      </c>
      <c r="S48">
        <v>73.704999999999998</v>
      </c>
      <c r="T48">
        <v>74.966999999999999</v>
      </c>
      <c r="U48">
        <v>76.266999999999996</v>
      </c>
      <c r="V48">
        <v>77.578000000000003</v>
      </c>
      <c r="W48">
        <v>78.921000000000006</v>
      </c>
      <c r="X48">
        <v>80.292000000000002</v>
      </c>
      <c r="Y48">
        <v>81.691999999999993</v>
      </c>
      <c r="Z48">
        <v>83.055999999999997</v>
      </c>
      <c r="AA48">
        <v>84.394000000000005</v>
      </c>
      <c r="AB48">
        <v>85.722999999999999</v>
      </c>
      <c r="AC48">
        <v>87.024000000000001</v>
      </c>
      <c r="AD48">
        <v>88.316999999999993</v>
      </c>
      <c r="AE48">
        <v>89.588999999999999</v>
      </c>
      <c r="AF48">
        <v>90.834000000000003</v>
      </c>
      <c r="AG48">
        <v>92.064999999999998</v>
      </c>
    </row>
    <row r="49" spans="1:33" x14ac:dyDescent="0.35">
      <c r="A49" t="s">
        <v>45</v>
      </c>
      <c r="B49">
        <v>35.213000000000001</v>
      </c>
      <c r="C49">
        <v>37.707999999999998</v>
      </c>
      <c r="D49">
        <v>40.203000000000003</v>
      </c>
      <c r="E49">
        <v>42.698</v>
      </c>
      <c r="F49">
        <v>42.698</v>
      </c>
      <c r="G49">
        <v>45.908000000000001</v>
      </c>
      <c r="H49">
        <v>51.768000000000001</v>
      </c>
      <c r="I49">
        <v>57.567999999999998</v>
      </c>
      <c r="J49">
        <v>63.768000000000001</v>
      </c>
      <c r="K49">
        <v>69.522999999999996</v>
      </c>
      <c r="L49">
        <v>74.028000000000006</v>
      </c>
      <c r="M49">
        <v>78.453000000000003</v>
      </c>
      <c r="N49">
        <v>83.808000000000007</v>
      </c>
      <c r="O49">
        <v>89.048000000000002</v>
      </c>
      <c r="P49">
        <v>95.778000000000006</v>
      </c>
      <c r="Q49">
        <v>105.82299999999999</v>
      </c>
      <c r="R49">
        <v>117.648</v>
      </c>
      <c r="S49">
        <v>129.97800000000001</v>
      </c>
      <c r="T49">
        <v>143.47300000000001</v>
      </c>
      <c r="U49">
        <v>158.863</v>
      </c>
      <c r="V49">
        <v>174.15799999999999</v>
      </c>
      <c r="W49">
        <v>190.43299999999999</v>
      </c>
      <c r="X49">
        <v>207.548</v>
      </c>
      <c r="Y49">
        <v>225.44800000000001</v>
      </c>
      <c r="Z49">
        <v>242.768</v>
      </c>
      <c r="AA49">
        <v>260.16800000000001</v>
      </c>
      <c r="AB49">
        <v>278.81299999999999</v>
      </c>
      <c r="AC49">
        <v>297.24799999999999</v>
      </c>
      <c r="AD49">
        <v>316.78800000000001</v>
      </c>
      <c r="AE49">
        <v>336.54300000000001</v>
      </c>
      <c r="AF49">
        <v>355.97800000000001</v>
      </c>
      <c r="AG49">
        <v>376.18799999999999</v>
      </c>
    </row>
    <row r="50" spans="1:33" x14ac:dyDescent="0.35">
      <c r="A50" t="s">
        <v>46</v>
      </c>
      <c r="B50">
        <v>25.57</v>
      </c>
      <c r="C50">
        <v>33.991999999999997</v>
      </c>
      <c r="D50">
        <v>42.414000000000001</v>
      </c>
      <c r="E50">
        <v>50.835999999999999</v>
      </c>
      <c r="F50">
        <v>50.835999999999999</v>
      </c>
      <c r="G50">
        <v>58.473999999999997</v>
      </c>
      <c r="H50">
        <v>74.097999999999999</v>
      </c>
      <c r="I50">
        <v>90.891999999999996</v>
      </c>
      <c r="J50">
        <v>109.542</v>
      </c>
      <c r="K50">
        <v>128.43199999999999</v>
      </c>
      <c r="L50">
        <v>144.75</v>
      </c>
      <c r="M50">
        <v>162.298</v>
      </c>
      <c r="N50">
        <v>182.67400000000001</v>
      </c>
      <c r="O50">
        <v>200.52199999999999</v>
      </c>
      <c r="P50">
        <v>218.92599999999999</v>
      </c>
      <c r="Q50">
        <v>240.072</v>
      </c>
      <c r="R50">
        <v>261.19200000000001</v>
      </c>
      <c r="S50">
        <v>281.68400000000003</v>
      </c>
      <c r="T50">
        <v>302.36</v>
      </c>
      <c r="U50">
        <v>323.97800000000001</v>
      </c>
      <c r="V50">
        <v>343.92200000000003</v>
      </c>
      <c r="W50">
        <v>363.45800000000003</v>
      </c>
      <c r="X50">
        <v>382.37200000000001</v>
      </c>
      <c r="Y50">
        <v>400.55200000000002</v>
      </c>
      <c r="Z50">
        <v>416.67599999999999</v>
      </c>
      <c r="AA50">
        <v>431.47199999999998</v>
      </c>
      <c r="AB50">
        <v>445.97800000000001</v>
      </c>
      <c r="AC50">
        <v>458.99599999999998</v>
      </c>
      <c r="AD50">
        <v>471.59199999999998</v>
      </c>
      <c r="AE50">
        <v>483.12200000000001</v>
      </c>
      <c r="AF50">
        <v>493.31599999999997</v>
      </c>
      <c r="AG50">
        <v>502.92599999999999</v>
      </c>
    </row>
    <row r="51" spans="1:33" x14ac:dyDescent="0.35">
      <c r="A51" t="s">
        <v>47</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35">
      <c r="A52" t="s">
        <v>48</v>
      </c>
      <c r="B52">
        <v>9.1880000000000006</v>
      </c>
      <c r="C52">
        <v>9.9619999999999997</v>
      </c>
      <c r="D52">
        <v>10.736000000000001</v>
      </c>
      <c r="E52">
        <v>11.51</v>
      </c>
      <c r="F52">
        <v>11.51</v>
      </c>
      <c r="G52">
        <v>11.51</v>
      </c>
      <c r="H52">
        <v>11.51</v>
      </c>
      <c r="I52">
        <v>11.51</v>
      </c>
      <c r="J52">
        <v>11.51</v>
      </c>
      <c r="K52">
        <v>11.51</v>
      </c>
      <c r="L52">
        <v>11.51</v>
      </c>
      <c r="M52">
        <v>11.51</v>
      </c>
      <c r="N52">
        <v>11.51</v>
      </c>
      <c r="O52">
        <v>11.51</v>
      </c>
      <c r="P52">
        <v>11.51</v>
      </c>
      <c r="Q52">
        <v>11.51</v>
      </c>
      <c r="R52">
        <v>11.51</v>
      </c>
      <c r="S52">
        <v>11.51</v>
      </c>
      <c r="T52">
        <v>11.51</v>
      </c>
      <c r="U52">
        <v>11.51</v>
      </c>
      <c r="V52">
        <v>11.51</v>
      </c>
      <c r="W52">
        <v>11.51</v>
      </c>
      <c r="X52">
        <v>11.51</v>
      </c>
      <c r="Y52">
        <v>11.51</v>
      </c>
      <c r="Z52">
        <v>11.51</v>
      </c>
      <c r="AA52">
        <v>11.51</v>
      </c>
      <c r="AB52">
        <v>11.51</v>
      </c>
      <c r="AC52">
        <v>11.51</v>
      </c>
      <c r="AD52">
        <v>11.51</v>
      </c>
      <c r="AE52">
        <v>11.51</v>
      </c>
      <c r="AF52">
        <v>11.51</v>
      </c>
      <c r="AG52">
        <v>11.51</v>
      </c>
    </row>
    <row r="53" spans="1:33" x14ac:dyDescent="0.35">
      <c r="A53" t="s">
        <v>49</v>
      </c>
      <c r="B53">
        <v>3.306</v>
      </c>
      <c r="C53">
        <v>3.306</v>
      </c>
      <c r="D53">
        <v>3.306</v>
      </c>
      <c r="E53">
        <v>4.306</v>
      </c>
      <c r="F53">
        <v>4.8860000000000001</v>
      </c>
      <c r="G53">
        <v>5.0960000000000001</v>
      </c>
      <c r="H53">
        <v>5.3259999999999996</v>
      </c>
      <c r="I53">
        <v>5.5460000000000003</v>
      </c>
      <c r="J53">
        <v>5.766</v>
      </c>
      <c r="K53">
        <v>5.9660000000000002</v>
      </c>
      <c r="L53">
        <v>6.1559999999999997</v>
      </c>
      <c r="M53">
        <v>6.3360000000000003</v>
      </c>
      <c r="N53">
        <v>6.9859999999999998</v>
      </c>
      <c r="O53">
        <v>7.6559999999999997</v>
      </c>
      <c r="P53">
        <v>8.3559999999999999</v>
      </c>
      <c r="Q53">
        <v>9.0860000000000003</v>
      </c>
      <c r="R53">
        <v>9.8360000000000003</v>
      </c>
      <c r="S53">
        <v>10.616</v>
      </c>
      <c r="T53">
        <v>11.456</v>
      </c>
      <c r="U53">
        <v>12.375999999999999</v>
      </c>
      <c r="V53">
        <v>13.396000000000001</v>
      </c>
      <c r="W53">
        <v>14.516</v>
      </c>
      <c r="X53">
        <v>15.746</v>
      </c>
      <c r="Y53">
        <v>17.096</v>
      </c>
      <c r="Z53">
        <v>18.576000000000001</v>
      </c>
      <c r="AA53">
        <v>20.166</v>
      </c>
      <c r="AB53">
        <v>21.756</v>
      </c>
      <c r="AC53">
        <v>23.346</v>
      </c>
      <c r="AD53">
        <v>24.936</v>
      </c>
      <c r="AE53">
        <v>26.526</v>
      </c>
      <c r="AF53">
        <v>28.116</v>
      </c>
      <c r="AG53">
        <v>29.706</v>
      </c>
    </row>
    <row r="54" spans="1:33" x14ac:dyDescent="0.35">
      <c r="A54" t="s">
        <v>50</v>
      </c>
      <c r="B54">
        <v>0.71099999999999997</v>
      </c>
      <c r="C54">
        <v>0.71099999999999997</v>
      </c>
      <c r="D54">
        <v>0.71099999999999997</v>
      </c>
      <c r="E54">
        <v>0.71099999999999997</v>
      </c>
      <c r="F54">
        <v>0.71099999999999997</v>
      </c>
      <c r="G54">
        <v>0.71099999999999997</v>
      </c>
      <c r="H54">
        <v>0.71099999999999997</v>
      </c>
      <c r="I54">
        <v>0.71099999999999997</v>
      </c>
      <c r="J54">
        <v>0.71099999999999997</v>
      </c>
      <c r="K54">
        <v>0.71099999999999997</v>
      </c>
      <c r="L54">
        <v>0.71099999999999997</v>
      </c>
      <c r="M54">
        <v>0.71099999999999997</v>
      </c>
      <c r="N54">
        <v>0.71099999999999997</v>
      </c>
      <c r="O54">
        <v>0.71099999999999997</v>
      </c>
      <c r="P54">
        <v>0.71099999999999997</v>
      </c>
      <c r="Q54">
        <v>0.71099999999999997</v>
      </c>
      <c r="R54">
        <v>0.71099999999999997</v>
      </c>
      <c r="S54">
        <v>0.71099999999999997</v>
      </c>
      <c r="T54">
        <v>0.71099999999999997</v>
      </c>
      <c r="U54">
        <v>0.71099999999999997</v>
      </c>
      <c r="V54">
        <v>0.71099999999999997</v>
      </c>
      <c r="W54">
        <v>0.71099999999999997</v>
      </c>
      <c r="X54">
        <v>0.71099999999999997</v>
      </c>
      <c r="Y54">
        <v>0.71099999999999997</v>
      </c>
      <c r="Z54">
        <v>0.71099999999999997</v>
      </c>
      <c r="AA54">
        <v>0.71099999999999997</v>
      </c>
      <c r="AB54">
        <v>0.71099999999999997</v>
      </c>
      <c r="AC54">
        <v>0.71099999999999997</v>
      </c>
      <c r="AD54">
        <v>0.71099999999999997</v>
      </c>
      <c r="AE54">
        <v>0.71099999999999997</v>
      </c>
      <c r="AF54">
        <v>0.71099999999999997</v>
      </c>
      <c r="AG54">
        <v>0.71099999999999997</v>
      </c>
    </row>
    <row r="55" spans="1:33" x14ac:dyDescent="0.35">
      <c r="A55" t="s">
        <v>51</v>
      </c>
      <c r="B55">
        <v>0.35</v>
      </c>
      <c r="C55">
        <v>0.35</v>
      </c>
      <c r="D55">
        <v>0.35</v>
      </c>
      <c r="E55">
        <v>0.35</v>
      </c>
      <c r="F55">
        <v>0.35</v>
      </c>
      <c r="G55">
        <v>0.35</v>
      </c>
      <c r="H55">
        <v>0.35</v>
      </c>
      <c r="I55">
        <v>0.35</v>
      </c>
      <c r="J55">
        <v>0.35</v>
      </c>
      <c r="K55">
        <v>0.35</v>
      </c>
      <c r="L55">
        <v>0.35</v>
      </c>
      <c r="M55">
        <v>0.35</v>
      </c>
      <c r="N55">
        <v>4.5</v>
      </c>
      <c r="O55">
        <v>13.05</v>
      </c>
      <c r="P55">
        <v>21.35</v>
      </c>
      <c r="Q55">
        <v>28.75</v>
      </c>
      <c r="R55">
        <v>35.5</v>
      </c>
      <c r="S55">
        <v>41.9</v>
      </c>
      <c r="T55">
        <v>48.1</v>
      </c>
      <c r="U55">
        <v>54.4</v>
      </c>
      <c r="V55">
        <v>60.6</v>
      </c>
      <c r="W55">
        <v>66.5</v>
      </c>
      <c r="X55">
        <v>72.25</v>
      </c>
      <c r="Y55">
        <v>77.55</v>
      </c>
      <c r="Z55">
        <v>80.55</v>
      </c>
      <c r="AA55">
        <v>83.55</v>
      </c>
      <c r="AB55">
        <v>86.5</v>
      </c>
      <c r="AC55">
        <v>89.4</v>
      </c>
      <c r="AD55">
        <v>92.2</v>
      </c>
      <c r="AE55">
        <v>95.1</v>
      </c>
      <c r="AF55">
        <v>98.35</v>
      </c>
      <c r="AG55">
        <v>101.35</v>
      </c>
    </row>
    <row r="56" spans="1:33" x14ac:dyDescent="0.35">
      <c r="A56" t="s">
        <v>52</v>
      </c>
      <c r="B56">
        <v>0.25800000000000001</v>
      </c>
      <c r="C56">
        <v>0.25800000000000001</v>
      </c>
      <c r="D56">
        <v>0.25800000000000001</v>
      </c>
      <c r="E56">
        <v>0.25800000000000001</v>
      </c>
      <c r="F56">
        <v>0.25800000000000001</v>
      </c>
      <c r="G56">
        <v>0.25800000000000001</v>
      </c>
      <c r="H56">
        <v>0.25800000000000001</v>
      </c>
      <c r="I56">
        <v>0.25800000000000001</v>
      </c>
      <c r="J56">
        <v>0.25800000000000001</v>
      </c>
      <c r="K56">
        <v>0.25800000000000001</v>
      </c>
      <c r="L56">
        <v>0.25800000000000001</v>
      </c>
      <c r="M56">
        <v>0.25800000000000001</v>
      </c>
      <c r="N56">
        <v>0.25800000000000001</v>
      </c>
      <c r="O56">
        <v>0.25800000000000001</v>
      </c>
      <c r="P56">
        <v>0.25800000000000001</v>
      </c>
      <c r="Q56">
        <v>0.25800000000000001</v>
      </c>
      <c r="R56">
        <v>0.25800000000000001</v>
      </c>
      <c r="S56">
        <v>0.25800000000000001</v>
      </c>
      <c r="T56">
        <v>0.25800000000000001</v>
      </c>
      <c r="U56">
        <v>0.25800000000000001</v>
      </c>
      <c r="V56">
        <v>0.25800000000000001</v>
      </c>
      <c r="W56">
        <v>0.25800000000000001</v>
      </c>
      <c r="X56">
        <v>0.25800000000000001</v>
      </c>
      <c r="Y56">
        <v>0.25800000000000001</v>
      </c>
      <c r="Z56">
        <v>0.25800000000000001</v>
      </c>
      <c r="AA56">
        <v>0.25800000000000001</v>
      </c>
      <c r="AB56">
        <v>0.25800000000000001</v>
      </c>
      <c r="AC56">
        <v>0.25800000000000001</v>
      </c>
      <c r="AD56">
        <v>0.25800000000000001</v>
      </c>
      <c r="AE56">
        <v>0.25800000000000001</v>
      </c>
      <c r="AF56">
        <v>0.25800000000000001</v>
      </c>
      <c r="AG56">
        <v>0.25800000000000001</v>
      </c>
    </row>
    <row r="57" spans="1:33" x14ac:dyDescent="0.35">
      <c r="A57" t="s">
        <v>53</v>
      </c>
      <c r="B57">
        <v>0</v>
      </c>
      <c r="C57">
        <v>0</v>
      </c>
      <c r="D57">
        <v>0</v>
      </c>
      <c r="E57">
        <v>0</v>
      </c>
      <c r="F57">
        <v>0</v>
      </c>
      <c r="G57">
        <v>0</v>
      </c>
      <c r="H57">
        <v>0.01</v>
      </c>
      <c r="I57">
        <v>0.02</v>
      </c>
      <c r="J57">
        <v>0.03</v>
      </c>
      <c r="K57">
        <v>3.5000000000000003E-2</v>
      </c>
      <c r="L57">
        <v>0.04</v>
      </c>
      <c r="M57">
        <v>4.4999999999999998E-2</v>
      </c>
      <c r="N57">
        <v>0.05</v>
      </c>
      <c r="O57">
        <v>5.5E-2</v>
      </c>
      <c r="P57">
        <v>0.06</v>
      </c>
      <c r="Q57">
        <v>7.0000000000000007E-2</v>
      </c>
      <c r="R57">
        <v>8.5000000000000006E-2</v>
      </c>
      <c r="S57">
        <v>0.1</v>
      </c>
      <c r="T57">
        <v>0.115</v>
      </c>
      <c r="U57">
        <v>0.13500000000000001</v>
      </c>
      <c r="V57">
        <v>0.155</v>
      </c>
      <c r="W57">
        <v>0.17499999999999999</v>
      </c>
      <c r="X57">
        <v>0.19500000000000001</v>
      </c>
      <c r="Y57">
        <v>0.215</v>
      </c>
      <c r="Z57">
        <v>0.23499999999999999</v>
      </c>
      <c r="AA57">
        <v>0.255</v>
      </c>
      <c r="AB57">
        <v>0.27500000000000002</v>
      </c>
      <c r="AC57">
        <v>0.29499999999999998</v>
      </c>
      <c r="AD57">
        <v>0.32</v>
      </c>
      <c r="AE57">
        <v>0.34</v>
      </c>
      <c r="AF57">
        <v>0.36</v>
      </c>
      <c r="AG57">
        <v>0.38</v>
      </c>
    </row>
    <row r="58" spans="1:33" x14ac:dyDescent="0.35">
      <c r="A58" t="s">
        <v>54</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35">
      <c r="A59" t="s">
        <v>55</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35">
      <c r="A60" t="s">
        <v>56</v>
      </c>
      <c r="B60">
        <v>0.114</v>
      </c>
      <c r="C60">
        <v>0.114</v>
      </c>
      <c r="D60">
        <v>0.114</v>
      </c>
      <c r="E60">
        <v>0.114</v>
      </c>
      <c r="F60">
        <v>0.114</v>
      </c>
      <c r="G60">
        <v>0.114</v>
      </c>
      <c r="H60">
        <v>0.114</v>
      </c>
      <c r="I60">
        <v>0.114</v>
      </c>
      <c r="J60">
        <v>0.114</v>
      </c>
      <c r="K60">
        <v>0.114</v>
      </c>
      <c r="L60">
        <v>0.114</v>
      </c>
      <c r="M60">
        <v>0.114</v>
      </c>
      <c r="N60">
        <v>0.114</v>
      </c>
      <c r="O60">
        <v>0.114</v>
      </c>
      <c r="P60">
        <v>0.114</v>
      </c>
      <c r="Q60">
        <v>0.114</v>
      </c>
      <c r="R60">
        <v>0.114</v>
      </c>
      <c r="S60">
        <v>0.114</v>
      </c>
      <c r="T60">
        <v>0.114</v>
      </c>
      <c r="U60">
        <v>0.114</v>
      </c>
      <c r="V60">
        <v>0.114</v>
      </c>
      <c r="W60">
        <v>0.114</v>
      </c>
      <c r="X60">
        <v>0.114</v>
      </c>
      <c r="Y60">
        <v>0.114</v>
      </c>
      <c r="Z60">
        <v>0.114</v>
      </c>
      <c r="AA60">
        <v>0.114</v>
      </c>
      <c r="AB60">
        <v>0.114</v>
      </c>
      <c r="AC60">
        <v>0.114</v>
      </c>
      <c r="AD60">
        <v>0.114</v>
      </c>
      <c r="AE60">
        <v>0.114</v>
      </c>
      <c r="AF60">
        <v>0.114</v>
      </c>
      <c r="AG60">
        <v>0.114</v>
      </c>
    </row>
    <row r="62" spans="1:33" x14ac:dyDescent="0.35">
      <c r="A62" s="60" t="s">
        <v>142</v>
      </c>
    </row>
    <row r="63" spans="1:33" x14ac:dyDescent="0.35">
      <c r="A63" t="s">
        <v>143</v>
      </c>
      <c r="B63" s="59">
        <f>'DRC-BDRC'!F2</f>
        <v>922.18845458994383</v>
      </c>
      <c r="C63" s="59">
        <f>'DRC-BDRC'!G2</f>
        <v>915.44878019872704</v>
      </c>
      <c r="D63" s="59">
        <f>'DRC-BDRC'!H2</f>
        <v>992.34466080550828</v>
      </c>
      <c r="E63" s="59">
        <f>'DRC-BDRC'!I2</f>
        <v>1053.1777454116559</v>
      </c>
      <c r="F63" s="59">
        <f>'DRC-BDRC'!J2</f>
        <v>1111.3422142099921</v>
      </c>
      <c r="G63" s="59">
        <f>'DRC-BDRC'!K2</f>
        <v>1166.2362091672662</v>
      </c>
      <c r="H63" s="59">
        <f>'DRC-BDRC'!L2</f>
        <v>1215.5147551161886</v>
      </c>
      <c r="I63" s="59">
        <f>'DRC-BDRC'!M2</f>
        <v>1263.1069629908131</v>
      </c>
      <c r="J63" s="59">
        <f>'DRC-BDRC'!N2</f>
        <v>1314.2251504753331</v>
      </c>
      <c r="K63" s="59">
        <f>'DRC-BDRC'!O2</f>
        <v>1380.7985980212616</v>
      </c>
      <c r="L63" s="59">
        <f>'DRC-BDRC'!P2</f>
        <v>1448.2066977453781</v>
      </c>
      <c r="M63" s="59">
        <f>'DRC-BDRC'!Q2</f>
        <v>1515.1662428975433</v>
      </c>
      <c r="N63" s="59">
        <f>'DRC-BDRC'!R2</f>
        <v>1601.4022788316638</v>
      </c>
      <c r="O63" s="59">
        <f>'DRC-BDRC'!S2</f>
        <v>1689.1599935668341</v>
      </c>
      <c r="P63" s="59">
        <f>'DRC-BDRC'!T2</f>
        <v>1778.6324359061725</v>
      </c>
      <c r="Q63" s="59">
        <f>'DRC-BDRC'!U2</f>
        <v>1867.8720841005743</v>
      </c>
      <c r="R63" s="59">
        <f>'DRC-BDRC'!V2</f>
        <v>1955.220989605612</v>
      </c>
      <c r="S63" s="59">
        <f>'DRC-BDRC'!W2</f>
        <v>2039.8842455849162</v>
      </c>
      <c r="T63" s="59">
        <f>'DRC-BDRC'!X2</f>
        <v>2123.4857331470703</v>
      </c>
      <c r="U63" s="59">
        <f>'DRC-BDRC'!Y2</f>
        <v>2210.0056643798939</v>
      </c>
      <c r="V63" s="59">
        <f>'DRC-BDRC'!Z2</f>
        <v>2296.9514385607727</v>
      </c>
      <c r="W63" s="59">
        <f>'DRC-BDRC'!AA2</f>
        <v>2383.4997593234671</v>
      </c>
      <c r="X63" s="59">
        <f>'DRC-BDRC'!AB2</f>
        <v>2469.4291883349879</v>
      </c>
      <c r="Y63" s="59">
        <f>'DRC-BDRC'!AC2</f>
        <v>2550.2598577817976</v>
      </c>
      <c r="Z63" s="59">
        <f>'DRC-BDRC'!AD2</f>
        <v>2621.0690231843796</v>
      </c>
      <c r="AA63" s="59">
        <f>'DRC-BDRC'!AE2</f>
        <v>2690.2088842305866</v>
      </c>
      <c r="AB63" s="59">
        <f>'DRC-BDRC'!AF2</f>
        <v>2757.8043548518467</v>
      </c>
      <c r="AC63" s="59">
        <f>'DRC-BDRC'!AG2</f>
        <v>2822.4529922725669</v>
      </c>
      <c r="AD63" s="59">
        <f>'DRC-BDRC'!AH2</f>
        <v>2885.199531191975</v>
      </c>
      <c r="AE63" s="59">
        <f>'DRC-BDRC'!AI2</f>
        <v>2946.7650656687774</v>
      </c>
      <c r="AF63" s="59">
        <f>'DRC-BDRC'!AJ2</f>
        <v>3007.0757829253107</v>
      </c>
      <c r="AG63" s="59">
        <f>'DRC-BDRC'!AK2</f>
        <v>3064.9733901428658</v>
      </c>
    </row>
    <row r="64" spans="1:33" x14ac:dyDescent="0.35">
      <c r="A64" t="s">
        <v>144</v>
      </c>
      <c r="B64" s="59">
        <f>'DRC-PADRC'!F2</f>
        <v>0</v>
      </c>
      <c r="C64" s="59">
        <f>'DRC-PADRC'!G2</f>
        <v>6968.3589057911595</v>
      </c>
      <c r="D64" s="59">
        <f>'DRC-PADRC'!H2</f>
        <v>13853.082256585389</v>
      </c>
      <c r="E64" s="59">
        <f>'DRC-PADRC'!I2</f>
        <v>20753.868403380253</v>
      </c>
      <c r="F64" s="59">
        <f>'DRC-PADRC'!J2</f>
        <v>27657.323165982929</v>
      </c>
      <c r="G64" s="59">
        <f>'DRC-PADRC'!K2</f>
        <v>34564.048402426663</v>
      </c>
      <c r="H64" s="59">
        <f>'DRC-PADRC'!L2</f>
        <v>41476.389087878757</v>
      </c>
      <c r="I64" s="59">
        <f>'DRC-PADRC'!M2</f>
        <v>48390.416111405139</v>
      </c>
      <c r="J64" s="59">
        <f>'DRC-PADRC'!N2</f>
        <v>55300.917155321629</v>
      </c>
      <c r="K64" s="59">
        <f>'DRC-PADRC'!O2</f>
        <v>62195.962939176716</v>
      </c>
      <c r="L64" s="59">
        <f>'DRC-PADRC'!P2</f>
        <v>69090.174070853609</v>
      </c>
      <c r="M64" s="59">
        <f>'DRC-PADRC'!Q2</f>
        <v>75984.83375710246</v>
      </c>
      <c r="N64" s="59">
        <f>'DRC-PADRC'!R2</f>
        <v>82860.216952569346</v>
      </c>
      <c r="O64" s="59">
        <f>'DRC-PADRC'!S2</f>
        <v>89734.078469235188</v>
      </c>
      <c r="P64" s="59">
        <f>'DRC-PADRC'!T2</f>
        <v>96606.225258296865</v>
      </c>
      <c r="Q64" s="59">
        <f>'DRC-PADRC'!U2</f>
        <v>103478.60484150347</v>
      </c>
      <c r="R64" s="59">
        <f>'DRC-PADRC'!V2</f>
        <v>110352.87516739944</v>
      </c>
      <c r="S64" s="59">
        <f>'DRC-PADRC'!W2</f>
        <v>117229.83114282115</v>
      </c>
      <c r="T64" s="59">
        <f>'DRC-PADRC'!X2</f>
        <v>124107.84888666001</v>
      </c>
      <c r="U64" s="59">
        <f>'DRC-PADRC'!Y2</f>
        <v>130982.9481868282</v>
      </c>
      <c r="V64" s="59">
        <f>'DRC-PADRC'!Z2</f>
        <v>137857.62164404648</v>
      </c>
      <c r="W64" s="59">
        <f>'DRC-PADRC'!AA2</f>
        <v>144732.69255468479</v>
      </c>
      <c r="X64" s="59">
        <f>'DRC-PADRC'!AB2</f>
        <v>151608.38235707427</v>
      </c>
      <c r="Y64" s="59">
        <f>'DRC-PADRC'!AC2</f>
        <v>158489.17091902849</v>
      </c>
      <c r="Z64" s="59">
        <f>'DRC-PADRC'!AD2</f>
        <v>165379.98098502689</v>
      </c>
      <c r="AA64" s="59">
        <f>'DRC-PADRC'!AE2</f>
        <v>172272.46035538171</v>
      </c>
      <c r="AB64" s="59">
        <f>'DRC-PADRC'!AF2</f>
        <v>179166.48411616147</v>
      </c>
      <c r="AC64" s="59">
        <f>'DRC-PADRC'!AG2</f>
        <v>186063.45471014176</v>
      </c>
      <c r="AD64" s="59">
        <f>'DRC-PADRC'!AH2</f>
        <v>192962.32740262334</v>
      </c>
      <c r="AE64" s="59">
        <f>'DRC-PADRC'!AI2</f>
        <v>199862.38109954755</v>
      </c>
      <c r="AF64" s="59">
        <f>'DRC-PADRC'!AJ2</f>
        <v>206763.68961369205</v>
      </c>
      <c r="AG64" s="59">
        <f>'DRC-PADRC'!AK2</f>
        <v>213667.41123787549</v>
      </c>
    </row>
    <row r="67" spans="1:33" x14ac:dyDescent="0.35">
      <c r="A67" s="3" t="s">
        <v>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9" spans="1:33" x14ac:dyDescent="0.35">
      <c r="A69" t="s">
        <v>150</v>
      </c>
    </row>
    <row r="71" spans="1:33" x14ac:dyDescent="0.35">
      <c r="A71" t="s">
        <v>29</v>
      </c>
      <c r="B71">
        <v>2019</v>
      </c>
      <c r="C71">
        <v>2020</v>
      </c>
      <c r="D71">
        <v>2021</v>
      </c>
      <c r="E71">
        <v>2022</v>
      </c>
      <c r="F71">
        <v>2023</v>
      </c>
      <c r="G71">
        <v>2024</v>
      </c>
      <c r="H71">
        <v>2025</v>
      </c>
      <c r="I71">
        <v>2026</v>
      </c>
      <c r="J71">
        <v>2027</v>
      </c>
      <c r="K71">
        <v>2028</v>
      </c>
      <c r="L71">
        <v>2029</v>
      </c>
      <c r="M71">
        <v>2030</v>
      </c>
      <c r="N71">
        <v>2031</v>
      </c>
      <c r="O71">
        <v>2032</v>
      </c>
      <c r="P71">
        <v>2033</v>
      </c>
      <c r="Q71">
        <v>2034</v>
      </c>
      <c r="R71">
        <v>2035</v>
      </c>
      <c r="S71">
        <v>2036</v>
      </c>
      <c r="T71">
        <v>2037</v>
      </c>
      <c r="U71">
        <v>2038</v>
      </c>
      <c r="V71">
        <v>2039</v>
      </c>
      <c r="W71">
        <v>2040</v>
      </c>
      <c r="X71">
        <v>2041</v>
      </c>
      <c r="Y71">
        <v>2042</v>
      </c>
      <c r="Z71">
        <v>2043</v>
      </c>
      <c r="AA71">
        <v>2044</v>
      </c>
      <c r="AB71">
        <v>2045</v>
      </c>
      <c r="AC71">
        <v>2046</v>
      </c>
      <c r="AD71">
        <v>2047</v>
      </c>
      <c r="AE71">
        <v>2048</v>
      </c>
      <c r="AF71">
        <v>2049</v>
      </c>
      <c r="AG71">
        <v>2050</v>
      </c>
    </row>
    <row r="72" spans="1:33" x14ac:dyDescent="0.35">
      <c r="A72" t="s">
        <v>148</v>
      </c>
      <c r="B72">
        <v>922</v>
      </c>
      <c r="C72">
        <v>915</v>
      </c>
      <c r="D72">
        <v>992</v>
      </c>
      <c r="E72">
        <v>1053</v>
      </c>
      <c r="F72">
        <v>1111</v>
      </c>
      <c r="G72">
        <v>2058.39</v>
      </c>
      <c r="H72">
        <v>3357.7</v>
      </c>
      <c r="I72">
        <v>5011.08</v>
      </c>
      <c r="J72">
        <v>6074.96</v>
      </c>
      <c r="K72">
        <v>7272.69</v>
      </c>
      <c r="L72">
        <v>8589.41</v>
      </c>
      <c r="M72">
        <v>10025.299999999999</v>
      </c>
      <c r="N72">
        <v>10024.799999999999</v>
      </c>
      <c r="O72">
        <v>10024.799999999999</v>
      </c>
      <c r="P72">
        <v>10025</v>
      </c>
      <c r="Q72">
        <v>10024.6</v>
      </c>
      <c r="R72">
        <v>10023.9</v>
      </c>
      <c r="S72">
        <v>10024</v>
      </c>
      <c r="T72">
        <v>10023.200000000001</v>
      </c>
      <c r="U72">
        <v>10023.4</v>
      </c>
      <c r="V72">
        <v>10023.200000000001</v>
      </c>
      <c r="W72">
        <v>10022.4</v>
      </c>
      <c r="X72">
        <v>10022.200000000001</v>
      </c>
      <c r="Y72">
        <v>10022.1</v>
      </c>
      <c r="Z72">
        <v>10022.1</v>
      </c>
      <c r="AA72">
        <v>10021.700000000001</v>
      </c>
      <c r="AB72">
        <v>10021.9</v>
      </c>
      <c r="AC72">
        <v>10021.1</v>
      </c>
      <c r="AD72">
        <v>10021.1</v>
      </c>
      <c r="AE72">
        <v>10021.4</v>
      </c>
      <c r="AF72">
        <v>10020.9</v>
      </c>
      <c r="AG72">
        <v>10020.799999999999</v>
      </c>
    </row>
    <row r="74" spans="1:33" x14ac:dyDescent="0.35">
      <c r="A74" t="s">
        <v>29</v>
      </c>
      <c r="B74">
        <v>2019</v>
      </c>
      <c r="C74">
        <v>2020</v>
      </c>
      <c r="D74">
        <v>2021</v>
      </c>
      <c r="E74">
        <v>2022</v>
      </c>
      <c r="F74">
        <v>2023</v>
      </c>
      <c r="G74">
        <v>2024</v>
      </c>
      <c r="H74">
        <v>2025</v>
      </c>
      <c r="I74">
        <v>2026</v>
      </c>
      <c r="J74">
        <v>2027</v>
      </c>
      <c r="K74">
        <v>2028</v>
      </c>
      <c r="L74">
        <v>2029</v>
      </c>
      <c r="M74">
        <v>2030</v>
      </c>
      <c r="N74">
        <v>2031</v>
      </c>
      <c r="O74">
        <v>2032</v>
      </c>
      <c r="P74">
        <v>2033</v>
      </c>
      <c r="Q74">
        <v>2034</v>
      </c>
      <c r="R74">
        <v>2035</v>
      </c>
      <c r="S74">
        <v>2036</v>
      </c>
      <c r="T74">
        <v>2037</v>
      </c>
      <c r="U74">
        <v>2038</v>
      </c>
      <c r="V74">
        <v>2039</v>
      </c>
      <c r="W74">
        <v>2040</v>
      </c>
      <c r="X74">
        <v>2041</v>
      </c>
      <c r="Y74">
        <v>2042</v>
      </c>
      <c r="Z74">
        <v>2043</v>
      </c>
      <c r="AA74">
        <v>2044</v>
      </c>
      <c r="AB74">
        <v>2045</v>
      </c>
      <c r="AC74">
        <v>2046</v>
      </c>
      <c r="AD74">
        <v>2047</v>
      </c>
      <c r="AE74">
        <v>2048</v>
      </c>
      <c r="AF74">
        <v>2049</v>
      </c>
      <c r="AG74">
        <v>2050</v>
      </c>
    </row>
    <row r="75" spans="1:33" x14ac:dyDescent="0.35">
      <c r="A75" t="s">
        <v>86</v>
      </c>
      <c r="B75">
        <v>8514</v>
      </c>
      <c r="C75">
        <v>9546</v>
      </c>
      <c r="D75">
        <v>9546</v>
      </c>
      <c r="E75">
        <v>9546</v>
      </c>
      <c r="F75">
        <v>0</v>
      </c>
      <c r="G75">
        <v>2580</v>
      </c>
      <c r="H75">
        <v>4386</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35">
      <c r="A76" t="s">
        <v>87</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35">
      <c r="A77" t="s">
        <v>88</v>
      </c>
      <c r="B77">
        <v>0</v>
      </c>
      <c r="C77">
        <v>500</v>
      </c>
      <c r="D77">
        <v>500</v>
      </c>
      <c r="E77">
        <v>500</v>
      </c>
      <c r="F77">
        <v>1000</v>
      </c>
      <c r="G77">
        <v>1500</v>
      </c>
      <c r="H77">
        <v>2000</v>
      </c>
      <c r="I77">
        <v>1000</v>
      </c>
      <c r="J77">
        <v>1000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35">
      <c r="A78" t="s">
        <v>89</v>
      </c>
      <c r="B78">
        <v>155</v>
      </c>
      <c r="C78">
        <v>1519</v>
      </c>
      <c r="D78">
        <v>1519</v>
      </c>
      <c r="E78">
        <v>1519</v>
      </c>
      <c r="F78">
        <v>0</v>
      </c>
      <c r="G78">
        <v>1878</v>
      </c>
      <c r="H78">
        <v>1916</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908</v>
      </c>
      <c r="AE78">
        <v>1142</v>
      </c>
      <c r="AF78">
        <v>1220</v>
      </c>
      <c r="AG78">
        <v>1219</v>
      </c>
    </row>
    <row r="79" spans="1:33" x14ac:dyDescent="0.35">
      <c r="A79" t="s">
        <v>90</v>
      </c>
      <c r="B79">
        <v>2365</v>
      </c>
      <c r="C79">
        <v>2495</v>
      </c>
      <c r="D79">
        <v>2495</v>
      </c>
      <c r="E79">
        <v>2495</v>
      </c>
      <c r="F79">
        <v>0</v>
      </c>
      <c r="G79">
        <v>3730</v>
      </c>
      <c r="H79">
        <v>6615</v>
      </c>
      <c r="I79">
        <v>15485</v>
      </c>
      <c r="J79">
        <v>16545</v>
      </c>
      <c r="K79">
        <v>18550</v>
      </c>
      <c r="L79">
        <v>21305</v>
      </c>
      <c r="M79">
        <v>19845</v>
      </c>
      <c r="N79">
        <v>5060</v>
      </c>
      <c r="O79">
        <v>4505</v>
      </c>
      <c r="P79">
        <v>5065</v>
      </c>
      <c r="Q79">
        <v>5850</v>
      </c>
      <c r="R79">
        <v>6470</v>
      </c>
      <c r="S79">
        <v>6700</v>
      </c>
      <c r="T79">
        <v>7420</v>
      </c>
      <c r="U79">
        <v>8125</v>
      </c>
      <c r="V79">
        <v>7685</v>
      </c>
      <c r="W79">
        <v>8190</v>
      </c>
      <c r="X79">
        <v>8480</v>
      </c>
      <c r="Y79">
        <v>7835</v>
      </c>
      <c r="Z79">
        <v>10200</v>
      </c>
      <c r="AA79">
        <v>8695</v>
      </c>
      <c r="AB79">
        <v>9245</v>
      </c>
      <c r="AC79">
        <v>9185</v>
      </c>
      <c r="AD79">
        <v>10535</v>
      </c>
      <c r="AE79">
        <v>16725</v>
      </c>
      <c r="AF79">
        <v>17110</v>
      </c>
      <c r="AG79">
        <v>17770</v>
      </c>
    </row>
    <row r="80" spans="1:33" x14ac:dyDescent="0.35">
      <c r="A80" t="s">
        <v>91</v>
      </c>
      <c r="B80">
        <v>8518</v>
      </c>
      <c r="C80">
        <v>8422</v>
      </c>
      <c r="D80">
        <v>8422</v>
      </c>
      <c r="E80">
        <v>8422</v>
      </c>
      <c r="F80">
        <v>0</v>
      </c>
      <c r="G80">
        <v>8896</v>
      </c>
      <c r="H80">
        <v>17588</v>
      </c>
      <c r="I80">
        <v>41042</v>
      </c>
      <c r="J80">
        <v>39446</v>
      </c>
      <c r="K80">
        <v>37652</v>
      </c>
      <c r="L80">
        <v>34128</v>
      </c>
      <c r="M80">
        <v>35120</v>
      </c>
      <c r="N80">
        <v>11614</v>
      </c>
      <c r="O80">
        <v>10326</v>
      </c>
      <c r="P80">
        <v>10624</v>
      </c>
      <c r="Q80">
        <v>11180</v>
      </c>
      <c r="R80">
        <v>11326</v>
      </c>
      <c r="S80">
        <v>10796</v>
      </c>
      <c r="T80">
        <v>10988</v>
      </c>
      <c r="U80">
        <v>11114</v>
      </c>
      <c r="V80">
        <v>9756</v>
      </c>
      <c r="W80">
        <v>9562</v>
      </c>
      <c r="X80">
        <v>9644</v>
      </c>
      <c r="Y80">
        <v>7710</v>
      </c>
      <c r="Z80">
        <v>9220</v>
      </c>
      <c r="AA80">
        <v>7128</v>
      </c>
      <c r="AB80">
        <v>6910</v>
      </c>
      <c r="AC80">
        <v>6232</v>
      </c>
      <c r="AD80">
        <v>6488</v>
      </c>
      <c r="AE80">
        <v>9540</v>
      </c>
      <c r="AF80">
        <v>9044</v>
      </c>
      <c r="AG80">
        <v>8606</v>
      </c>
    </row>
    <row r="81" spans="1:33" x14ac:dyDescent="0.35">
      <c r="A81" t="s">
        <v>92</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35">
      <c r="A82" t="s">
        <v>93</v>
      </c>
      <c r="B82">
        <v>774</v>
      </c>
      <c r="C82">
        <v>774</v>
      </c>
      <c r="D82">
        <v>774</v>
      </c>
      <c r="E82">
        <v>774</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35">
      <c r="A83" t="s">
        <v>94</v>
      </c>
      <c r="B83">
        <v>0</v>
      </c>
      <c r="C83">
        <v>0</v>
      </c>
      <c r="D83">
        <v>0</v>
      </c>
      <c r="E83">
        <v>1000</v>
      </c>
      <c r="F83">
        <v>580</v>
      </c>
      <c r="G83">
        <v>220</v>
      </c>
      <c r="H83">
        <v>230</v>
      </c>
      <c r="I83">
        <v>0</v>
      </c>
      <c r="J83">
        <v>0</v>
      </c>
      <c r="K83">
        <v>0</v>
      </c>
      <c r="L83">
        <v>0</v>
      </c>
      <c r="M83">
        <v>0</v>
      </c>
      <c r="N83">
        <v>0</v>
      </c>
      <c r="O83">
        <v>0</v>
      </c>
      <c r="P83">
        <v>0</v>
      </c>
      <c r="Q83">
        <v>0</v>
      </c>
      <c r="R83">
        <v>0</v>
      </c>
      <c r="S83">
        <v>610</v>
      </c>
      <c r="T83">
        <v>630</v>
      </c>
      <c r="U83">
        <v>660</v>
      </c>
      <c r="V83">
        <v>680</v>
      </c>
      <c r="W83">
        <v>710</v>
      </c>
      <c r="X83">
        <v>740</v>
      </c>
      <c r="Y83">
        <v>760</v>
      </c>
      <c r="Z83">
        <v>790</v>
      </c>
      <c r="AA83">
        <v>870</v>
      </c>
      <c r="AB83">
        <v>960</v>
      </c>
      <c r="AC83">
        <v>1050</v>
      </c>
      <c r="AD83">
        <v>1150</v>
      </c>
      <c r="AE83">
        <v>1260</v>
      </c>
      <c r="AF83">
        <v>1390</v>
      </c>
      <c r="AG83">
        <v>1520</v>
      </c>
    </row>
    <row r="84" spans="1:33" x14ac:dyDescent="0.35">
      <c r="A84" t="s">
        <v>95</v>
      </c>
      <c r="B84">
        <v>1</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row>
    <row r="85" spans="1:33" x14ac:dyDescent="0.35">
      <c r="A85" t="s">
        <v>96</v>
      </c>
      <c r="B85">
        <v>0</v>
      </c>
      <c r="C85">
        <v>0</v>
      </c>
      <c r="D85">
        <v>0</v>
      </c>
      <c r="E85">
        <v>0</v>
      </c>
      <c r="F85">
        <v>0</v>
      </c>
      <c r="G85">
        <v>0</v>
      </c>
      <c r="H85">
        <v>0</v>
      </c>
      <c r="I85">
        <v>0</v>
      </c>
      <c r="J85">
        <v>0</v>
      </c>
      <c r="K85">
        <v>0</v>
      </c>
      <c r="L85">
        <v>0</v>
      </c>
      <c r="M85">
        <v>0</v>
      </c>
      <c r="N85">
        <v>0</v>
      </c>
      <c r="O85">
        <v>0</v>
      </c>
      <c r="P85">
        <v>0</v>
      </c>
      <c r="Q85">
        <v>0</v>
      </c>
      <c r="R85">
        <v>0</v>
      </c>
      <c r="S85">
        <v>2850</v>
      </c>
      <c r="T85">
        <v>7300</v>
      </c>
      <c r="U85">
        <v>7650</v>
      </c>
      <c r="V85">
        <v>7400</v>
      </c>
      <c r="W85">
        <v>7150</v>
      </c>
      <c r="X85">
        <v>7100</v>
      </c>
      <c r="Y85">
        <v>7200</v>
      </c>
      <c r="Z85">
        <v>4350</v>
      </c>
      <c r="AA85">
        <v>4900</v>
      </c>
      <c r="AB85">
        <v>4850</v>
      </c>
      <c r="AC85">
        <v>4950</v>
      </c>
      <c r="AD85">
        <v>3800</v>
      </c>
      <c r="AE85">
        <v>1850</v>
      </c>
      <c r="AF85">
        <v>2050</v>
      </c>
      <c r="AG85">
        <v>1600</v>
      </c>
    </row>
    <row r="86" spans="1:33" x14ac:dyDescent="0.35">
      <c r="A86" t="s">
        <v>97</v>
      </c>
      <c r="B86">
        <v>258</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35">
      <c r="A87" t="s">
        <v>98</v>
      </c>
      <c r="B87">
        <v>0</v>
      </c>
      <c r="C87">
        <v>0</v>
      </c>
      <c r="D87">
        <v>0</v>
      </c>
      <c r="E87">
        <v>0</v>
      </c>
      <c r="F87">
        <v>0</v>
      </c>
      <c r="G87">
        <v>5</v>
      </c>
      <c r="H87">
        <v>10</v>
      </c>
      <c r="I87">
        <v>50</v>
      </c>
      <c r="J87">
        <v>40</v>
      </c>
      <c r="K87">
        <v>30</v>
      </c>
      <c r="L87">
        <v>20</v>
      </c>
      <c r="M87">
        <v>15</v>
      </c>
      <c r="N87">
        <v>0</v>
      </c>
      <c r="O87">
        <v>0</v>
      </c>
      <c r="P87">
        <v>0</v>
      </c>
      <c r="Q87">
        <v>5</v>
      </c>
      <c r="R87">
        <v>5</v>
      </c>
      <c r="S87">
        <v>5</v>
      </c>
      <c r="T87">
        <v>5</v>
      </c>
      <c r="U87">
        <v>5</v>
      </c>
      <c r="V87">
        <v>5</v>
      </c>
      <c r="W87">
        <v>5</v>
      </c>
      <c r="X87">
        <v>5</v>
      </c>
      <c r="Y87">
        <v>5</v>
      </c>
      <c r="Z87">
        <v>10</v>
      </c>
      <c r="AA87">
        <v>5</v>
      </c>
      <c r="AB87">
        <v>10</v>
      </c>
      <c r="AC87">
        <v>10</v>
      </c>
      <c r="AD87">
        <v>10</v>
      </c>
      <c r="AE87">
        <v>15</v>
      </c>
      <c r="AF87">
        <v>15</v>
      </c>
      <c r="AG87">
        <v>15</v>
      </c>
    </row>
    <row r="88" spans="1:33" x14ac:dyDescent="0.35">
      <c r="A88" t="s">
        <v>99</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35">
      <c r="A89" t="s">
        <v>100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35">
      <c r="A90" t="s">
        <v>101</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2" spans="1:33" x14ac:dyDescent="0.35">
      <c r="A92" t="s">
        <v>57</v>
      </c>
    </row>
    <row r="93" spans="1:33" x14ac:dyDescent="0.35">
      <c r="A93" t="s">
        <v>29</v>
      </c>
      <c r="B93">
        <v>2019</v>
      </c>
      <c r="C93">
        <v>2020</v>
      </c>
      <c r="D93">
        <v>2021</v>
      </c>
      <c r="E93">
        <v>2022</v>
      </c>
      <c r="F93">
        <v>2023</v>
      </c>
      <c r="G93">
        <v>2024</v>
      </c>
      <c r="H93">
        <v>2025</v>
      </c>
      <c r="I93">
        <v>2026</v>
      </c>
      <c r="J93">
        <v>2027</v>
      </c>
      <c r="K93">
        <v>2028</v>
      </c>
      <c r="L93">
        <v>2029</v>
      </c>
      <c r="M93">
        <v>2030</v>
      </c>
      <c r="N93">
        <v>2031</v>
      </c>
      <c r="O93">
        <v>2032</v>
      </c>
      <c r="P93">
        <v>2033</v>
      </c>
      <c r="Q93">
        <v>2034</v>
      </c>
      <c r="R93">
        <v>2035</v>
      </c>
      <c r="S93">
        <v>2036</v>
      </c>
      <c r="T93">
        <v>2037</v>
      </c>
      <c r="U93">
        <v>2038</v>
      </c>
      <c r="V93">
        <v>2039</v>
      </c>
      <c r="W93">
        <v>2040</v>
      </c>
      <c r="X93">
        <v>2041</v>
      </c>
      <c r="Y93">
        <v>2042</v>
      </c>
      <c r="Z93">
        <v>2043</v>
      </c>
      <c r="AA93">
        <v>2044</v>
      </c>
      <c r="AB93">
        <v>2045</v>
      </c>
      <c r="AC93">
        <v>2046</v>
      </c>
      <c r="AD93">
        <v>2047</v>
      </c>
      <c r="AE93">
        <v>2048</v>
      </c>
      <c r="AF93">
        <v>2049</v>
      </c>
      <c r="AG93">
        <v>2050</v>
      </c>
    </row>
    <row r="94" spans="1:33" x14ac:dyDescent="0.35">
      <c r="A94" t="s">
        <v>41</v>
      </c>
      <c r="B94">
        <v>200.196</v>
      </c>
      <c r="C94">
        <v>205.35599999999999</v>
      </c>
      <c r="D94">
        <v>210.51599999999999</v>
      </c>
      <c r="E94">
        <v>215.16</v>
      </c>
      <c r="F94">
        <v>210.25800000000001</v>
      </c>
      <c r="G94">
        <v>206.38800000000001</v>
      </c>
      <c r="H94">
        <v>203.80799999999999</v>
      </c>
      <c r="I94">
        <v>196.84200000000001</v>
      </c>
      <c r="J94">
        <v>191.166</v>
      </c>
      <c r="K94">
        <v>190.392</v>
      </c>
      <c r="L94">
        <v>189.61799999999999</v>
      </c>
      <c r="M94">
        <v>188.58600000000001</v>
      </c>
      <c r="N94">
        <v>187.554</v>
      </c>
      <c r="O94">
        <v>187.554</v>
      </c>
      <c r="P94">
        <v>187.554</v>
      </c>
      <c r="Q94">
        <v>187.554</v>
      </c>
      <c r="R94">
        <v>187.554</v>
      </c>
      <c r="S94">
        <v>187.554</v>
      </c>
      <c r="T94">
        <v>187.554</v>
      </c>
      <c r="U94">
        <v>187.554</v>
      </c>
      <c r="V94">
        <v>187.554</v>
      </c>
      <c r="W94">
        <v>187.554</v>
      </c>
      <c r="X94">
        <v>187.554</v>
      </c>
      <c r="Y94">
        <v>187.554</v>
      </c>
      <c r="Z94">
        <v>187.554</v>
      </c>
      <c r="AA94">
        <v>187.554</v>
      </c>
      <c r="AB94">
        <v>187.554</v>
      </c>
      <c r="AC94">
        <v>187.554</v>
      </c>
      <c r="AD94">
        <v>187.554</v>
      </c>
      <c r="AE94">
        <v>187.554</v>
      </c>
      <c r="AF94">
        <v>187.554</v>
      </c>
      <c r="AG94">
        <v>187.554</v>
      </c>
    </row>
    <row r="95" spans="1:33" x14ac:dyDescent="0.35">
      <c r="A95" t="s">
        <v>42</v>
      </c>
      <c r="B95">
        <v>24.8</v>
      </c>
      <c r="C95">
        <v>24.8</v>
      </c>
      <c r="D95">
        <v>24.8</v>
      </c>
      <c r="E95">
        <v>24.8</v>
      </c>
      <c r="F95">
        <v>24.8</v>
      </c>
      <c r="G95">
        <v>24.8</v>
      </c>
      <c r="H95">
        <v>24.8</v>
      </c>
      <c r="I95">
        <v>24.8</v>
      </c>
      <c r="J95">
        <v>24.646000000000001</v>
      </c>
      <c r="K95">
        <v>24.492000000000001</v>
      </c>
      <c r="L95">
        <v>24.338000000000001</v>
      </c>
      <c r="M95">
        <v>24.03</v>
      </c>
      <c r="N95">
        <v>23.722000000000001</v>
      </c>
      <c r="O95">
        <v>23.722000000000001</v>
      </c>
      <c r="P95">
        <v>23.722000000000001</v>
      </c>
      <c r="Q95">
        <v>23.722000000000001</v>
      </c>
      <c r="R95">
        <v>23.722000000000001</v>
      </c>
      <c r="S95">
        <v>23.722000000000001</v>
      </c>
      <c r="T95">
        <v>23.722000000000001</v>
      </c>
      <c r="U95">
        <v>23.722000000000001</v>
      </c>
      <c r="V95">
        <v>23.722000000000001</v>
      </c>
      <c r="W95">
        <v>23.722000000000001</v>
      </c>
      <c r="X95">
        <v>23.722000000000001</v>
      </c>
      <c r="Y95">
        <v>23.722000000000001</v>
      </c>
      <c r="Z95">
        <v>23.722000000000001</v>
      </c>
      <c r="AA95">
        <v>23.722000000000001</v>
      </c>
      <c r="AB95">
        <v>23.722000000000001</v>
      </c>
      <c r="AC95">
        <v>23.722000000000001</v>
      </c>
      <c r="AD95">
        <v>23.722000000000001</v>
      </c>
      <c r="AE95">
        <v>23.722000000000001</v>
      </c>
      <c r="AF95">
        <v>23.722000000000001</v>
      </c>
      <c r="AG95">
        <v>23.722000000000001</v>
      </c>
    </row>
    <row r="96" spans="1:33" x14ac:dyDescent="0.35">
      <c r="A96" t="s">
        <v>43</v>
      </c>
      <c r="B96">
        <v>6.78</v>
      </c>
      <c r="C96">
        <v>7.28</v>
      </c>
      <c r="D96">
        <v>7.78</v>
      </c>
      <c r="E96">
        <v>8.2799999999999994</v>
      </c>
      <c r="F96">
        <v>9.2799999999999994</v>
      </c>
      <c r="G96">
        <v>10.78</v>
      </c>
      <c r="H96">
        <v>12.78</v>
      </c>
      <c r="I96">
        <v>13.78</v>
      </c>
      <c r="J96">
        <v>14.78</v>
      </c>
      <c r="K96">
        <v>14.28</v>
      </c>
      <c r="L96">
        <v>13.78</v>
      </c>
      <c r="M96">
        <v>13.28</v>
      </c>
      <c r="N96">
        <v>12.78</v>
      </c>
      <c r="O96">
        <v>12.78</v>
      </c>
      <c r="P96">
        <v>12.78</v>
      </c>
      <c r="Q96">
        <v>12.78</v>
      </c>
      <c r="R96">
        <v>12.78</v>
      </c>
      <c r="S96">
        <v>12.78</v>
      </c>
      <c r="T96">
        <v>12.78</v>
      </c>
      <c r="U96">
        <v>12.78</v>
      </c>
      <c r="V96">
        <v>12.78</v>
      </c>
      <c r="W96">
        <v>12.78</v>
      </c>
      <c r="X96">
        <v>12.78</v>
      </c>
      <c r="Y96">
        <v>12.78</v>
      </c>
      <c r="Z96">
        <v>12.78</v>
      </c>
      <c r="AA96">
        <v>12.78</v>
      </c>
      <c r="AB96">
        <v>12.78</v>
      </c>
      <c r="AC96">
        <v>12.78</v>
      </c>
      <c r="AD96">
        <v>12.78</v>
      </c>
      <c r="AE96">
        <v>12.78</v>
      </c>
      <c r="AF96">
        <v>12.78</v>
      </c>
      <c r="AG96">
        <v>12.78</v>
      </c>
    </row>
    <row r="97" spans="1:33" x14ac:dyDescent="0.35">
      <c r="A97" t="s">
        <v>44</v>
      </c>
      <c r="B97">
        <v>49.536999999999999</v>
      </c>
      <c r="C97">
        <v>51.055999999999997</v>
      </c>
      <c r="D97">
        <v>52.575000000000003</v>
      </c>
      <c r="E97">
        <v>54.094000000000001</v>
      </c>
      <c r="F97">
        <v>54.094000000000001</v>
      </c>
      <c r="G97">
        <v>55.972000000000001</v>
      </c>
      <c r="H97">
        <v>57.887999999999998</v>
      </c>
      <c r="I97">
        <v>57.887999999999998</v>
      </c>
      <c r="J97">
        <v>57.887999999999998</v>
      </c>
      <c r="K97">
        <v>57.887999999999998</v>
      </c>
      <c r="L97">
        <v>57.887999999999998</v>
      </c>
      <c r="M97">
        <v>57.887999999999998</v>
      </c>
      <c r="N97">
        <v>57.887999999999998</v>
      </c>
      <c r="O97">
        <v>57.887999999999998</v>
      </c>
      <c r="P97">
        <v>57.887999999999998</v>
      </c>
      <c r="Q97">
        <v>57.887999999999998</v>
      </c>
      <c r="R97">
        <v>57.887999999999998</v>
      </c>
      <c r="S97">
        <v>57.887999999999998</v>
      </c>
      <c r="T97">
        <v>57.887999999999998</v>
      </c>
      <c r="U97">
        <v>57.887999999999998</v>
      </c>
      <c r="V97">
        <v>57.887999999999998</v>
      </c>
      <c r="W97">
        <v>57.887999999999998</v>
      </c>
      <c r="X97">
        <v>57.887999999999998</v>
      </c>
      <c r="Y97">
        <v>57.887999999999998</v>
      </c>
      <c r="Z97">
        <v>57.887999999999998</v>
      </c>
      <c r="AA97">
        <v>57.887999999999998</v>
      </c>
      <c r="AB97">
        <v>57.887999999999998</v>
      </c>
      <c r="AC97">
        <v>57.887999999999998</v>
      </c>
      <c r="AD97">
        <v>58.795999999999999</v>
      </c>
      <c r="AE97">
        <v>59.938000000000002</v>
      </c>
      <c r="AF97">
        <v>61.158000000000001</v>
      </c>
      <c r="AG97">
        <v>62.377000000000002</v>
      </c>
    </row>
    <row r="98" spans="1:33" x14ac:dyDescent="0.35">
      <c r="A98" t="s">
        <v>45</v>
      </c>
      <c r="B98">
        <v>35.213000000000001</v>
      </c>
      <c r="C98">
        <v>37.707999999999998</v>
      </c>
      <c r="D98">
        <v>40.203000000000003</v>
      </c>
      <c r="E98">
        <v>42.698</v>
      </c>
      <c r="F98">
        <v>42.698</v>
      </c>
      <c r="G98">
        <v>46.427999999999997</v>
      </c>
      <c r="H98">
        <v>53.042999999999999</v>
      </c>
      <c r="I98">
        <v>68.528000000000006</v>
      </c>
      <c r="J98">
        <v>85.072999999999993</v>
      </c>
      <c r="K98">
        <v>103.623</v>
      </c>
      <c r="L98">
        <v>124.928</v>
      </c>
      <c r="M98">
        <v>144.773</v>
      </c>
      <c r="N98">
        <v>149.833</v>
      </c>
      <c r="O98">
        <v>154.33799999999999</v>
      </c>
      <c r="P98">
        <v>159.40299999999999</v>
      </c>
      <c r="Q98">
        <v>165.25299999999999</v>
      </c>
      <c r="R98">
        <v>171.72300000000001</v>
      </c>
      <c r="S98">
        <v>178.423</v>
      </c>
      <c r="T98">
        <v>185.84299999999999</v>
      </c>
      <c r="U98">
        <v>193.96799999999999</v>
      </c>
      <c r="V98">
        <v>201.65299999999999</v>
      </c>
      <c r="W98">
        <v>209.84299999999999</v>
      </c>
      <c r="X98">
        <v>218.32300000000001</v>
      </c>
      <c r="Y98">
        <v>226.15799999999999</v>
      </c>
      <c r="Z98">
        <v>236.358</v>
      </c>
      <c r="AA98">
        <v>245.053</v>
      </c>
      <c r="AB98">
        <v>254.298</v>
      </c>
      <c r="AC98">
        <v>263.483</v>
      </c>
      <c r="AD98">
        <v>274.01799999999997</v>
      </c>
      <c r="AE98">
        <v>290.74299999999999</v>
      </c>
      <c r="AF98">
        <v>307.85300000000001</v>
      </c>
      <c r="AG98">
        <v>325.62299999999999</v>
      </c>
    </row>
    <row r="99" spans="1:33" x14ac:dyDescent="0.35">
      <c r="A99" t="s">
        <v>46</v>
      </c>
      <c r="B99">
        <v>25.57</v>
      </c>
      <c r="C99">
        <v>33.991999999999997</v>
      </c>
      <c r="D99">
        <v>42.414000000000001</v>
      </c>
      <c r="E99">
        <v>50.835999999999999</v>
      </c>
      <c r="F99">
        <v>50.835999999999999</v>
      </c>
      <c r="G99">
        <v>59.731999999999999</v>
      </c>
      <c r="H99">
        <v>77.319999999999993</v>
      </c>
      <c r="I99">
        <v>118.36199999999999</v>
      </c>
      <c r="J99">
        <v>157.80799999999999</v>
      </c>
      <c r="K99">
        <v>195.46</v>
      </c>
      <c r="L99">
        <v>229.58799999999999</v>
      </c>
      <c r="M99">
        <v>264.70800000000003</v>
      </c>
      <c r="N99">
        <v>276.322</v>
      </c>
      <c r="O99">
        <v>286.64800000000002</v>
      </c>
      <c r="P99">
        <v>297.27199999999999</v>
      </c>
      <c r="Q99">
        <v>308.452</v>
      </c>
      <c r="R99">
        <v>319.77800000000002</v>
      </c>
      <c r="S99">
        <v>330.57400000000001</v>
      </c>
      <c r="T99">
        <v>341.56200000000001</v>
      </c>
      <c r="U99">
        <v>352.67599999999999</v>
      </c>
      <c r="V99">
        <v>362.43200000000002</v>
      </c>
      <c r="W99">
        <v>371.99400000000003</v>
      </c>
      <c r="X99">
        <v>381.63799999999998</v>
      </c>
      <c r="Y99">
        <v>389.34800000000001</v>
      </c>
      <c r="Z99">
        <v>398.56799999999998</v>
      </c>
      <c r="AA99">
        <v>405.69600000000003</v>
      </c>
      <c r="AB99">
        <v>412.60599999999999</v>
      </c>
      <c r="AC99">
        <v>418.83800000000002</v>
      </c>
      <c r="AD99">
        <v>425.32600000000002</v>
      </c>
      <c r="AE99">
        <v>434.86599999999999</v>
      </c>
      <c r="AF99">
        <v>443.91</v>
      </c>
      <c r="AG99">
        <v>452.51600000000002</v>
      </c>
    </row>
    <row r="100" spans="1:33" x14ac:dyDescent="0.35">
      <c r="A100" t="s">
        <v>47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35">
      <c r="A101" t="s">
        <v>48</v>
      </c>
      <c r="B101">
        <v>9.1880000000000006</v>
      </c>
      <c r="C101">
        <v>9.9619999999999997</v>
      </c>
      <c r="D101">
        <v>10.736000000000001</v>
      </c>
      <c r="E101">
        <v>11.51</v>
      </c>
      <c r="F101">
        <v>11.51</v>
      </c>
      <c r="G101">
        <v>11.51</v>
      </c>
      <c r="H101">
        <v>11.438000000000001</v>
      </c>
      <c r="I101">
        <v>11.33</v>
      </c>
      <c r="J101">
        <v>10.214</v>
      </c>
      <c r="K101">
        <v>9.0079999999999991</v>
      </c>
      <c r="L101">
        <v>7.694</v>
      </c>
      <c r="M101">
        <v>6.1639999999999997</v>
      </c>
      <c r="N101">
        <v>4.6340000000000003</v>
      </c>
      <c r="O101">
        <v>4.6340000000000003</v>
      </c>
      <c r="P101">
        <v>4.4720000000000004</v>
      </c>
      <c r="Q101">
        <v>4.3819999999999997</v>
      </c>
      <c r="R101">
        <v>4.3819999999999997</v>
      </c>
      <c r="S101">
        <v>4.3819999999999997</v>
      </c>
      <c r="T101">
        <v>4.3819999999999997</v>
      </c>
      <c r="U101">
        <v>4.3819999999999997</v>
      </c>
      <c r="V101">
        <v>4.3819999999999997</v>
      </c>
      <c r="W101">
        <v>4.3819999999999997</v>
      </c>
      <c r="X101">
        <v>4.3819999999999997</v>
      </c>
      <c r="Y101">
        <v>4.3819999999999997</v>
      </c>
      <c r="Z101">
        <v>4.3819999999999997</v>
      </c>
      <c r="AA101">
        <v>4.3819999999999997</v>
      </c>
      <c r="AB101">
        <v>4.3819999999999997</v>
      </c>
      <c r="AC101">
        <v>4.3819999999999997</v>
      </c>
      <c r="AD101">
        <v>4.3819999999999997</v>
      </c>
      <c r="AE101">
        <v>4.3819999999999997</v>
      </c>
      <c r="AF101">
        <v>4.3639999999999999</v>
      </c>
      <c r="AG101">
        <v>4.3099999999999996</v>
      </c>
    </row>
    <row r="102" spans="1:33" x14ac:dyDescent="0.35">
      <c r="A102" t="s">
        <v>49</v>
      </c>
      <c r="B102">
        <v>3.306</v>
      </c>
      <c r="C102">
        <v>3.306</v>
      </c>
      <c r="D102">
        <v>3.306</v>
      </c>
      <c r="E102">
        <v>4.306</v>
      </c>
      <c r="F102">
        <v>4.8860000000000001</v>
      </c>
      <c r="G102">
        <v>5.1059999999999999</v>
      </c>
      <c r="H102">
        <v>5.3360000000000003</v>
      </c>
      <c r="I102">
        <v>5.3360000000000003</v>
      </c>
      <c r="J102">
        <v>5.3360000000000003</v>
      </c>
      <c r="K102">
        <v>5.3360000000000003</v>
      </c>
      <c r="L102">
        <v>5.3360000000000003</v>
      </c>
      <c r="M102">
        <v>5.3360000000000003</v>
      </c>
      <c r="N102">
        <v>5.3360000000000003</v>
      </c>
      <c r="O102">
        <v>5.3360000000000003</v>
      </c>
      <c r="P102">
        <v>5.3360000000000003</v>
      </c>
      <c r="Q102">
        <v>5.3360000000000003</v>
      </c>
      <c r="R102">
        <v>5.3360000000000003</v>
      </c>
      <c r="S102">
        <v>5.9459999999999997</v>
      </c>
      <c r="T102">
        <v>6.5759999999999996</v>
      </c>
      <c r="U102">
        <v>7.2359999999999998</v>
      </c>
      <c r="V102">
        <v>7.9160000000000004</v>
      </c>
      <c r="W102">
        <v>8.6259999999999994</v>
      </c>
      <c r="X102">
        <v>9.3659999999999997</v>
      </c>
      <c r="Y102">
        <v>10.125999999999999</v>
      </c>
      <c r="Z102">
        <v>10.916</v>
      </c>
      <c r="AA102">
        <v>11.786</v>
      </c>
      <c r="AB102">
        <v>12.746</v>
      </c>
      <c r="AC102">
        <v>13.795999999999999</v>
      </c>
      <c r="AD102">
        <v>14.946</v>
      </c>
      <c r="AE102">
        <v>16.206</v>
      </c>
      <c r="AF102">
        <v>17.596</v>
      </c>
      <c r="AG102">
        <v>19.116</v>
      </c>
    </row>
    <row r="103" spans="1:33" x14ac:dyDescent="0.35">
      <c r="A103" t="s">
        <v>50</v>
      </c>
      <c r="B103">
        <v>0.71099999999999997</v>
      </c>
      <c r="C103">
        <v>0.71099999999999997</v>
      </c>
      <c r="D103">
        <v>0.71099999999999997</v>
      </c>
      <c r="E103">
        <v>0.71099999999999997</v>
      </c>
      <c r="F103">
        <v>0.71099999999999997</v>
      </c>
      <c r="G103">
        <v>0.71099999999999997</v>
      </c>
      <c r="H103">
        <v>0.71099999999999997</v>
      </c>
      <c r="I103">
        <v>0.71099999999999997</v>
      </c>
      <c r="J103">
        <v>0.71099999999999997</v>
      </c>
      <c r="K103">
        <v>0.71099999999999997</v>
      </c>
      <c r="L103">
        <v>0.71099999999999997</v>
      </c>
      <c r="M103">
        <v>0.71099999999999997</v>
      </c>
      <c r="N103">
        <v>0.71099999999999997</v>
      </c>
      <c r="O103">
        <v>0.71099999999999997</v>
      </c>
      <c r="P103">
        <v>0.71099999999999997</v>
      </c>
      <c r="Q103">
        <v>0.71099999999999997</v>
      </c>
      <c r="R103">
        <v>0.71099999999999997</v>
      </c>
      <c r="S103">
        <v>0.71099999999999997</v>
      </c>
      <c r="T103">
        <v>0.71099999999999997</v>
      </c>
      <c r="U103">
        <v>0.71099999999999997</v>
      </c>
      <c r="V103">
        <v>0.71099999999999997</v>
      </c>
      <c r="W103">
        <v>0.71099999999999997</v>
      </c>
      <c r="X103">
        <v>0.71099999999999997</v>
      </c>
      <c r="Y103">
        <v>0.71099999999999997</v>
      </c>
      <c r="Z103">
        <v>0.71099999999999997</v>
      </c>
      <c r="AA103">
        <v>0.71099999999999997</v>
      </c>
      <c r="AB103">
        <v>0.71099999999999997</v>
      </c>
      <c r="AC103">
        <v>0.71099999999999997</v>
      </c>
      <c r="AD103">
        <v>0.71099999999999997</v>
      </c>
      <c r="AE103">
        <v>0.71099999999999997</v>
      </c>
      <c r="AF103">
        <v>0.71099999999999997</v>
      </c>
      <c r="AG103">
        <v>0.71099999999999997</v>
      </c>
    </row>
    <row r="104" spans="1:33" x14ac:dyDescent="0.35">
      <c r="A104" t="s">
        <v>51</v>
      </c>
      <c r="B104">
        <v>0.35</v>
      </c>
      <c r="C104">
        <v>0.35</v>
      </c>
      <c r="D104">
        <v>0.35</v>
      </c>
      <c r="E104">
        <v>0.35</v>
      </c>
      <c r="F104">
        <v>0.35</v>
      </c>
      <c r="G104">
        <v>0.35</v>
      </c>
      <c r="H104">
        <v>0.35</v>
      </c>
      <c r="I104">
        <v>0.35</v>
      </c>
      <c r="J104">
        <v>0.35</v>
      </c>
      <c r="K104">
        <v>0.35</v>
      </c>
      <c r="L104">
        <v>0.35</v>
      </c>
      <c r="M104">
        <v>0.35</v>
      </c>
      <c r="N104">
        <v>0.35</v>
      </c>
      <c r="O104">
        <v>0.35</v>
      </c>
      <c r="P104">
        <v>0.35</v>
      </c>
      <c r="Q104">
        <v>0.35</v>
      </c>
      <c r="R104">
        <v>0.35</v>
      </c>
      <c r="S104">
        <v>3.2</v>
      </c>
      <c r="T104">
        <v>10.5</v>
      </c>
      <c r="U104">
        <v>18.149999999999999</v>
      </c>
      <c r="V104">
        <v>25.55</v>
      </c>
      <c r="W104">
        <v>32.700000000000003</v>
      </c>
      <c r="X104">
        <v>39.799999999999997</v>
      </c>
      <c r="Y104">
        <v>47</v>
      </c>
      <c r="Z104">
        <v>51.35</v>
      </c>
      <c r="AA104">
        <v>56.25</v>
      </c>
      <c r="AB104">
        <v>61.1</v>
      </c>
      <c r="AC104">
        <v>66.05</v>
      </c>
      <c r="AD104">
        <v>69.849999999999994</v>
      </c>
      <c r="AE104">
        <v>71.7</v>
      </c>
      <c r="AF104">
        <v>73.75</v>
      </c>
      <c r="AG104">
        <v>75.349999999999994</v>
      </c>
    </row>
    <row r="105" spans="1:33" x14ac:dyDescent="0.35">
      <c r="A105" t="s">
        <v>52</v>
      </c>
      <c r="B105">
        <v>0.25800000000000001</v>
      </c>
      <c r="C105">
        <v>0.25800000000000001</v>
      </c>
      <c r="D105">
        <v>0.25800000000000001</v>
      </c>
      <c r="E105">
        <v>0.25800000000000001</v>
      </c>
      <c r="F105">
        <v>0.25800000000000001</v>
      </c>
      <c r="G105">
        <v>0.25800000000000001</v>
      </c>
      <c r="H105">
        <v>0.25800000000000001</v>
      </c>
      <c r="I105">
        <v>0.25800000000000001</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35">
      <c r="A106" t="s">
        <v>53</v>
      </c>
      <c r="B106">
        <v>0</v>
      </c>
      <c r="C106">
        <v>0</v>
      </c>
      <c r="D106">
        <v>0</v>
      </c>
      <c r="E106">
        <v>0</v>
      </c>
      <c r="F106">
        <v>0</v>
      </c>
      <c r="G106">
        <v>5.0000000000000001E-3</v>
      </c>
      <c r="H106">
        <v>1.4999999999999999E-2</v>
      </c>
      <c r="I106">
        <v>6.5000000000000002E-2</v>
      </c>
      <c r="J106">
        <v>0.105</v>
      </c>
      <c r="K106">
        <v>0.13500000000000001</v>
      </c>
      <c r="L106">
        <v>0.155</v>
      </c>
      <c r="M106">
        <v>0.17</v>
      </c>
      <c r="N106">
        <v>0.17</v>
      </c>
      <c r="O106">
        <v>0.17</v>
      </c>
      <c r="P106">
        <v>0.17</v>
      </c>
      <c r="Q106">
        <v>0.17499999999999999</v>
      </c>
      <c r="R106">
        <v>0.18</v>
      </c>
      <c r="S106">
        <v>0.185</v>
      </c>
      <c r="T106">
        <v>0.19</v>
      </c>
      <c r="U106">
        <v>0.19500000000000001</v>
      </c>
      <c r="V106">
        <v>0.2</v>
      </c>
      <c r="W106">
        <v>0.20499999999999999</v>
      </c>
      <c r="X106">
        <v>0.21</v>
      </c>
      <c r="Y106">
        <v>0.215</v>
      </c>
      <c r="Z106">
        <v>0.22500000000000001</v>
      </c>
      <c r="AA106">
        <v>0.23</v>
      </c>
      <c r="AB106">
        <v>0.24</v>
      </c>
      <c r="AC106">
        <v>0.25</v>
      </c>
      <c r="AD106">
        <v>0.26</v>
      </c>
      <c r="AE106">
        <v>0.27500000000000002</v>
      </c>
      <c r="AF106">
        <v>0.28999999999999998</v>
      </c>
      <c r="AG106">
        <v>0.30499999999999999</v>
      </c>
    </row>
    <row r="107" spans="1:33" x14ac:dyDescent="0.35">
      <c r="A107" t="s">
        <v>54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35">
      <c r="A108" t="s">
        <v>55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35">
      <c r="A109" t="s">
        <v>56</v>
      </c>
      <c r="B109">
        <v>0.114</v>
      </c>
      <c r="C109">
        <v>0.114</v>
      </c>
      <c r="D109">
        <v>0.114</v>
      </c>
      <c r="E109">
        <v>0.114</v>
      </c>
      <c r="F109">
        <v>0.114</v>
      </c>
      <c r="G109">
        <v>0.114</v>
      </c>
      <c r="H109">
        <v>0.114</v>
      </c>
      <c r="I109">
        <v>0.114</v>
      </c>
      <c r="J109">
        <v>0.03</v>
      </c>
      <c r="K109">
        <v>2E-3</v>
      </c>
      <c r="L109">
        <v>2E-3</v>
      </c>
      <c r="M109">
        <v>2E-3</v>
      </c>
      <c r="N109">
        <v>2E-3</v>
      </c>
      <c r="O109">
        <v>2E-3</v>
      </c>
      <c r="P109">
        <v>2E-3</v>
      </c>
      <c r="Q109">
        <v>2E-3</v>
      </c>
      <c r="R109">
        <v>2E-3</v>
      </c>
      <c r="S109">
        <v>2E-3</v>
      </c>
      <c r="T109">
        <v>2E-3</v>
      </c>
      <c r="U109">
        <v>2E-3</v>
      </c>
      <c r="V109">
        <v>2E-3</v>
      </c>
      <c r="W109">
        <v>2E-3</v>
      </c>
      <c r="X109">
        <v>2E-3</v>
      </c>
      <c r="Y109">
        <v>2E-3</v>
      </c>
      <c r="Z109">
        <v>2E-3</v>
      </c>
      <c r="AA109">
        <v>2E-3</v>
      </c>
      <c r="AB109">
        <v>2E-3</v>
      </c>
      <c r="AC109">
        <v>2E-3</v>
      </c>
      <c r="AD109">
        <v>2E-3</v>
      </c>
      <c r="AE109">
        <v>2E-3</v>
      </c>
      <c r="AF109">
        <v>2E-3</v>
      </c>
      <c r="AG109">
        <v>2E-3</v>
      </c>
    </row>
    <row r="112" spans="1:33" x14ac:dyDescent="0.35">
      <c r="A112" s="3" t="s">
        <v>138</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4" spans="1:33" x14ac:dyDescent="0.35">
      <c r="A114" t="s">
        <v>149</v>
      </c>
      <c r="B114">
        <f>SUM(B27:AG27)-SUM(B75:AG75)</f>
        <v>1032</v>
      </c>
    </row>
    <row r="116" spans="1:33" x14ac:dyDescent="0.35">
      <c r="B116">
        <v>2019</v>
      </c>
      <c r="C116">
        <v>2020</v>
      </c>
      <c r="D116">
        <v>2021</v>
      </c>
      <c r="E116">
        <v>2022</v>
      </c>
      <c r="F116">
        <v>2023</v>
      </c>
      <c r="G116">
        <v>2024</v>
      </c>
      <c r="H116">
        <v>2025</v>
      </c>
      <c r="I116">
        <v>2026</v>
      </c>
      <c r="J116">
        <v>2027</v>
      </c>
      <c r="K116">
        <v>2028</v>
      </c>
      <c r="L116">
        <v>2029</v>
      </c>
      <c r="M116">
        <v>2030</v>
      </c>
      <c r="N116">
        <v>2031</v>
      </c>
      <c r="O116">
        <v>2032</v>
      </c>
      <c r="P116">
        <v>2033</v>
      </c>
      <c r="Q116">
        <v>2034</v>
      </c>
      <c r="R116">
        <v>2035</v>
      </c>
      <c r="S116">
        <v>2036</v>
      </c>
      <c r="T116">
        <v>2037</v>
      </c>
      <c r="U116">
        <v>2038</v>
      </c>
      <c r="V116">
        <v>2039</v>
      </c>
      <c r="W116">
        <v>2040</v>
      </c>
      <c r="X116">
        <v>2041</v>
      </c>
      <c r="Y116">
        <v>2042</v>
      </c>
      <c r="Z116">
        <v>2043</v>
      </c>
      <c r="AA116">
        <v>2044</v>
      </c>
      <c r="AB116">
        <v>2045</v>
      </c>
      <c r="AC116">
        <v>2046</v>
      </c>
      <c r="AD116">
        <v>2047</v>
      </c>
      <c r="AE116">
        <v>2048</v>
      </c>
      <c r="AF116">
        <v>2049</v>
      </c>
      <c r="AG116">
        <v>2050</v>
      </c>
    </row>
    <row r="117" spans="1:33" x14ac:dyDescent="0.35">
      <c r="A117" t="s">
        <v>151</v>
      </c>
      <c r="B117">
        <f>SUM(B45,B56)-SUM(B94,B105)</f>
        <v>0</v>
      </c>
      <c r="C117">
        <f t="shared" ref="C117:AG117" si="0">SUM(C45,C56)-SUM(C94,C105)</f>
        <v>0</v>
      </c>
      <c r="D117">
        <f t="shared" si="0"/>
        <v>0</v>
      </c>
      <c r="E117">
        <f t="shared" si="0"/>
        <v>0</v>
      </c>
      <c r="F117">
        <f t="shared" si="0"/>
        <v>0</v>
      </c>
      <c r="G117">
        <f t="shared" si="0"/>
        <v>0.77400000000000091</v>
      </c>
      <c r="H117">
        <f t="shared" si="0"/>
        <v>1.8060000000000116</v>
      </c>
      <c r="I117">
        <f t="shared" si="0"/>
        <v>5.4179999999999779</v>
      </c>
      <c r="J117">
        <f t="shared" si="0"/>
        <v>7.224000000000018</v>
      </c>
      <c r="K117">
        <f t="shared" si="0"/>
        <v>8.51400000000001</v>
      </c>
      <c r="L117">
        <f t="shared" si="0"/>
        <v>9.2880000000000109</v>
      </c>
      <c r="M117">
        <f t="shared" si="0"/>
        <v>10.319999999999993</v>
      </c>
      <c r="N117">
        <f t="shared" si="0"/>
        <v>11.352000000000004</v>
      </c>
      <c r="O117">
        <f t="shared" si="0"/>
        <v>11.352000000000004</v>
      </c>
      <c r="P117">
        <f t="shared" si="0"/>
        <v>11.352000000000004</v>
      </c>
      <c r="Q117">
        <f t="shared" si="0"/>
        <v>11.352000000000004</v>
      </c>
      <c r="R117">
        <f t="shared" si="0"/>
        <v>11.352000000000004</v>
      </c>
      <c r="S117">
        <f t="shared" si="0"/>
        <v>11.352000000000004</v>
      </c>
      <c r="T117">
        <f t="shared" si="0"/>
        <v>11.352000000000004</v>
      </c>
      <c r="U117">
        <f t="shared" si="0"/>
        <v>11.352000000000004</v>
      </c>
      <c r="V117">
        <f t="shared" si="0"/>
        <v>11.352000000000004</v>
      </c>
      <c r="W117">
        <f t="shared" si="0"/>
        <v>11.352000000000004</v>
      </c>
      <c r="X117">
        <f t="shared" si="0"/>
        <v>11.352000000000004</v>
      </c>
      <c r="Y117">
        <f t="shared" si="0"/>
        <v>11.352000000000004</v>
      </c>
      <c r="Z117">
        <f t="shared" si="0"/>
        <v>11.352000000000004</v>
      </c>
      <c r="AA117">
        <f t="shared" si="0"/>
        <v>11.352000000000004</v>
      </c>
      <c r="AB117">
        <f t="shared" si="0"/>
        <v>11.352000000000004</v>
      </c>
      <c r="AC117">
        <f t="shared" si="0"/>
        <v>11.352000000000004</v>
      </c>
      <c r="AD117">
        <f t="shared" si="0"/>
        <v>11.352000000000004</v>
      </c>
      <c r="AE117">
        <f t="shared" si="0"/>
        <v>11.352000000000004</v>
      </c>
      <c r="AF117">
        <f t="shared" si="0"/>
        <v>11.352000000000004</v>
      </c>
      <c r="AG117">
        <f t="shared" si="0"/>
        <v>11.352000000000004</v>
      </c>
    </row>
    <row r="119" spans="1:33" x14ac:dyDescent="0.35">
      <c r="A119" t="s">
        <v>242</v>
      </c>
      <c r="B119" s="92">
        <v>0</v>
      </c>
      <c r="C119" s="92">
        <v>0</v>
      </c>
      <c r="D119" s="92">
        <v>0</v>
      </c>
      <c r="E119" s="92">
        <v>0</v>
      </c>
      <c r="F119" s="92">
        <v>0</v>
      </c>
      <c r="G119" s="93">
        <f>G72/1000-G117</f>
        <v>1.2843899999999988</v>
      </c>
      <c r="H119" s="93">
        <f t="shared" ref="H119:AG119" si="1">H72/1000-H117</f>
        <v>1.5516999999999883</v>
      </c>
      <c r="I119" s="93">
        <f t="shared" si="1"/>
        <v>-0.40691999999997819</v>
      </c>
      <c r="J119" s="93">
        <f t="shared" si="1"/>
        <v>-1.149040000000018</v>
      </c>
      <c r="K119" s="93">
        <f t="shared" si="1"/>
        <v>-1.2413100000000101</v>
      </c>
      <c r="L119" s="93">
        <f t="shared" si="1"/>
        <v>-0.69859000000001181</v>
      </c>
      <c r="M119" s="93">
        <f t="shared" si="1"/>
        <v>-0.29469999999999352</v>
      </c>
      <c r="N119" s="93">
        <f t="shared" si="1"/>
        <v>-1.3272000000000048</v>
      </c>
      <c r="O119" s="93">
        <f t="shared" si="1"/>
        <v>-1.3272000000000048</v>
      </c>
      <c r="P119" s="93">
        <f t="shared" si="1"/>
        <v>-1.3270000000000035</v>
      </c>
      <c r="Q119" s="93">
        <f t="shared" si="1"/>
        <v>-1.3274000000000044</v>
      </c>
      <c r="R119" s="93">
        <f t="shared" si="1"/>
        <v>-1.3281000000000045</v>
      </c>
      <c r="S119" s="93">
        <f t="shared" si="1"/>
        <v>-1.3280000000000047</v>
      </c>
      <c r="T119" s="93">
        <f t="shared" si="1"/>
        <v>-1.3288000000000029</v>
      </c>
      <c r="U119" s="93">
        <f t="shared" si="1"/>
        <v>-1.3286000000000051</v>
      </c>
      <c r="V119" s="93">
        <f t="shared" si="1"/>
        <v>-1.3288000000000029</v>
      </c>
      <c r="W119" s="93">
        <f t="shared" si="1"/>
        <v>-1.3296000000000046</v>
      </c>
      <c r="X119" s="93">
        <f t="shared" si="1"/>
        <v>-1.3298000000000023</v>
      </c>
      <c r="Y119" s="93">
        <f t="shared" si="1"/>
        <v>-1.3299000000000039</v>
      </c>
      <c r="Z119" s="93">
        <f t="shared" si="1"/>
        <v>-1.3299000000000039</v>
      </c>
      <c r="AA119" s="93">
        <f t="shared" si="1"/>
        <v>-1.3303000000000029</v>
      </c>
      <c r="AB119" s="93">
        <f t="shared" si="1"/>
        <v>-1.3301000000000034</v>
      </c>
      <c r="AC119" s="93">
        <f t="shared" si="1"/>
        <v>-1.3309000000000033</v>
      </c>
      <c r="AD119" s="93">
        <f t="shared" si="1"/>
        <v>-1.3309000000000033</v>
      </c>
      <c r="AE119" s="93">
        <f t="shared" si="1"/>
        <v>-1.330600000000004</v>
      </c>
      <c r="AF119" s="93">
        <f t="shared" si="1"/>
        <v>-1.3311000000000046</v>
      </c>
      <c r="AG119" s="93">
        <f t="shared" si="1"/>
        <v>-1.3312000000000044</v>
      </c>
    </row>
    <row r="120" spans="1:33" x14ac:dyDescent="0.35">
      <c r="G120" s="94"/>
      <c r="H120" s="94"/>
      <c r="I120" s="94"/>
      <c r="J120" s="94"/>
      <c r="K120" s="94"/>
      <c r="L120" s="94"/>
      <c r="M120" s="94"/>
      <c r="N120" s="94"/>
      <c r="O120" s="94"/>
      <c r="P120" s="94"/>
      <c r="Q120" s="94"/>
      <c r="R120" s="94"/>
      <c r="S120" s="94"/>
      <c r="T120" s="94"/>
      <c r="U120" s="94"/>
      <c r="V120" s="94"/>
      <c r="W120" s="94"/>
      <c r="X120" s="94"/>
      <c r="Y120" s="94"/>
      <c r="Z120" s="94"/>
      <c r="AA120" s="94"/>
      <c r="AB120" s="94"/>
      <c r="AC120" s="94"/>
      <c r="AD120" s="94"/>
      <c r="AE120" s="94"/>
      <c r="AF120" s="94"/>
      <c r="AG120" s="94"/>
    </row>
    <row r="122" spans="1:33" x14ac:dyDescent="0.35">
      <c r="A122" s="3" t="s">
        <v>61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4" spans="1:33" x14ac:dyDescent="0.35">
      <c r="A124" s="1" t="s">
        <v>136</v>
      </c>
    </row>
    <row r="125" spans="1:33" x14ac:dyDescent="0.35">
      <c r="A125" t="s">
        <v>78</v>
      </c>
    </row>
    <row r="126" spans="1:33" x14ac:dyDescent="0.35">
      <c r="A126" s="11" t="s">
        <v>147</v>
      </c>
      <c r="B126" s="64">
        <f>MAX(A128:AB128)</f>
        <v>0.1116648328036825</v>
      </c>
    </row>
    <row r="127" spans="1:33" x14ac:dyDescent="0.35">
      <c r="A127">
        <v>2023</v>
      </c>
      <c r="B127">
        <v>2024</v>
      </c>
      <c r="C127">
        <v>2025</v>
      </c>
      <c r="D127">
        <v>2026</v>
      </c>
      <c r="E127">
        <v>2027</v>
      </c>
      <c r="F127">
        <v>2028</v>
      </c>
      <c r="G127">
        <v>2029</v>
      </c>
      <c r="H127">
        <v>2030</v>
      </c>
      <c r="I127">
        <v>2031</v>
      </c>
      <c r="J127">
        <v>2032</v>
      </c>
      <c r="K127">
        <v>2033</v>
      </c>
      <c r="L127">
        <v>2034</v>
      </c>
      <c r="M127">
        <v>2035</v>
      </c>
      <c r="N127">
        <v>2036</v>
      </c>
      <c r="O127">
        <v>2037</v>
      </c>
      <c r="P127">
        <v>2038</v>
      </c>
      <c r="Q127">
        <v>2039</v>
      </c>
      <c r="R127">
        <v>2040</v>
      </c>
      <c r="S127">
        <v>2041</v>
      </c>
      <c r="T127">
        <v>2042</v>
      </c>
      <c r="U127">
        <v>2043</v>
      </c>
      <c r="V127">
        <v>2044</v>
      </c>
      <c r="W127">
        <v>2045</v>
      </c>
      <c r="X127">
        <v>2046</v>
      </c>
      <c r="Y127">
        <v>2047</v>
      </c>
      <c r="Z127">
        <v>2048</v>
      </c>
      <c r="AA127">
        <v>2049</v>
      </c>
      <c r="AB127">
        <v>2050</v>
      </c>
    </row>
    <row r="128" spans="1:33" x14ac:dyDescent="0.35">
      <c r="A128">
        <v>0</v>
      </c>
      <c r="B128" s="61">
        <f>($D$128-$A$128)/COUNT($B$127:$D$127)+A128</f>
        <v>2.5741275079525772E-2</v>
      </c>
      <c r="C128" s="61">
        <f>($D$128-$A$128)/COUNT($B$127:$D$127)+B128</f>
        <v>5.1482550159051545E-2</v>
      </c>
      <c r="D128" s="17">
        <f>(A12-I63)/I64</f>
        <v>7.7223825238577321E-2</v>
      </c>
      <c r="E128" s="62">
        <f>($H$128-$D$128)/COUNT($E$127:$H$127)+D128</f>
        <v>8.5834077129853609E-2</v>
      </c>
      <c r="F128" s="62">
        <f t="shared" ref="F128:G128" si="2">($H$128-$D$128)/COUNT($E$127:$H$127)+E128</f>
        <v>9.4444329021129897E-2</v>
      </c>
      <c r="G128" s="62">
        <f t="shared" si="2"/>
        <v>0.10305458091240619</v>
      </c>
      <c r="H128" s="17">
        <f t="shared" ref="H128:AB128" si="3">($A$13-M63)/M64</f>
        <v>0.1116648328036825</v>
      </c>
      <c r="I128" s="17">
        <f t="shared" si="3"/>
        <v>0.10135862576821206</v>
      </c>
      <c r="J128" s="17">
        <f t="shared" si="3"/>
        <v>9.2616318662953556E-2</v>
      </c>
      <c r="K128" s="17">
        <f t="shared" si="3"/>
        <v>8.5101840405339191E-2</v>
      </c>
      <c r="L128" s="17">
        <f t="shared" si="3"/>
        <v>7.8587529551207957E-2</v>
      </c>
      <c r="M128" s="17">
        <f t="shared" si="3"/>
        <v>7.2900493060927371E-2</v>
      </c>
      <c r="N128" s="17">
        <f t="shared" si="3"/>
        <v>6.7901793228016094E-2</v>
      </c>
      <c r="O128" s="17">
        <f t="shared" si="3"/>
        <v>6.3465077652309174E-2</v>
      </c>
      <c r="P128" s="17">
        <f t="shared" si="3"/>
        <v>5.9473347053608898E-2</v>
      </c>
      <c r="Q128" s="17">
        <f t="shared" si="3"/>
        <v>5.5876842133029E-2</v>
      </c>
      <c r="R128" s="17">
        <f t="shared" si="3"/>
        <v>5.2624601299383462E-2</v>
      </c>
      <c r="S128" s="17">
        <f t="shared" si="3"/>
        <v>4.9671203495389213E-2</v>
      </c>
      <c r="T128" s="17">
        <f t="shared" si="3"/>
        <v>4.7004726562827732E-2</v>
      </c>
      <c r="U128" s="17">
        <f t="shared" si="3"/>
        <v>4.4618042237431932E-2</v>
      </c>
      <c r="V128" s="17">
        <f t="shared" si="3"/>
        <v>4.2431570900479443E-2</v>
      </c>
      <c r="W128" s="17">
        <f t="shared" si="3"/>
        <v>4.0421598274221426E-2</v>
      </c>
      <c r="X128" s="17">
        <f t="shared" si="3"/>
        <v>3.8575802104228084E-2</v>
      </c>
      <c r="Y128" s="17">
        <f t="shared" si="3"/>
        <v>3.6871448248873576E-2</v>
      </c>
      <c r="Z128" s="17">
        <f t="shared" si="3"/>
        <v>3.5290457841679293E-2</v>
      </c>
      <c r="AA128" s="17">
        <f t="shared" si="3"/>
        <v>3.3820852346656965E-2</v>
      </c>
      <c r="AB128" s="17">
        <f t="shared" si="3"/>
        <v>3.2457109718694456E-2</v>
      </c>
    </row>
    <row r="129" spans="1:29" x14ac:dyDescent="0.35">
      <c r="A129" s="57">
        <f>A128/$B$126</f>
        <v>0</v>
      </c>
      <c r="B129" s="57">
        <f t="shared" ref="B129:AB129" si="4">B128/$B$126</f>
        <v>0.23052266710309238</v>
      </c>
      <c r="C129" s="57">
        <f t="shared" si="4"/>
        <v>0.46104533420618476</v>
      </c>
      <c r="D129" s="57">
        <f t="shared" si="4"/>
        <v>0.6915680013092772</v>
      </c>
      <c r="E129" s="57">
        <f t="shared" si="4"/>
        <v>0.76867600098195787</v>
      </c>
      <c r="F129" s="57">
        <f t="shared" si="4"/>
        <v>0.84578400065463843</v>
      </c>
      <c r="G129" s="57">
        <f t="shared" si="4"/>
        <v>0.92289200032731911</v>
      </c>
      <c r="H129" s="57">
        <f t="shared" si="4"/>
        <v>1</v>
      </c>
      <c r="I129" s="57">
        <f t="shared" si="4"/>
        <v>0.907704092893868</v>
      </c>
      <c r="J129" s="57">
        <f t="shared" si="4"/>
        <v>0.82941348979389007</v>
      </c>
      <c r="K129" s="57">
        <f t="shared" si="4"/>
        <v>0.76211854948958191</v>
      </c>
      <c r="L129" s="57">
        <f t="shared" si="4"/>
        <v>0.70378047929711574</v>
      </c>
      <c r="M129" s="57">
        <f t="shared" si="4"/>
        <v>0.65285095791164116</v>
      </c>
      <c r="N129" s="57">
        <f t="shared" si="4"/>
        <v>0.60808574663246007</v>
      </c>
      <c r="O129" s="57">
        <f t="shared" si="4"/>
        <v>0.56835331284547641</v>
      </c>
      <c r="P129" s="57">
        <f t="shared" si="4"/>
        <v>0.53260588459545499</v>
      </c>
      <c r="Q129" s="57">
        <f t="shared" si="4"/>
        <v>0.50039784890258021</v>
      </c>
      <c r="R129" s="57">
        <f t="shared" si="4"/>
        <v>0.4712728258135</v>
      </c>
      <c r="S129" s="57">
        <f t="shared" si="4"/>
        <v>0.44482405291123267</v>
      </c>
      <c r="T129" s="57">
        <f t="shared" si="4"/>
        <v>0.42094476284638832</v>
      </c>
      <c r="U129" s="57">
        <f t="shared" si="4"/>
        <v>0.39957111936821449</v>
      </c>
      <c r="V129" s="57">
        <f t="shared" si="4"/>
        <v>0.37999045747086929</v>
      </c>
      <c r="W129" s="57">
        <f t="shared" si="4"/>
        <v>0.36199040700026369</v>
      </c>
      <c r="X129" s="57">
        <f t="shared" si="4"/>
        <v>0.34546061759701951</v>
      </c>
      <c r="Y129" s="57">
        <f t="shared" si="4"/>
        <v>0.33019749658961228</v>
      </c>
      <c r="Z129" s="57">
        <f t="shared" si="4"/>
        <v>0.31603914102234232</v>
      </c>
      <c r="AA129" s="57">
        <f t="shared" si="4"/>
        <v>0.30287827866197831</v>
      </c>
      <c r="AB129" s="57">
        <f t="shared" si="4"/>
        <v>0.29066545754612977</v>
      </c>
      <c r="AC129" s="58" t="s">
        <v>132</v>
      </c>
    </row>
    <row r="131" spans="1:29" x14ac:dyDescent="0.35">
      <c r="A131" s="1" t="s">
        <v>189</v>
      </c>
    </row>
    <row r="132" spans="1:29" x14ac:dyDescent="0.35">
      <c r="A132" t="s">
        <v>102</v>
      </c>
    </row>
    <row r="133" spans="1:29" x14ac:dyDescent="0.35">
      <c r="A133" s="11" t="s">
        <v>147</v>
      </c>
      <c r="B133" s="95">
        <v>2000</v>
      </c>
    </row>
    <row r="134" spans="1:29" x14ac:dyDescent="0.35">
      <c r="A134">
        <v>2023</v>
      </c>
      <c r="B134">
        <v>2024</v>
      </c>
      <c r="C134">
        <v>2025</v>
      </c>
      <c r="D134">
        <v>2026</v>
      </c>
      <c r="E134">
        <v>2027</v>
      </c>
      <c r="F134">
        <v>2050</v>
      </c>
    </row>
    <row r="135" spans="1:29" x14ac:dyDescent="0.35">
      <c r="A135" s="36">
        <v>0</v>
      </c>
      <c r="B135" s="59">
        <f>G119*1000</f>
        <v>1284.3899999999987</v>
      </c>
      <c r="C135" s="59">
        <f>H119*1000</f>
        <v>1551.6999999999882</v>
      </c>
      <c r="D135" s="97">
        <f>B133</f>
        <v>2000</v>
      </c>
      <c r="E135" s="59">
        <v>0</v>
      </c>
      <c r="F135" s="59">
        <v>0</v>
      </c>
      <c r="G135" s="59"/>
      <c r="H135" s="59"/>
      <c r="I135" s="59"/>
      <c r="J135" s="59"/>
      <c r="K135" s="59"/>
      <c r="L135" s="59"/>
      <c r="M135" s="59"/>
      <c r="N135" s="59"/>
      <c r="O135" s="59"/>
      <c r="P135" s="59"/>
      <c r="Q135" s="59"/>
      <c r="R135" s="59"/>
      <c r="S135" s="59"/>
      <c r="T135" s="59"/>
      <c r="U135" s="59"/>
      <c r="V135" s="59"/>
      <c r="W135" s="59"/>
      <c r="X135" s="59"/>
      <c r="Y135" s="59"/>
      <c r="Z135" s="59"/>
      <c r="AA135" s="59"/>
      <c r="AB135" s="59"/>
    </row>
    <row r="136" spans="1:29" x14ac:dyDescent="0.35">
      <c r="A136" s="57">
        <f>A135/$B$133</f>
        <v>0</v>
      </c>
      <c r="B136" s="57">
        <f t="shared" ref="B136:F136" si="5">B135/$B$133</f>
        <v>0.64219499999999941</v>
      </c>
      <c r="C136" s="57">
        <f t="shared" si="5"/>
        <v>0.77584999999999416</v>
      </c>
      <c r="D136" s="57">
        <f t="shared" si="5"/>
        <v>1</v>
      </c>
      <c r="E136" s="57">
        <f t="shared" si="5"/>
        <v>0</v>
      </c>
      <c r="F136" s="57">
        <f t="shared" si="5"/>
        <v>0</v>
      </c>
      <c r="G136" s="58" t="s">
        <v>132</v>
      </c>
    </row>
  </sheetData>
  <hyperlinks>
    <hyperlink ref="A2" location="DRNotes" display="Notes" xr:uid="{B2BB5F03-3229-44FE-A82D-08FD24796177}"/>
    <hyperlink ref="A3" location="DRBAU" display="BAU" xr:uid="{AC5B80A6-665A-4C70-AEF9-522459ED3A2C}"/>
    <hyperlink ref="A4" location="DRPolicyScenario" display="Policy Scenario" xr:uid="{5A024C07-4AC4-4CE2-847A-BB694A4C4399}"/>
    <hyperlink ref="A5" location="DRCalcs" display="Calculations" xr:uid="{B480D2B6-75A4-4723-9C14-8B3BDDE45DA9}"/>
    <hyperlink ref="A6" location="DREPSSettings" display="EPS Settings" xr:uid="{2254E546-88D0-4CD4-96B8-F0DFE70F538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2CBCF-388E-42AC-8614-6578E6AEB80A}">
  <sheetPr>
    <tabColor theme="8" tint="0.39997558519241921"/>
  </sheetPr>
  <dimension ref="A1:AG167"/>
  <sheetViews>
    <sheetView topLeftCell="A73" zoomScale="85" zoomScaleNormal="85" workbookViewId="0"/>
  </sheetViews>
  <sheetFormatPr defaultRowHeight="14.5" x14ac:dyDescent="0.35"/>
  <cols>
    <col min="1" max="1" width="44.81640625" customWidth="1"/>
    <col min="2" max="2" width="9.26953125" customWidth="1"/>
    <col min="6" max="7" width="10.7265625" customWidth="1"/>
    <col min="9" max="9" width="10.453125" customWidth="1"/>
    <col min="11" max="11" width="12.26953125" bestFit="1" customWidth="1"/>
    <col min="14" max="14" width="10.26953125" bestFit="1" customWidth="1"/>
  </cols>
  <sheetData>
    <row r="1" spans="1:33" x14ac:dyDescent="0.35">
      <c r="A1" s="1" t="s">
        <v>0</v>
      </c>
    </row>
    <row r="2" spans="1:33" x14ac:dyDescent="0.35">
      <c r="A2" s="81" t="s">
        <v>1</v>
      </c>
    </row>
    <row r="3" spans="1:33" x14ac:dyDescent="0.35">
      <c r="A3" s="81" t="s">
        <v>105</v>
      </c>
    </row>
    <row r="4" spans="1:33" x14ac:dyDescent="0.35">
      <c r="A4" s="81" t="s">
        <v>4</v>
      </c>
    </row>
    <row r="5" spans="1:33" x14ac:dyDescent="0.35">
      <c r="A5" s="81" t="s">
        <v>5</v>
      </c>
    </row>
    <row r="6" spans="1:33" x14ac:dyDescent="0.35">
      <c r="A6" s="81" t="s">
        <v>138</v>
      </c>
    </row>
    <row r="7" spans="1:33" x14ac:dyDescent="0.35">
      <c r="A7" s="81" t="s">
        <v>61</v>
      </c>
    </row>
    <row r="10" spans="1:33" x14ac:dyDescent="0.35">
      <c r="A10" s="3" t="s">
        <v>1</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row>
    <row r="11" spans="1:33" x14ac:dyDescent="0.35">
      <c r="A11" s="12"/>
    </row>
    <row r="12" spans="1:33" x14ac:dyDescent="0.35">
      <c r="A12" t="s">
        <v>62</v>
      </c>
    </row>
    <row r="13" spans="1:33" x14ac:dyDescent="0.35">
      <c r="A13" t="s">
        <v>64</v>
      </c>
    </row>
    <row r="14" spans="1:33" x14ac:dyDescent="0.35">
      <c r="A14" t="s">
        <v>63</v>
      </c>
    </row>
    <row r="16" spans="1:33" x14ac:dyDescent="0.35">
      <c r="A16" t="s">
        <v>164</v>
      </c>
    </row>
    <row r="36" spans="1:33" x14ac:dyDescent="0.35">
      <c r="A36" s="14">
        <v>2028</v>
      </c>
      <c r="B36" s="14">
        <v>2032</v>
      </c>
      <c r="C36" s="14">
        <v>2037</v>
      </c>
      <c r="D36" s="14">
        <v>2042</v>
      </c>
      <c r="E36" s="14">
        <v>2047</v>
      </c>
      <c r="F36" s="14"/>
    </row>
    <row r="37" spans="1:33" x14ac:dyDescent="0.35">
      <c r="A37" s="15">
        <v>1</v>
      </c>
      <c r="B37" s="15">
        <v>0.9</v>
      </c>
      <c r="C37" s="15">
        <v>0.8</v>
      </c>
      <c r="D37" s="15">
        <v>0.7</v>
      </c>
      <c r="E37" s="15">
        <v>0.15</v>
      </c>
      <c r="F37" s="15"/>
    </row>
    <row r="38" spans="1:33" ht="14.25" customHeight="1" x14ac:dyDescent="0.35">
      <c r="A38" s="15"/>
      <c r="B38" s="15"/>
      <c r="C38" s="15"/>
      <c r="D38" s="15"/>
      <c r="E38" s="15"/>
      <c r="F38" s="15"/>
    </row>
    <row r="39" spans="1:33" s="24" customFormat="1" x14ac:dyDescent="0.35">
      <c r="A39" s="71" t="s">
        <v>105</v>
      </c>
      <c r="B39" s="72"/>
      <c r="C39" s="72"/>
      <c r="D39" s="72"/>
      <c r="E39" s="72"/>
      <c r="F39" s="72"/>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row>
    <row r="40" spans="1:33" s="24" customFormat="1" x14ac:dyDescent="0.35">
      <c r="A40" s="23" t="s">
        <v>106</v>
      </c>
      <c r="B40" s="23"/>
      <c r="C40" s="23"/>
      <c r="D40" s="23"/>
      <c r="E40" s="23"/>
      <c r="F40" s="23"/>
    </row>
    <row r="41" spans="1:33" s="24" customFormat="1" x14ac:dyDescent="0.35">
      <c r="A41" s="23" t="s">
        <v>112</v>
      </c>
      <c r="B41" s="23"/>
      <c r="C41" s="23"/>
      <c r="D41" s="23"/>
      <c r="E41" s="23"/>
      <c r="F41" s="23"/>
    </row>
    <row r="42" spans="1:33" s="32" customFormat="1" ht="29" x14ac:dyDescent="0.35">
      <c r="A42" s="30" t="s">
        <v>115</v>
      </c>
      <c r="B42" s="31" t="s">
        <v>107</v>
      </c>
      <c r="C42" s="31" t="s">
        <v>107</v>
      </c>
      <c r="D42" s="31" t="s">
        <v>113</v>
      </c>
      <c r="E42" s="31" t="s">
        <v>113</v>
      </c>
      <c r="F42" s="31" t="s">
        <v>59</v>
      </c>
      <c r="G42" s="31" t="s">
        <v>59</v>
      </c>
    </row>
    <row r="43" spans="1:33" s="24" customFormat="1" x14ac:dyDescent="0.35">
      <c r="A43" s="25" t="s">
        <v>116</v>
      </c>
      <c r="B43" s="14" t="s">
        <v>108</v>
      </c>
      <c r="C43" s="14" t="s">
        <v>109</v>
      </c>
      <c r="D43" s="14" t="s">
        <v>108</v>
      </c>
      <c r="E43" s="14" t="s">
        <v>109</v>
      </c>
      <c r="F43" s="14" t="s">
        <v>108</v>
      </c>
      <c r="G43" s="14" t="s">
        <v>109</v>
      </c>
    </row>
    <row r="44" spans="1:33" s="24" customFormat="1" ht="43.5" x14ac:dyDescent="0.35">
      <c r="A44" s="14" t="s">
        <v>110</v>
      </c>
      <c r="B44" s="14" t="s">
        <v>111</v>
      </c>
      <c r="C44" s="14" t="s">
        <v>111</v>
      </c>
      <c r="D44" s="14" t="s">
        <v>111</v>
      </c>
      <c r="E44" s="14" t="s">
        <v>111</v>
      </c>
      <c r="F44" s="14" t="s">
        <v>111</v>
      </c>
      <c r="G44" s="14" t="s">
        <v>111</v>
      </c>
      <c r="I44" s="28" t="s">
        <v>114</v>
      </c>
    </row>
    <row r="45" spans="1:33" s="24" customFormat="1" x14ac:dyDescent="0.35">
      <c r="A45" s="14">
        <v>2019</v>
      </c>
      <c r="B45" s="26">
        <v>55651400</v>
      </c>
      <c r="C45" s="26">
        <v>55217800</v>
      </c>
      <c r="D45">
        <v>54863200</v>
      </c>
      <c r="E45">
        <v>54446300</v>
      </c>
      <c r="F45" s="26">
        <f>D45-B45</f>
        <v>-788200</v>
      </c>
      <c r="G45" s="26">
        <f>E45-C45</f>
        <v>-771500</v>
      </c>
      <c r="H45" s="15"/>
      <c r="I45" s="29">
        <f>AVERAGE(F45:G45)</f>
        <v>-779850</v>
      </c>
      <c r="J45"/>
      <c r="K45"/>
      <c r="L45"/>
      <c r="N45" s="27"/>
      <c r="O45" s="15"/>
    </row>
    <row r="46" spans="1:33" s="24" customFormat="1" x14ac:dyDescent="0.35">
      <c r="A46" s="14">
        <v>2020</v>
      </c>
      <c r="B46" s="26">
        <v>66464400</v>
      </c>
      <c r="C46" s="26">
        <v>64681100</v>
      </c>
      <c r="D46">
        <v>66556000</v>
      </c>
      <c r="E46">
        <v>64770700</v>
      </c>
      <c r="F46" s="26">
        <f t="shared" ref="F46:F76" si="0">D46-B46</f>
        <v>91600</v>
      </c>
      <c r="G46" s="26">
        <f t="shared" ref="G46:G76" si="1">E46-C46</f>
        <v>89600</v>
      </c>
      <c r="H46" s="15"/>
      <c r="I46" s="29">
        <f t="shared" ref="I46:I76" si="2">AVERAGE(F46:G46)</f>
        <v>90600</v>
      </c>
      <c r="J46"/>
      <c r="K46"/>
      <c r="L46"/>
      <c r="N46" s="27"/>
      <c r="O46" s="15"/>
    </row>
    <row r="47" spans="1:33" s="24" customFormat="1" x14ac:dyDescent="0.35">
      <c r="A47" s="14">
        <v>2021</v>
      </c>
      <c r="B47" s="26">
        <v>73081400</v>
      </c>
      <c r="C47" s="26">
        <v>69353700</v>
      </c>
      <c r="D47">
        <v>73158300</v>
      </c>
      <c r="E47">
        <v>69429000</v>
      </c>
      <c r="F47" s="26">
        <f t="shared" si="0"/>
        <v>76900</v>
      </c>
      <c r="G47" s="26">
        <f t="shared" si="1"/>
        <v>75300</v>
      </c>
      <c r="H47" s="15"/>
      <c r="I47" s="29">
        <f t="shared" si="2"/>
        <v>76100</v>
      </c>
      <c r="J47"/>
      <c r="K47"/>
      <c r="L47"/>
      <c r="N47" s="27"/>
      <c r="O47" s="15"/>
    </row>
    <row r="48" spans="1:33" s="24" customFormat="1" x14ac:dyDescent="0.35">
      <c r="A48" s="14">
        <v>2022</v>
      </c>
      <c r="B48" s="26">
        <v>80137300</v>
      </c>
      <c r="C48" s="26">
        <v>73692100</v>
      </c>
      <c r="D48">
        <v>80204300</v>
      </c>
      <c r="E48">
        <v>73757600</v>
      </c>
      <c r="F48" s="26">
        <f t="shared" si="0"/>
        <v>67000</v>
      </c>
      <c r="G48" s="26">
        <f t="shared" si="1"/>
        <v>65500</v>
      </c>
      <c r="H48" s="15"/>
      <c r="I48" s="29">
        <f t="shared" si="2"/>
        <v>66250</v>
      </c>
      <c r="J48"/>
      <c r="K48"/>
      <c r="L48"/>
      <c r="N48" s="27"/>
      <c r="O48" s="15"/>
    </row>
    <row r="49" spans="1:15" s="24" customFormat="1" x14ac:dyDescent="0.35">
      <c r="A49" s="14">
        <v>2023</v>
      </c>
      <c r="B49" s="26">
        <v>87686000</v>
      </c>
      <c r="C49" s="26">
        <v>77747200</v>
      </c>
      <c r="D49">
        <v>87745200</v>
      </c>
      <c r="E49">
        <v>77805100</v>
      </c>
      <c r="F49" s="26">
        <f t="shared" si="0"/>
        <v>59200</v>
      </c>
      <c r="G49" s="26">
        <f t="shared" si="1"/>
        <v>57900</v>
      </c>
      <c r="H49" s="15"/>
      <c r="I49" s="29">
        <f t="shared" si="2"/>
        <v>58550</v>
      </c>
      <c r="J49"/>
      <c r="K49"/>
      <c r="L49"/>
      <c r="N49" s="27"/>
      <c r="O49" s="15"/>
    </row>
    <row r="50" spans="1:15" s="24" customFormat="1" x14ac:dyDescent="0.35">
      <c r="A50" s="14">
        <v>2024</v>
      </c>
      <c r="B50" s="26">
        <v>95782600</v>
      </c>
      <c r="C50" s="26">
        <v>81563300</v>
      </c>
      <c r="D50">
        <v>95835200</v>
      </c>
      <c r="E50">
        <v>81614800</v>
      </c>
      <c r="F50" s="26">
        <f t="shared" si="0"/>
        <v>52600</v>
      </c>
      <c r="G50" s="26">
        <f t="shared" si="1"/>
        <v>51500</v>
      </c>
      <c r="H50" s="15"/>
      <c r="I50" s="29">
        <f t="shared" si="2"/>
        <v>52050</v>
      </c>
      <c r="J50"/>
      <c r="K50"/>
      <c r="L50"/>
      <c r="N50" s="27"/>
      <c r="O50" s="15"/>
    </row>
    <row r="51" spans="1:15" s="24" customFormat="1" x14ac:dyDescent="0.35">
      <c r="A51" s="14">
        <v>2025</v>
      </c>
      <c r="B51" s="26">
        <v>105381000</v>
      </c>
      <c r="C51" s="26">
        <v>85621600</v>
      </c>
      <c r="D51">
        <v>105428000</v>
      </c>
      <c r="E51">
        <v>85667500</v>
      </c>
      <c r="F51" s="26">
        <f t="shared" si="0"/>
        <v>47000</v>
      </c>
      <c r="G51" s="26">
        <f t="shared" si="1"/>
        <v>45900</v>
      </c>
      <c r="H51" s="15"/>
      <c r="I51" s="29">
        <f t="shared" si="2"/>
        <v>46450</v>
      </c>
      <c r="J51"/>
      <c r="K51"/>
      <c r="L51"/>
      <c r="N51" s="27"/>
      <c r="O51" s="15"/>
    </row>
    <row r="52" spans="1:15" s="24" customFormat="1" x14ac:dyDescent="0.35">
      <c r="A52" s="14">
        <v>2026</v>
      </c>
      <c r="B52" s="26">
        <v>115645000</v>
      </c>
      <c r="C52" s="26">
        <v>89441200</v>
      </c>
      <c r="D52">
        <v>115687000</v>
      </c>
      <c r="E52">
        <v>89482100</v>
      </c>
      <c r="F52" s="26">
        <f t="shared" si="0"/>
        <v>42000</v>
      </c>
      <c r="G52" s="26">
        <f t="shared" si="1"/>
        <v>40900</v>
      </c>
      <c r="H52" s="15"/>
      <c r="I52" s="29">
        <f t="shared" si="2"/>
        <v>41450</v>
      </c>
      <c r="J52"/>
      <c r="K52"/>
      <c r="L52"/>
      <c r="N52" s="27"/>
      <c r="O52" s="15"/>
    </row>
    <row r="53" spans="1:15" s="24" customFormat="1" x14ac:dyDescent="0.35">
      <c r="A53" s="14">
        <v>2027</v>
      </c>
      <c r="B53" s="26">
        <v>126643000</v>
      </c>
      <c r="C53" s="26">
        <v>93056900</v>
      </c>
      <c r="D53">
        <v>126680000</v>
      </c>
      <c r="E53">
        <v>93093300</v>
      </c>
      <c r="F53" s="26">
        <f t="shared" si="0"/>
        <v>37000</v>
      </c>
      <c r="G53" s="26">
        <f t="shared" si="1"/>
        <v>36400</v>
      </c>
      <c r="H53" s="15"/>
      <c r="I53" s="29">
        <f t="shared" si="2"/>
        <v>36700</v>
      </c>
      <c r="J53"/>
      <c r="K53"/>
      <c r="L53"/>
      <c r="N53" s="27"/>
      <c r="O53" s="15"/>
    </row>
    <row r="54" spans="1:15" s="24" customFormat="1" x14ac:dyDescent="0.35">
      <c r="A54" s="14">
        <v>2028</v>
      </c>
      <c r="B54" s="26">
        <v>135185000</v>
      </c>
      <c r="C54" s="26">
        <v>96499000</v>
      </c>
      <c r="D54">
        <v>138480000</v>
      </c>
      <c r="E54">
        <v>96531500</v>
      </c>
      <c r="F54" s="26">
        <f t="shared" si="0"/>
        <v>3295000</v>
      </c>
      <c r="G54" s="26">
        <f t="shared" si="1"/>
        <v>32500</v>
      </c>
      <c r="H54" s="15"/>
      <c r="I54" s="29">
        <f t="shared" si="2"/>
        <v>1663750</v>
      </c>
      <c r="J54"/>
      <c r="K54"/>
      <c r="L54"/>
      <c r="N54" s="27"/>
      <c r="O54" s="15"/>
    </row>
    <row r="55" spans="1:15" s="24" customFormat="1" x14ac:dyDescent="0.35">
      <c r="A55" s="14">
        <v>2029</v>
      </c>
      <c r="B55" s="26">
        <v>142845000</v>
      </c>
      <c r="C55" s="26">
        <v>99794900</v>
      </c>
      <c r="D55">
        <v>151163000</v>
      </c>
      <c r="E55">
        <v>99823900</v>
      </c>
      <c r="F55" s="26">
        <f t="shared" si="0"/>
        <v>8318000</v>
      </c>
      <c r="G55" s="26">
        <f t="shared" si="1"/>
        <v>29000</v>
      </c>
      <c r="H55" s="15"/>
      <c r="I55" s="29">
        <f t="shared" si="2"/>
        <v>4173500</v>
      </c>
      <c r="J55"/>
      <c r="K55"/>
      <c r="L55"/>
      <c r="N55" s="27"/>
      <c r="O55" s="15"/>
    </row>
    <row r="56" spans="1:15" s="24" customFormat="1" x14ac:dyDescent="0.35">
      <c r="A56" s="14">
        <v>2030</v>
      </c>
      <c r="B56" s="26">
        <v>149530000</v>
      </c>
      <c r="C56" s="26">
        <v>103377000</v>
      </c>
      <c r="D56">
        <v>165806000</v>
      </c>
      <c r="E56">
        <v>103403000</v>
      </c>
      <c r="F56" s="26">
        <f t="shared" si="0"/>
        <v>16276000</v>
      </c>
      <c r="G56" s="26">
        <f t="shared" si="1"/>
        <v>26000</v>
      </c>
      <c r="H56" s="15"/>
      <c r="I56" s="29">
        <f t="shared" si="2"/>
        <v>8151000</v>
      </c>
      <c r="J56"/>
      <c r="K56"/>
      <c r="L56"/>
      <c r="N56" s="27"/>
      <c r="O56" s="15"/>
    </row>
    <row r="57" spans="1:15" s="24" customFormat="1" x14ac:dyDescent="0.35">
      <c r="A57" s="14">
        <v>2031</v>
      </c>
      <c r="B57" s="26">
        <v>155565000</v>
      </c>
      <c r="C57" s="26">
        <v>106792000</v>
      </c>
      <c r="D57">
        <v>181356000</v>
      </c>
      <c r="E57">
        <v>106815000</v>
      </c>
      <c r="F57" s="26">
        <f t="shared" si="0"/>
        <v>25791000</v>
      </c>
      <c r="G57" s="26">
        <f t="shared" si="1"/>
        <v>23000</v>
      </c>
      <c r="H57" s="15"/>
      <c r="I57" s="29">
        <f t="shared" si="2"/>
        <v>12907000</v>
      </c>
      <c r="J57"/>
      <c r="K57"/>
      <c r="L57"/>
      <c r="N57" s="27"/>
      <c r="O57" s="15"/>
    </row>
    <row r="58" spans="1:15" s="24" customFormat="1" x14ac:dyDescent="0.35">
      <c r="A58" s="14">
        <v>2032</v>
      </c>
      <c r="B58" s="26">
        <v>158819000</v>
      </c>
      <c r="C58" s="26">
        <v>108621000</v>
      </c>
      <c r="D58">
        <v>197909000</v>
      </c>
      <c r="E58">
        <v>110083000</v>
      </c>
      <c r="F58" s="26">
        <f t="shared" si="0"/>
        <v>39090000</v>
      </c>
      <c r="G58" s="26">
        <f t="shared" si="1"/>
        <v>1462000</v>
      </c>
      <c r="H58" s="15"/>
      <c r="I58" s="29">
        <f t="shared" si="2"/>
        <v>20276000</v>
      </c>
      <c r="J58"/>
      <c r="K58"/>
      <c r="L58"/>
      <c r="N58" s="27"/>
      <c r="O58" s="15"/>
    </row>
    <row r="59" spans="1:15" s="24" customFormat="1" x14ac:dyDescent="0.35">
      <c r="A59" s="14">
        <v>2033</v>
      </c>
      <c r="B59" s="26">
        <v>161788000</v>
      </c>
      <c r="C59" s="26">
        <v>110292000</v>
      </c>
      <c r="D59">
        <v>215562000</v>
      </c>
      <c r="E59">
        <v>113227000</v>
      </c>
      <c r="F59" s="26">
        <f t="shared" si="0"/>
        <v>53774000</v>
      </c>
      <c r="G59" s="26">
        <f t="shared" si="1"/>
        <v>2935000</v>
      </c>
      <c r="H59" s="15"/>
      <c r="I59" s="29">
        <f t="shared" si="2"/>
        <v>28354500</v>
      </c>
      <c r="J59"/>
      <c r="K59"/>
      <c r="L59"/>
      <c r="N59" s="27"/>
      <c r="O59" s="15"/>
    </row>
    <row r="60" spans="1:15" s="24" customFormat="1" x14ac:dyDescent="0.35">
      <c r="A60" s="14">
        <v>2034</v>
      </c>
      <c r="B60" s="26">
        <v>164489000</v>
      </c>
      <c r="C60" s="26">
        <v>111812000</v>
      </c>
      <c r="D60">
        <v>234420000</v>
      </c>
      <c r="E60">
        <v>116265000</v>
      </c>
      <c r="F60" s="26">
        <f t="shared" si="0"/>
        <v>69931000</v>
      </c>
      <c r="G60" s="26">
        <f t="shared" si="1"/>
        <v>4453000</v>
      </c>
      <c r="H60" s="15"/>
      <c r="I60" s="29">
        <f t="shared" si="2"/>
        <v>37192000</v>
      </c>
      <c r="J60"/>
      <c r="K60"/>
      <c r="L60"/>
      <c r="N60" s="27"/>
      <c r="O60" s="15"/>
    </row>
    <row r="61" spans="1:15" s="24" customFormat="1" x14ac:dyDescent="0.35">
      <c r="A61" s="14">
        <v>2035</v>
      </c>
      <c r="B61" s="26">
        <v>166948000</v>
      </c>
      <c r="C61" s="26">
        <v>113194000</v>
      </c>
      <c r="D61">
        <v>254594000</v>
      </c>
      <c r="E61">
        <v>119214000</v>
      </c>
      <c r="F61" s="26">
        <f t="shared" si="0"/>
        <v>87646000</v>
      </c>
      <c r="G61" s="26">
        <f t="shared" si="1"/>
        <v>6020000</v>
      </c>
      <c r="H61" s="15"/>
      <c r="I61" s="29">
        <f t="shared" si="2"/>
        <v>46833000</v>
      </c>
      <c r="J61"/>
      <c r="K61"/>
      <c r="L61"/>
      <c r="N61" s="27"/>
      <c r="O61" s="15"/>
    </row>
    <row r="62" spans="1:15" s="24" customFormat="1" x14ac:dyDescent="0.35">
      <c r="A62" s="14">
        <v>2036</v>
      </c>
      <c r="B62" s="26">
        <v>169185000</v>
      </c>
      <c r="C62" s="26">
        <v>114456000</v>
      </c>
      <c r="D62">
        <v>275795000</v>
      </c>
      <c r="E62">
        <v>122063000</v>
      </c>
      <c r="F62" s="26">
        <f t="shared" si="0"/>
        <v>106610000</v>
      </c>
      <c r="G62" s="26">
        <f t="shared" si="1"/>
        <v>7607000</v>
      </c>
      <c r="H62" s="15"/>
      <c r="I62" s="29">
        <f t="shared" si="2"/>
        <v>57108500</v>
      </c>
      <c r="J62"/>
      <c r="K62"/>
      <c r="L62"/>
      <c r="N62" s="27"/>
      <c r="O62" s="15"/>
    </row>
    <row r="63" spans="1:15" s="24" customFormat="1" x14ac:dyDescent="0.35">
      <c r="A63" s="14">
        <v>2037</v>
      </c>
      <c r="B63" s="26">
        <v>169028000</v>
      </c>
      <c r="C63" s="26">
        <v>114185000</v>
      </c>
      <c r="D63">
        <v>298133000</v>
      </c>
      <c r="E63">
        <v>124828000</v>
      </c>
      <c r="F63" s="26">
        <f t="shared" si="0"/>
        <v>129105000</v>
      </c>
      <c r="G63" s="26">
        <f t="shared" si="1"/>
        <v>10643000</v>
      </c>
      <c r="H63" s="15"/>
      <c r="I63" s="29">
        <f t="shared" si="2"/>
        <v>69874000</v>
      </c>
      <c r="J63"/>
      <c r="K63"/>
      <c r="L63"/>
      <c r="N63" s="27"/>
      <c r="O63" s="15"/>
    </row>
    <row r="64" spans="1:15" s="24" customFormat="1" x14ac:dyDescent="0.35">
      <c r="A64" s="14">
        <v>2038</v>
      </c>
      <c r="B64" s="26">
        <v>168932000</v>
      </c>
      <c r="C64" s="26">
        <v>113976000</v>
      </c>
      <c r="D64">
        <v>321721000</v>
      </c>
      <c r="E64">
        <v>127522000</v>
      </c>
      <c r="F64" s="26">
        <f t="shared" si="0"/>
        <v>152789000</v>
      </c>
      <c r="G64" s="26">
        <f t="shared" si="1"/>
        <v>13546000</v>
      </c>
      <c r="H64" s="15"/>
      <c r="I64" s="29">
        <f t="shared" si="2"/>
        <v>83167500</v>
      </c>
      <c r="J64"/>
      <c r="K64"/>
      <c r="L64"/>
      <c r="N64" s="27"/>
      <c r="O64" s="15"/>
    </row>
    <row r="65" spans="1:33" s="24" customFormat="1" x14ac:dyDescent="0.35">
      <c r="A65" s="14">
        <v>2039</v>
      </c>
      <c r="B65" s="26">
        <v>168876000</v>
      </c>
      <c r="C65" s="26">
        <v>113813000</v>
      </c>
      <c r="D65">
        <v>346419000</v>
      </c>
      <c r="E65">
        <v>130156000</v>
      </c>
      <c r="F65" s="26">
        <f t="shared" si="0"/>
        <v>177543000</v>
      </c>
      <c r="G65" s="26">
        <f t="shared" si="1"/>
        <v>16343000</v>
      </c>
      <c r="H65" s="15"/>
      <c r="I65" s="29">
        <f t="shared" si="2"/>
        <v>96943000</v>
      </c>
      <c r="J65"/>
      <c r="K65"/>
      <c r="L65"/>
      <c r="N65" s="27"/>
      <c r="O65" s="15"/>
    </row>
    <row r="66" spans="1:33" s="24" customFormat="1" x14ac:dyDescent="0.35">
      <c r="A66" s="14">
        <v>2040</v>
      </c>
      <c r="B66" s="26">
        <v>168844000</v>
      </c>
      <c r="C66" s="26">
        <v>113670000</v>
      </c>
      <c r="D66">
        <v>372447000</v>
      </c>
      <c r="E66">
        <v>132775000</v>
      </c>
      <c r="F66" s="26">
        <f t="shared" si="0"/>
        <v>203603000</v>
      </c>
      <c r="G66" s="26">
        <f t="shared" si="1"/>
        <v>19105000</v>
      </c>
      <c r="H66" s="15"/>
      <c r="I66" s="29">
        <f t="shared" si="2"/>
        <v>111354000</v>
      </c>
      <c r="J66"/>
      <c r="K66"/>
      <c r="L66"/>
      <c r="N66" s="27"/>
      <c r="O66" s="15"/>
    </row>
    <row r="67" spans="1:33" s="24" customFormat="1" x14ac:dyDescent="0.35">
      <c r="A67" s="14">
        <v>2041</v>
      </c>
      <c r="B67" s="26">
        <v>168840000</v>
      </c>
      <c r="C67" s="26">
        <v>113564000</v>
      </c>
      <c r="D67">
        <v>399249000</v>
      </c>
      <c r="E67">
        <v>135327000</v>
      </c>
      <c r="F67" s="26">
        <f t="shared" si="0"/>
        <v>230409000</v>
      </c>
      <c r="G67" s="26">
        <f t="shared" si="1"/>
        <v>21763000</v>
      </c>
      <c r="H67" s="15"/>
      <c r="I67" s="29">
        <f t="shared" si="2"/>
        <v>126086000</v>
      </c>
      <c r="J67"/>
      <c r="K67"/>
      <c r="L67"/>
      <c r="N67" s="27"/>
      <c r="O67" s="15"/>
    </row>
    <row r="68" spans="1:33" s="24" customFormat="1" x14ac:dyDescent="0.35">
      <c r="A68" s="14">
        <v>2042</v>
      </c>
      <c r="B68" s="26">
        <v>166661000</v>
      </c>
      <c r="C68" s="26">
        <v>112083000</v>
      </c>
      <c r="D68">
        <v>426943000</v>
      </c>
      <c r="E68">
        <v>137823000</v>
      </c>
      <c r="F68" s="26">
        <f t="shared" si="0"/>
        <v>260282000</v>
      </c>
      <c r="G68" s="26">
        <f t="shared" si="1"/>
        <v>25740000</v>
      </c>
      <c r="H68" s="15"/>
      <c r="I68" s="29">
        <f t="shared" si="2"/>
        <v>143011000</v>
      </c>
      <c r="J68"/>
      <c r="K68"/>
      <c r="L68"/>
      <c r="N68" s="27"/>
      <c r="O68" s="15"/>
    </row>
    <row r="69" spans="1:33" s="24" customFormat="1" x14ac:dyDescent="0.35">
      <c r="A69" s="14">
        <v>2043</v>
      </c>
      <c r="B69" s="26">
        <v>164743000</v>
      </c>
      <c r="C69" s="26">
        <v>110788000</v>
      </c>
      <c r="D69">
        <v>455642000</v>
      </c>
      <c r="E69">
        <v>140272000</v>
      </c>
      <c r="F69" s="26">
        <f t="shared" si="0"/>
        <v>290899000</v>
      </c>
      <c r="G69" s="26">
        <f t="shared" si="1"/>
        <v>29484000</v>
      </c>
      <c r="H69" s="15"/>
      <c r="I69" s="29">
        <f t="shared" si="2"/>
        <v>160191500</v>
      </c>
      <c r="J69"/>
      <c r="K69"/>
      <c r="L69"/>
      <c r="N69" s="27"/>
      <c r="O69" s="15"/>
    </row>
    <row r="70" spans="1:33" s="24" customFormat="1" x14ac:dyDescent="0.35">
      <c r="A70" s="14">
        <v>2044</v>
      </c>
      <c r="B70" s="26">
        <v>163049000</v>
      </c>
      <c r="C70" s="26">
        <v>109647000</v>
      </c>
      <c r="D70">
        <v>485459000</v>
      </c>
      <c r="E70">
        <v>142683000</v>
      </c>
      <c r="F70" s="26">
        <f t="shared" si="0"/>
        <v>322410000</v>
      </c>
      <c r="G70" s="26">
        <f t="shared" si="1"/>
        <v>33036000</v>
      </c>
      <c r="H70" s="15"/>
      <c r="I70" s="29">
        <f t="shared" si="2"/>
        <v>177723000</v>
      </c>
      <c r="J70"/>
      <c r="K70"/>
      <c r="L70"/>
      <c r="N70" s="27"/>
      <c r="O70" s="15"/>
    </row>
    <row r="71" spans="1:33" s="24" customFormat="1" x14ac:dyDescent="0.35">
      <c r="A71" s="14">
        <v>2045</v>
      </c>
      <c r="B71" s="26">
        <v>161550000</v>
      </c>
      <c r="C71" s="26">
        <v>108639000</v>
      </c>
      <c r="D71">
        <v>516506000</v>
      </c>
      <c r="E71">
        <v>145063000</v>
      </c>
      <c r="F71" s="26">
        <f t="shared" si="0"/>
        <v>354956000</v>
      </c>
      <c r="G71" s="26">
        <f t="shared" si="1"/>
        <v>36424000</v>
      </c>
      <c r="H71" s="15"/>
      <c r="I71" s="29">
        <f t="shared" si="2"/>
        <v>195690000</v>
      </c>
      <c r="J71"/>
      <c r="K71"/>
      <c r="L71"/>
      <c r="N71" s="27"/>
      <c r="O71" s="15"/>
    </row>
    <row r="72" spans="1:33" s="24" customFormat="1" x14ac:dyDescent="0.35">
      <c r="A72" s="14">
        <v>2046</v>
      </c>
      <c r="B72" s="26">
        <v>160224000</v>
      </c>
      <c r="C72" s="26">
        <v>107750000</v>
      </c>
      <c r="D72">
        <v>548216000</v>
      </c>
      <c r="E72">
        <v>147396000</v>
      </c>
      <c r="F72" s="26">
        <f t="shared" si="0"/>
        <v>387992000</v>
      </c>
      <c r="G72" s="26">
        <f t="shared" si="1"/>
        <v>39646000</v>
      </c>
      <c r="H72" s="15"/>
      <c r="I72" s="29">
        <f t="shared" si="2"/>
        <v>213819000</v>
      </c>
      <c r="J72"/>
      <c r="K72"/>
      <c r="L72"/>
      <c r="N72" s="27"/>
      <c r="O72" s="15"/>
    </row>
    <row r="73" spans="1:33" s="24" customFormat="1" x14ac:dyDescent="0.35">
      <c r="A73" s="14">
        <v>2047</v>
      </c>
      <c r="B73" s="26">
        <v>146974000</v>
      </c>
      <c r="C73" s="26">
        <v>99313800</v>
      </c>
      <c r="D73">
        <v>580710000</v>
      </c>
      <c r="E73">
        <v>149690000</v>
      </c>
      <c r="F73" s="26">
        <f t="shared" si="0"/>
        <v>433736000</v>
      </c>
      <c r="G73" s="26">
        <f t="shared" si="1"/>
        <v>50376200</v>
      </c>
      <c r="H73" s="15"/>
      <c r="I73" s="29">
        <f t="shared" si="2"/>
        <v>242056100</v>
      </c>
      <c r="J73"/>
      <c r="K73"/>
      <c r="L73"/>
      <c r="N73" s="27"/>
      <c r="O73" s="15"/>
    </row>
    <row r="74" spans="1:33" s="24" customFormat="1" x14ac:dyDescent="0.35">
      <c r="A74" s="14">
        <v>2048</v>
      </c>
      <c r="B74" s="26">
        <v>135195000</v>
      </c>
      <c r="C74" s="26">
        <v>91836800</v>
      </c>
      <c r="D74">
        <v>614101000</v>
      </c>
      <c r="E74">
        <v>151951000</v>
      </c>
      <c r="F74" s="26">
        <f t="shared" si="0"/>
        <v>478906000</v>
      </c>
      <c r="G74" s="26">
        <f t="shared" si="1"/>
        <v>60114200</v>
      </c>
      <c r="H74" s="15"/>
      <c r="I74" s="29">
        <f t="shared" si="2"/>
        <v>269510100</v>
      </c>
      <c r="J74"/>
      <c r="K74"/>
      <c r="L74"/>
      <c r="N74" s="27"/>
      <c r="O74" s="15"/>
    </row>
    <row r="75" spans="1:33" s="24" customFormat="1" x14ac:dyDescent="0.35">
      <c r="A75" s="14">
        <v>2049</v>
      </c>
      <c r="B75" s="26">
        <v>124684000</v>
      </c>
      <c r="C75" s="26">
        <v>85153800</v>
      </c>
      <c r="D75">
        <v>648501000</v>
      </c>
      <c r="E75">
        <v>154187000</v>
      </c>
      <c r="F75" s="26">
        <f t="shared" si="0"/>
        <v>523817000</v>
      </c>
      <c r="G75" s="26">
        <f t="shared" si="1"/>
        <v>69033200</v>
      </c>
      <c r="H75" s="15"/>
      <c r="I75" s="29">
        <f t="shared" si="2"/>
        <v>296425100</v>
      </c>
      <c r="J75"/>
      <c r="K75"/>
      <c r="L75"/>
      <c r="N75" s="27"/>
      <c r="O75" s="15"/>
    </row>
    <row r="76" spans="1:33" s="24" customFormat="1" x14ac:dyDescent="0.35">
      <c r="A76" s="14">
        <v>2050</v>
      </c>
      <c r="B76" s="26">
        <v>115290000</v>
      </c>
      <c r="C76" s="26">
        <v>79159900</v>
      </c>
      <c r="D76">
        <v>684016000</v>
      </c>
      <c r="E76">
        <v>156402000</v>
      </c>
      <c r="F76" s="26">
        <f t="shared" si="0"/>
        <v>568726000</v>
      </c>
      <c r="G76" s="26">
        <f t="shared" si="1"/>
        <v>77242100</v>
      </c>
      <c r="H76" s="15"/>
      <c r="I76" s="29">
        <f t="shared" si="2"/>
        <v>322984050</v>
      </c>
      <c r="J76"/>
      <c r="K76"/>
      <c r="L76"/>
      <c r="N76" s="27"/>
      <c r="O76" s="15"/>
    </row>
    <row r="77" spans="1:33" s="24" customFormat="1" x14ac:dyDescent="0.35">
      <c r="A77" s="23"/>
      <c r="B77" s="23"/>
      <c r="C77" s="23"/>
      <c r="D77" s="23"/>
      <c r="E77" s="23"/>
      <c r="F77" s="23"/>
    </row>
    <row r="78" spans="1:33" s="24" customFormat="1" x14ac:dyDescent="0.35"/>
    <row r="79" spans="1:33" x14ac:dyDescent="0.35">
      <c r="A79" s="3" t="s">
        <v>4</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1" spans="1:33" x14ac:dyDescent="0.35">
      <c r="A81" t="s">
        <v>140</v>
      </c>
    </row>
    <row r="82" spans="1:33" x14ac:dyDescent="0.35">
      <c r="B82" s="1">
        <v>2019</v>
      </c>
      <c r="C82" s="1">
        <v>2020</v>
      </c>
      <c r="D82" s="1">
        <v>2021</v>
      </c>
      <c r="E82" s="1">
        <v>2022</v>
      </c>
      <c r="F82" s="1">
        <v>2023</v>
      </c>
      <c r="G82" s="1">
        <v>2024</v>
      </c>
      <c r="H82" s="1">
        <v>2025</v>
      </c>
      <c r="I82" s="1">
        <v>2026</v>
      </c>
      <c r="J82" s="1">
        <v>2027</v>
      </c>
      <c r="K82" s="1">
        <v>2028</v>
      </c>
      <c r="L82" s="1">
        <v>2029</v>
      </c>
      <c r="M82" s="1">
        <v>2030</v>
      </c>
      <c r="N82" s="1">
        <v>2031</v>
      </c>
      <c r="O82" s="1">
        <v>2032</v>
      </c>
      <c r="P82" s="1">
        <v>2033</v>
      </c>
      <c r="Q82" s="1">
        <v>2034</v>
      </c>
      <c r="R82" s="1">
        <v>2035</v>
      </c>
      <c r="S82" s="1">
        <v>2036</v>
      </c>
      <c r="T82" s="1">
        <v>2037</v>
      </c>
      <c r="U82" s="1">
        <v>2038</v>
      </c>
      <c r="V82" s="1">
        <v>2039</v>
      </c>
      <c r="W82" s="1">
        <v>2040</v>
      </c>
      <c r="X82" s="1">
        <v>2041</v>
      </c>
      <c r="Y82" s="1">
        <v>2042</v>
      </c>
      <c r="Z82" s="1">
        <v>2043</v>
      </c>
      <c r="AA82" s="1">
        <v>2044</v>
      </c>
      <c r="AB82" s="1">
        <v>2045</v>
      </c>
      <c r="AC82" s="1">
        <v>2046</v>
      </c>
      <c r="AD82" s="1">
        <v>2047</v>
      </c>
      <c r="AE82" s="1">
        <v>2048</v>
      </c>
      <c r="AF82" s="1">
        <v>2049</v>
      </c>
      <c r="AG82" s="1">
        <v>2050</v>
      </c>
    </row>
    <row r="83" spans="1:33" x14ac:dyDescent="0.35">
      <c r="A83" t="s">
        <v>29</v>
      </c>
    </row>
    <row r="84" spans="1:33" x14ac:dyDescent="0.35">
      <c r="A84" t="s">
        <v>65</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row>
    <row r="85" spans="1:33" x14ac:dyDescent="0.35">
      <c r="A85" t="s">
        <v>66</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row>
    <row r="86" spans="1:33" x14ac:dyDescent="0.35">
      <c r="A86" t="s">
        <v>67</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35">
      <c r="A87" t="s">
        <v>68</v>
      </c>
      <c r="B87" s="16">
        <v>50570000000000</v>
      </c>
      <c r="C87" s="16">
        <v>55500000000000</v>
      </c>
      <c r="D87" s="16">
        <v>61670000000000</v>
      </c>
      <c r="E87" s="16">
        <v>67830000000000</v>
      </c>
      <c r="F87" s="16">
        <v>74000000000000</v>
      </c>
      <c r="G87" s="16">
        <v>80170000000000</v>
      </c>
      <c r="H87" s="16">
        <v>86330000000000</v>
      </c>
      <c r="I87" s="16">
        <v>98670000000000</v>
      </c>
      <c r="J87" s="16">
        <v>111000000000000</v>
      </c>
      <c r="K87" s="16">
        <v>123300000000000</v>
      </c>
      <c r="L87" s="16">
        <v>135700000000000</v>
      </c>
      <c r="M87" s="16">
        <v>148000000000000</v>
      </c>
      <c r="N87" s="16">
        <v>166500000000000</v>
      </c>
      <c r="O87" s="16">
        <v>185000000000000</v>
      </c>
      <c r="P87" s="16">
        <v>203500000000000</v>
      </c>
      <c r="Q87" s="16">
        <v>222000000000000</v>
      </c>
      <c r="R87" s="16">
        <v>240500000000000</v>
      </c>
      <c r="S87" s="16">
        <v>256500000000000</v>
      </c>
      <c r="T87" s="16">
        <v>272600000000000</v>
      </c>
      <c r="U87" s="16">
        <v>288600000000000</v>
      </c>
      <c r="V87" s="16">
        <v>304600000000000</v>
      </c>
      <c r="W87" s="16">
        <v>320700000000000</v>
      </c>
      <c r="X87" s="16">
        <v>335500000000000</v>
      </c>
      <c r="Y87" s="16">
        <v>350300000000000</v>
      </c>
      <c r="Z87" s="16">
        <v>365100000000000</v>
      </c>
      <c r="AA87" s="16">
        <v>379900000000000</v>
      </c>
      <c r="AB87" s="16">
        <v>394700000000000</v>
      </c>
      <c r="AC87" s="16">
        <v>411900000000000</v>
      </c>
      <c r="AD87" s="16">
        <v>429200000000000</v>
      </c>
      <c r="AE87" s="16">
        <v>446500000000000</v>
      </c>
      <c r="AF87" s="16">
        <v>463700000000000</v>
      </c>
      <c r="AG87" s="16">
        <v>481000000000000</v>
      </c>
    </row>
    <row r="88" spans="1:33" x14ac:dyDescent="0.35">
      <c r="A88" t="s">
        <v>69</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35">
      <c r="A89" t="s">
        <v>70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35">
      <c r="A90" t="s">
        <v>71</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35">
      <c r="A91" t="s">
        <v>72</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3" spans="1:33" x14ac:dyDescent="0.35">
      <c r="A93" s="1" t="s">
        <v>124</v>
      </c>
    </row>
    <row r="94" spans="1:33" x14ac:dyDescent="0.35">
      <c r="A94" t="s">
        <v>74</v>
      </c>
      <c r="B94" s="44">
        <f>'PERAC-fgassubstitution'!G77</f>
        <v>212733170327832.03</v>
      </c>
      <c r="C94" s="44">
        <f>'PERAC-fgassubstitution'!H77</f>
        <v>232448643206769.91</v>
      </c>
      <c r="D94" s="44">
        <f>'PERAC-fgassubstitution'!I77</f>
        <v>240044572476946.75</v>
      </c>
      <c r="E94" s="44">
        <f>'PERAC-fgassubstitution'!J77</f>
        <v>247640501747123.63</v>
      </c>
      <c r="F94" s="44">
        <f>'PERAC-fgassubstitution'!K77</f>
        <v>255236431017300.63</v>
      </c>
      <c r="G94" s="44">
        <f>'PERAC-fgassubstitution'!L77</f>
        <v>262832360287477.5</v>
      </c>
      <c r="H94" s="44">
        <f>'PERAC-fgassubstitution'!M77</f>
        <v>270428289557654.31</v>
      </c>
      <c r="I94" s="44">
        <f>'PERAC-fgassubstitution'!N77</f>
        <v>261579357109211.19</v>
      </c>
      <c r="J94" s="44">
        <f>'PERAC-fgassubstitution'!O77</f>
        <v>252730424660767.97</v>
      </c>
      <c r="K94" s="44">
        <f>'PERAC-fgassubstitution'!P77</f>
        <v>243881492212324.69</v>
      </c>
      <c r="L94" s="44">
        <f>'PERAC-fgassubstitution'!Q77</f>
        <v>235032559763881.5</v>
      </c>
      <c r="M94" s="44">
        <f>'PERAC-fgassubstitution'!R77</f>
        <v>226183627315438.25</v>
      </c>
      <c r="N94" s="44">
        <f>'PERAC-fgassubstitution'!S77</f>
        <v>187918823809901.69</v>
      </c>
      <c r="O94" s="44">
        <f>'PERAC-fgassubstitution'!T77</f>
        <v>149654020304365.13</v>
      </c>
      <c r="P94" s="44">
        <f>'PERAC-fgassubstitution'!U77</f>
        <v>111389216798828.53</v>
      </c>
      <c r="Q94" s="44">
        <f>'PERAC-fgassubstitution'!V77</f>
        <v>73124413293291.969</v>
      </c>
      <c r="R94" s="44">
        <f>'PERAC-fgassubstitution'!W77</f>
        <v>34859609787755.359</v>
      </c>
      <c r="S94" s="44">
        <f>'PERAC-fgassubstitution'!X77</f>
        <v>40800644395716.367</v>
      </c>
      <c r="T94" s="44">
        <f>'PERAC-fgassubstitution'!Y77</f>
        <v>46741679003677.359</v>
      </c>
      <c r="U94" s="44">
        <f>'PERAC-fgassubstitution'!Z77</f>
        <v>52682713611638.344</v>
      </c>
      <c r="V94" s="44">
        <f>'PERAC-fgassubstitution'!AA77</f>
        <v>58623748219599.367</v>
      </c>
      <c r="W94" s="44">
        <f>'PERAC-fgassubstitution'!AB77</f>
        <v>64564782827560.352</v>
      </c>
      <c r="X94" s="44">
        <f>'PERAC-fgassubstitution'!AC77</f>
        <v>90961084503563.625</v>
      </c>
      <c r="Y94" s="44">
        <f>'PERAC-fgassubstitution'!AD77</f>
        <v>117357386179566.97</v>
      </c>
      <c r="Z94" s="44">
        <f>'PERAC-fgassubstitution'!AE77</f>
        <v>143753687855570.25</v>
      </c>
      <c r="AA94" s="44">
        <f>'PERAC-fgassubstitution'!AF77</f>
        <v>170149989531573.56</v>
      </c>
      <c r="AB94" s="44">
        <f>'PERAC-fgassubstitution'!AG77</f>
        <v>196546291207576.84</v>
      </c>
      <c r="AC94" s="44">
        <f>'PERAC-fgassubstitution'!AH77</f>
        <v>182693357092108.56</v>
      </c>
      <c r="AD94" s="44">
        <f>'PERAC-fgassubstitution'!AI77</f>
        <v>168840422976640.28</v>
      </c>
      <c r="AE94" s="44">
        <f>'PERAC-fgassubstitution'!AJ77</f>
        <v>154987488861172</v>
      </c>
      <c r="AF94" s="44">
        <f>'PERAC-fgassubstitution'!AK77</f>
        <v>141134554745703.66</v>
      </c>
      <c r="AG94" s="44">
        <f>'PERAC-fgassubstitution'!AL77</f>
        <v>127281620630235.39</v>
      </c>
    </row>
    <row r="95" spans="1:33" x14ac:dyDescent="0.35">
      <c r="A95" t="s">
        <v>75</v>
      </c>
      <c r="B95" s="44">
        <f>'PERAC-fgasdestruction'!G77</f>
        <v>15332932827267.076</v>
      </c>
      <c r="C95" s="44">
        <f>'PERAC-fgasdestruction'!H77</f>
        <v>14652580168381.754</v>
      </c>
      <c r="D95" s="44">
        <f>'PERAC-fgasdestruction'!I77</f>
        <v>16769022350447.039</v>
      </c>
      <c r="E95" s="44">
        <f>'PERAC-fgasdestruction'!J77</f>
        <v>18885464532512.324</v>
      </c>
      <c r="F95" s="44">
        <f>'PERAC-fgasdestruction'!K77</f>
        <v>21001906714577.613</v>
      </c>
      <c r="G95" s="44">
        <f>'PERAC-fgasdestruction'!L77</f>
        <v>23118348896642.898</v>
      </c>
      <c r="H95" s="44">
        <f>'PERAC-fgasdestruction'!M77</f>
        <v>25234791078708.188</v>
      </c>
      <c r="I95" s="44">
        <f>'PERAC-fgasdestruction'!N77</f>
        <v>27404439571705.73</v>
      </c>
      <c r="J95" s="44">
        <f>'PERAC-fgasdestruction'!O77</f>
        <v>29574088064703.285</v>
      </c>
      <c r="K95" s="44">
        <f>'PERAC-fgasdestruction'!P77</f>
        <v>31743736557700.828</v>
      </c>
      <c r="L95" s="44">
        <f>'PERAC-fgasdestruction'!Q77</f>
        <v>33913385050698.371</v>
      </c>
      <c r="M95" s="44">
        <f>'PERAC-fgasdestruction'!R77</f>
        <v>36083033543695.914</v>
      </c>
      <c r="N95" s="44">
        <f>'PERAC-fgasdestruction'!S77</f>
        <v>43906246758326.75</v>
      </c>
      <c r="O95" s="44">
        <f>'PERAC-fgasdestruction'!T77</f>
        <v>51729459972957.578</v>
      </c>
      <c r="P95" s="44">
        <f>'PERAC-fgasdestruction'!U77</f>
        <v>59552673187588.406</v>
      </c>
      <c r="Q95" s="44">
        <f>'PERAC-fgasdestruction'!V77</f>
        <v>67375886402219.242</v>
      </c>
      <c r="R95" s="44">
        <f>'PERAC-fgasdestruction'!W77</f>
        <v>75199099616850.094</v>
      </c>
      <c r="S95" s="44">
        <f>'PERAC-fgasdestruction'!X77</f>
        <v>79277517487838.859</v>
      </c>
      <c r="T95" s="44">
        <f>'PERAC-fgasdestruction'!Y77</f>
        <v>83355935358827.641</v>
      </c>
      <c r="U95" s="44">
        <f>'PERAC-fgasdestruction'!Z77</f>
        <v>87434353229816.422</v>
      </c>
      <c r="V95" s="44">
        <f>'PERAC-fgasdestruction'!AA77</f>
        <v>91512771100805.203</v>
      </c>
      <c r="W95" s="44">
        <f>'PERAC-fgasdestruction'!AB77</f>
        <v>95591188971793.984</v>
      </c>
      <c r="X95" s="44">
        <f>'PERAC-fgasdestruction'!AC77</f>
        <v>92667139777373.359</v>
      </c>
      <c r="Y95" s="44">
        <f>'PERAC-fgasdestruction'!AD77</f>
        <v>89743090582952.688</v>
      </c>
      <c r="Z95" s="44">
        <f>'PERAC-fgasdestruction'!AE77</f>
        <v>86819041388532.063</v>
      </c>
      <c r="AA95" s="44">
        <f>'PERAC-fgasdestruction'!AF77</f>
        <v>83894992194111.406</v>
      </c>
      <c r="AB95" s="44">
        <f>'PERAC-fgasdestruction'!AG77</f>
        <v>80970942999690.781</v>
      </c>
      <c r="AC95" s="44">
        <f>'PERAC-fgasdestruction'!AH77</f>
        <v>87180707727961.313</v>
      </c>
      <c r="AD95" s="44">
        <f>'PERAC-fgasdestruction'!AI77</f>
        <v>93390472456231.844</v>
      </c>
      <c r="AE95" s="44">
        <f>'PERAC-fgasdestruction'!AJ77</f>
        <v>99600237184502.375</v>
      </c>
      <c r="AF95" s="44">
        <f>'PERAC-fgasdestruction'!AK77</f>
        <v>105810001912772.92</v>
      </c>
      <c r="AG95" s="44">
        <f>'PERAC-fgasdestruction'!AL77</f>
        <v>112019766641043.44</v>
      </c>
    </row>
    <row r="96" spans="1:33" x14ac:dyDescent="0.35">
      <c r="A96" t="s">
        <v>76</v>
      </c>
      <c r="B96" s="44">
        <f>'PERAC-fgasrecovery'!G77</f>
        <v>38103668416191.641</v>
      </c>
      <c r="C96" s="44">
        <f>'PERAC-fgasrecovery'!H77</f>
        <v>28372128362602.113</v>
      </c>
      <c r="D96" s="44">
        <f>'PERAC-fgasrecovery'!I77</f>
        <v>27046912711252.445</v>
      </c>
      <c r="E96" s="44">
        <f>'PERAC-fgasrecovery'!J77</f>
        <v>25721697059902.777</v>
      </c>
      <c r="F96" s="44">
        <f>'PERAC-fgasrecovery'!K77</f>
        <v>24396481408553.109</v>
      </c>
      <c r="G96" s="44">
        <f>'PERAC-fgasrecovery'!L77</f>
        <v>23071265757203.441</v>
      </c>
      <c r="H96" s="44">
        <f>'PERAC-fgasrecovery'!M77</f>
        <v>21746050105853.781</v>
      </c>
      <c r="I96" s="44">
        <f>'PERAC-fgasrecovery'!N77</f>
        <v>33454265406419.48</v>
      </c>
      <c r="J96" s="44">
        <f>'PERAC-fgasrecovery'!O77</f>
        <v>45162480706985.18</v>
      </c>
      <c r="K96" s="44">
        <f>'PERAC-fgasrecovery'!P77</f>
        <v>56870696007550.875</v>
      </c>
      <c r="L96" s="44">
        <f>'PERAC-fgasrecovery'!Q77</f>
        <v>68578911308116.578</v>
      </c>
      <c r="M96" s="44">
        <f>'PERAC-fgasrecovery'!R77</f>
        <v>80287126608682.281</v>
      </c>
      <c r="N96" s="44">
        <f>'PERAC-fgasrecovery'!S77</f>
        <v>74632938847737.422</v>
      </c>
      <c r="O96" s="44">
        <f>'PERAC-fgasrecovery'!T77</f>
        <v>68978751086792.563</v>
      </c>
      <c r="P96" s="44">
        <f>'PERAC-fgasrecovery'!U77</f>
        <v>63324563325847.719</v>
      </c>
      <c r="Q96" s="44">
        <f>'PERAC-fgasrecovery'!V77</f>
        <v>57670375564902.875</v>
      </c>
      <c r="R96" s="44">
        <f>'PERAC-fgasrecovery'!W77</f>
        <v>52016187803958.023</v>
      </c>
      <c r="S96" s="44">
        <f>'PERAC-fgasrecovery'!X77</f>
        <v>41612950243166.422</v>
      </c>
      <c r="T96" s="44">
        <f>'PERAC-fgasrecovery'!Y77</f>
        <v>31209712682374.816</v>
      </c>
      <c r="U96" s="44">
        <f>'PERAC-fgasrecovery'!Z77</f>
        <v>20806475121583.211</v>
      </c>
      <c r="V96" s="44">
        <f>'PERAC-fgasrecovery'!AA77</f>
        <v>10403237560791.605</v>
      </c>
      <c r="W96" s="44">
        <f>'PERAC-fgasrecovery'!AB77</f>
        <v>0</v>
      </c>
      <c r="X96" s="44">
        <f>'PERAC-fgasrecovery'!AC77</f>
        <v>38612894401340.594</v>
      </c>
      <c r="Y96" s="44">
        <f>'PERAC-fgasrecovery'!AD77</f>
        <v>77225788802681.188</v>
      </c>
      <c r="Z96" s="44">
        <f>'PERAC-fgasrecovery'!AE77</f>
        <v>115838683204021.77</v>
      </c>
      <c r="AA96" s="44">
        <f>'PERAC-fgasrecovery'!AF77</f>
        <v>154451577605362.38</v>
      </c>
      <c r="AB96" s="44">
        <f>'PERAC-fgasrecovery'!AG77</f>
        <v>193064472006702.94</v>
      </c>
      <c r="AC96" s="44">
        <f>'PERAC-fgasrecovery'!AH77</f>
        <v>155588568539850.75</v>
      </c>
      <c r="AD96" s="44">
        <f>'PERAC-fgasrecovery'!AI77</f>
        <v>118112665072998.56</v>
      </c>
      <c r="AE96" s="44">
        <f>'PERAC-fgasrecovery'!AJ77</f>
        <v>80636761606146.375</v>
      </c>
      <c r="AF96" s="44">
        <f>'PERAC-fgasrecovery'!AK77</f>
        <v>43160858139294.18</v>
      </c>
      <c r="AG96" s="44">
        <f>'PERAC-fgasrecovery'!AL77</f>
        <v>5684954672441.9746</v>
      </c>
    </row>
    <row r="97" spans="1:33" x14ac:dyDescent="0.35">
      <c r="A97" t="s">
        <v>77</v>
      </c>
      <c r="B97" s="44">
        <f>'PERAC-inspctmaintretrofit'!G77</f>
        <v>719443972331.7533</v>
      </c>
      <c r="C97" s="44">
        <f>'PERAC-inspctmaintretrofit'!H77</f>
        <v>830801210645.79749</v>
      </c>
      <c r="D97" s="44">
        <f>'PERAC-inspctmaintretrofit'!I77</f>
        <v>718739414179.88586</v>
      </c>
      <c r="E97" s="44">
        <f>'PERAC-inspctmaintretrofit'!J77</f>
        <v>606677617713.97424</v>
      </c>
      <c r="F97" s="44">
        <f>'PERAC-inspctmaintretrofit'!K77</f>
        <v>494615821248.06262</v>
      </c>
      <c r="G97" s="44">
        <f>'PERAC-inspctmaintretrofit'!L77</f>
        <v>382554024782.151</v>
      </c>
      <c r="H97" s="44">
        <f>'PERAC-inspctmaintretrofit'!M77</f>
        <v>270492228316.23941</v>
      </c>
      <c r="I97" s="44">
        <f>'PERAC-inspctmaintretrofit'!N77</f>
        <v>517465713271.93878</v>
      </c>
      <c r="J97" s="44">
        <f>'PERAC-inspctmaintretrofit'!O77</f>
        <v>764439198227.63806</v>
      </c>
      <c r="K97" s="44">
        <f>'PERAC-inspctmaintretrofit'!P77</f>
        <v>1011412683183.3375</v>
      </c>
      <c r="L97" s="44">
        <f>'PERAC-inspctmaintretrofit'!Q77</f>
        <v>1258386168139.0371</v>
      </c>
      <c r="M97" s="44">
        <f>'PERAC-inspctmaintretrofit'!R77</f>
        <v>1505359653094.7366</v>
      </c>
      <c r="N97" s="44">
        <f>'PERAC-inspctmaintretrofit'!S77</f>
        <v>1562559839072.696</v>
      </c>
      <c r="O97" s="44">
        <f>'PERAC-inspctmaintretrofit'!T77</f>
        <v>1619760025050.6558</v>
      </c>
      <c r="P97" s="44">
        <f>'PERAC-inspctmaintretrofit'!U77</f>
        <v>1676960211028.6152</v>
      </c>
      <c r="Q97" s="44">
        <f>'PERAC-inspctmaintretrofit'!V77</f>
        <v>1734160397006.575</v>
      </c>
      <c r="R97" s="44">
        <f>'PERAC-inspctmaintretrofit'!W77</f>
        <v>1791360582984.5349</v>
      </c>
      <c r="S97" s="44">
        <f>'PERAC-inspctmaintretrofit'!X77</f>
        <v>1783442384584.8728</v>
      </c>
      <c r="T97" s="44">
        <f>'PERAC-inspctmaintretrofit'!Y77</f>
        <v>1775524186185.2104</v>
      </c>
      <c r="U97" s="44">
        <f>'PERAC-inspctmaintretrofit'!Z77</f>
        <v>1767605987785.5483</v>
      </c>
      <c r="V97" s="44">
        <f>'PERAC-inspctmaintretrofit'!AA77</f>
        <v>1759687789385.886</v>
      </c>
      <c r="W97" s="44">
        <f>'PERAC-inspctmaintretrofit'!AB77</f>
        <v>1751769590986.2241</v>
      </c>
      <c r="X97" s="44">
        <f>'PERAC-inspctmaintretrofit'!AC77</f>
        <v>2841358912320.4795</v>
      </c>
      <c r="Y97" s="44">
        <f>'PERAC-inspctmaintretrofit'!AD77</f>
        <v>3930948233654.7363</v>
      </c>
      <c r="Z97" s="44">
        <f>'PERAC-inspctmaintretrofit'!AE77</f>
        <v>5020537554988.9932</v>
      </c>
      <c r="AA97" s="44">
        <f>'PERAC-inspctmaintretrofit'!AF77</f>
        <v>6110126876323.248</v>
      </c>
      <c r="AB97" s="44">
        <f>'PERAC-inspctmaintretrofit'!AG77</f>
        <v>7199716197657.5039</v>
      </c>
      <c r="AC97" s="44">
        <f>'PERAC-inspctmaintretrofit'!AH77</f>
        <v>13918423735963.039</v>
      </c>
      <c r="AD97" s="44">
        <f>'PERAC-inspctmaintretrofit'!AI77</f>
        <v>20637131274268.57</v>
      </c>
      <c r="AE97" s="44">
        <f>'PERAC-inspctmaintretrofit'!AJ77</f>
        <v>27355838812574.109</v>
      </c>
      <c r="AF97" s="44">
        <f>'PERAC-inspctmaintretrofit'!AK77</f>
        <v>34074546350879.656</v>
      </c>
      <c r="AG97" s="44">
        <f>'PERAC-inspctmaintretrofit'!AL77</f>
        <v>40793253889185.195</v>
      </c>
    </row>
    <row r="98" spans="1:33" x14ac:dyDescent="0.35">
      <c r="A98" s="47" t="s">
        <v>125</v>
      </c>
      <c r="B98" s="48">
        <f>SUM(B94:B97)</f>
        <v>266889215543622.5</v>
      </c>
      <c r="C98" s="48">
        <f t="shared" ref="C98:AG98" si="3">SUM(C94:C97)</f>
        <v>276304152948399.59</v>
      </c>
      <c r="D98" s="48">
        <f t="shared" si="3"/>
        <v>284579246952826.13</v>
      </c>
      <c r="E98" s="48">
        <f t="shared" si="3"/>
        <v>292854340957252.69</v>
      </c>
      <c r="F98" s="48">
        <f t="shared" si="3"/>
        <v>301129434961679.44</v>
      </c>
      <c r="G98" s="48">
        <f t="shared" si="3"/>
        <v>309404528966105.94</v>
      </c>
      <c r="H98" s="48">
        <f t="shared" si="3"/>
        <v>317679622970532.5</v>
      </c>
      <c r="I98" s="48">
        <f t="shared" si="3"/>
        <v>322955527800608.38</v>
      </c>
      <c r="J98" s="48">
        <f t="shared" si="3"/>
        <v>328231432630684.06</v>
      </c>
      <c r="K98" s="48">
        <f t="shared" si="3"/>
        <v>333507337460759.69</v>
      </c>
      <c r="L98" s="48">
        <f t="shared" si="3"/>
        <v>338783242290835.5</v>
      </c>
      <c r="M98" s="48">
        <f t="shared" si="3"/>
        <v>344059147120911.19</v>
      </c>
      <c r="N98" s="48">
        <f t="shared" si="3"/>
        <v>308020569255038.56</v>
      </c>
      <c r="O98" s="48">
        <f t="shared" si="3"/>
        <v>271981991389165.91</v>
      </c>
      <c r="P98" s="48">
        <f t="shared" si="3"/>
        <v>235943413523293.28</v>
      </c>
      <c r="Q98" s="48">
        <f t="shared" si="3"/>
        <v>199904835657420.66</v>
      </c>
      <c r="R98" s="48">
        <f t="shared" si="3"/>
        <v>163866257791548</v>
      </c>
      <c r="S98" s="48">
        <f t="shared" si="3"/>
        <v>163474554511306.5</v>
      </c>
      <c r="T98" s="48">
        <f t="shared" si="3"/>
        <v>163082851231065.03</v>
      </c>
      <c r="U98" s="48">
        <f t="shared" si="3"/>
        <v>162691147950823.53</v>
      </c>
      <c r="V98" s="48">
        <f t="shared" si="3"/>
        <v>162299444670582.03</v>
      </c>
      <c r="W98" s="48">
        <f t="shared" si="3"/>
        <v>161907741390340.56</v>
      </c>
      <c r="X98" s="48">
        <f t="shared" si="3"/>
        <v>225082477594598.06</v>
      </c>
      <c r="Y98" s="48">
        <f t="shared" si="3"/>
        <v>288257213798855.63</v>
      </c>
      <c r="Z98" s="48">
        <f t="shared" si="3"/>
        <v>351431950003113.06</v>
      </c>
      <c r="AA98" s="48">
        <f t="shared" si="3"/>
        <v>414606686207370.63</v>
      </c>
      <c r="AB98" s="48">
        <f t="shared" si="3"/>
        <v>477781422411628.06</v>
      </c>
      <c r="AC98" s="48">
        <f t="shared" si="3"/>
        <v>439381057095883.69</v>
      </c>
      <c r="AD98" s="48">
        <f t="shared" si="3"/>
        <v>400980691780139.25</v>
      </c>
      <c r="AE98" s="48">
        <f t="shared" si="3"/>
        <v>362580326464394.88</v>
      </c>
      <c r="AF98" s="48">
        <f t="shared" si="3"/>
        <v>324179961148650.38</v>
      </c>
      <c r="AG98" s="48">
        <f t="shared" si="3"/>
        <v>285779595832906</v>
      </c>
    </row>
    <row r="99" spans="1:33" x14ac:dyDescent="0.35">
      <c r="A99" s="49" t="s">
        <v>126</v>
      </c>
      <c r="B99" s="50">
        <f>B98/10^6</f>
        <v>266889215.54362249</v>
      </c>
      <c r="C99" s="50">
        <f t="shared" ref="C99:AG99" si="4">C98/10^6</f>
        <v>276304152.9483996</v>
      </c>
      <c r="D99" s="50">
        <f t="shared" si="4"/>
        <v>284579246.95282614</v>
      </c>
      <c r="E99" s="50">
        <f t="shared" si="4"/>
        <v>292854340.95725268</v>
      </c>
      <c r="F99" s="50">
        <f t="shared" si="4"/>
        <v>301129434.96167946</v>
      </c>
      <c r="G99" s="50">
        <f t="shared" si="4"/>
        <v>309404528.96610594</v>
      </c>
      <c r="H99" s="50">
        <f t="shared" si="4"/>
        <v>317679622.97053248</v>
      </c>
      <c r="I99" s="50">
        <f t="shared" si="4"/>
        <v>322955527.8006084</v>
      </c>
      <c r="J99" s="50">
        <f t="shared" si="4"/>
        <v>328231432.63068408</v>
      </c>
      <c r="K99" s="50">
        <f t="shared" si="4"/>
        <v>333507337.4607597</v>
      </c>
      <c r="L99" s="50">
        <f t="shared" si="4"/>
        <v>338783242.2908355</v>
      </c>
      <c r="M99" s="50">
        <f t="shared" si="4"/>
        <v>344059147.12091118</v>
      </c>
      <c r="N99" s="50">
        <f t="shared" si="4"/>
        <v>308020569.25503856</v>
      </c>
      <c r="O99" s="50">
        <f t="shared" si="4"/>
        <v>271981991.38916588</v>
      </c>
      <c r="P99" s="50">
        <f t="shared" si="4"/>
        <v>235943413.52329329</v>
      </c>
      <c r="Q99" s="50">
        <f t="shared" si="4"/>
        <v>199904835.65742067</v>
      </c>
      <c r="R99" s="50">
        <f t="shared" si="4"/>
        <v>163866257.79154801</v>
      </c>
      <c r="S99" s="50">
        <f t="shared" si="4"/>
        <v>163474554.51130649</v>
      </c>
      <c r="T99" s="50">
        <f t="shared" si="4"/>
        <v>163082851.23106503</v>
      </c>
      <c r="U99" s="50">
        <f t="shared" si="4"/>
        <v>162691147.95082355</v>
      </c>
      <c r="V99" s="50">
        <f t="shared" si="4"/>
        <v>162299444.67058203</v>
      </c>
      <c r="W99" s="50">
        <f t="shared" si="4"/>
        <v>161907741.39034057</v>
      </c>
      <c r="X99" s="50">
        <f t="shared" si="4"/>
        <v>225082477.59459805</v>
      </c>
      <c r="Y99" s="50">
        <f t="shared" si="4"/>
        <v>288257213.7988556</v>
      </c>
      <c r="Z99" s="50">
        <f t="shared" si="4"/>
        <v>351431950.00311309</v>
      </c>
      <c r="AA99" s="50">
        <f t="shared" si="4"/>
        <v>414606686.20737064</v>
      </c>
      <c r="AB99" s="50">
        <f t="shared" si="4"/>
        <v>477781422.41162807</v>
      </c>
      <c r="AC99" s="50">
        <f t="shared" si="4"/>
        <v>439381057.09588367</v>
      </c>
      <c r="AD99" s="50">
        <f t="shared" si="4"/>
        <v>400980691.78013927</v>
      </c>
      <c r="AE99" s="50">
        <f t="shared" si="4"/>
        <v>362580326.46439487</v>
      </c>
      <c r="AF99" s="50">
        <f t="shared" si="4"/>
        <v>324179961.14865035</v>
      </c>
      <c r="AG99" s="50">
        <f t="shared" si="4"/>
        <v>285779595.83290601</v>
      </c>
    </row>
    <row r="100" spans="1:33" s="45" customFormat="1" x14ac:dyDescent="0.35">
      <c r="A100" s="53" t="s">
        <v>130</v>
      </c>
      <c r="B100" s="54" t="str">
        <f t="shared" ref="B100:AG100" si="5">IF(B99&gt;B131,"ok","update")</f>
        <v>ok</v>
      </c>
      <c r="C100" s="54" t="str">
        <f t="shared" si="5"/>
        <v>ok</v>
      </c>
      <c r="D100" s="54" t="str">
        <f t="shared" si="5"/>
        <v>ok</v>
      </c>
      <c r="E100" s="54" t="str">
        <f t="shared" si="5"/>
        <v>ok</v>
      </c>
      <c r="F100" s="54" t="str">
        <f t="shared" si="5"/>
        <v>ok</v>
      </c>
      <c r="G100" s="54" t="str">
        <f t="shared" si="5"/>
        <v>ok</v>
      </c>
      <c r="H100" s="54" t="str">
        <f t="shared" si="5"/>
        <v>ok</v>
      </c>
      <c r="I100" s="54" t="str">
        <f t="shared" si="5"/>
        <v>ok</v>
      </c>
      <c r="J100" s="54" t="str">
        <f t="shared" si="5"/>
        <v>ok</v>
      </c>
      <c r="K100" s="54" t="str">
        <f t="shared" si="5"/>
        <v>ok</v>
      </c>
      <c r="L100" s="54" t="str">
        <f t="shared" si="5"/>
        <v>ok</v>
      </c>
      <c r="M100" s="54" t="str">
        <f t="shared" si="5"/>
        <v>ok</v>
      </c>
      <c r="N100" s="54" t="str">
        <f t="shared" si="5"/>
        <v>ok</v>
      </c>
      <c r="O100" s="54" t="str">
        <f t="shared" si="5"/>
        <v>ok</v>
      </c>
      <c r="P100" s="54" t="str">
        <f t="shared" si="5"/>
        <v>ok</v>
      </c>
      <c r="Q100" s="54" t="str">
        <f t="shared" si="5"/>
        <v>ok</v>
      </c>
      <c r="R100" s="54" t="str">
        <f t="shared" si="5"/>
        <v>ok</v>
      </c>
      <c r="S100" s="54" t="str">
        <f t="shared" si="5"/>
        <v>ok</v>
      </c>
      <c r="T100" s="54" t="str">
        <f t="shared" si="5"/>
        <v>ok</v>
      </c>
      <c r="U100" s="54" t="str">
        <f t="shared" si="5"/>
        <v>ok</v>
      </c>
      <c r="V100" s="54" t="str">
        <f t="shared" si="5"/>
        <v>ok</v>
      </c>
      <c r="W100" s="54" t="str">
        <f t="shared" si="5"/>
        <v>ok</v>
      </c>
      <c r="X100" s="54" t="str">
        <f t="shared" si="5"/>
        <v>ok</v>
      </c>
      <c r="Y100" s="54" t="str">
        <f t="shared" si="5"/>
        <v>ok</v>
      </c>
      <c r="Z100" s="54" t="str">
        <f t="shared" si="5"/>
        <v>ok</v>
      </c>
      <c r="AA100" s="54" t="str">
        <f t="shared" si="5"/>
        <v>ok</v>
      </c>
      <c r="AB100" s="54" t="str">
        <f t="shared" si="5"/>
        <v>ok</v>
      </c>
      <c r="AC100" s="54" t="str">
        <f t="shared" si="5"/>
        <v>ok</v>
      </c>
      <c r="AD100" s="54" t="str">
        <f t="shared" si="5"/>
        <v>ok</v>
      </c>
      <c r="AE100" s="54" t="str">
        <f t="shared" si="5"/>
        <v>ok</v>
      </c>
      <c r="AF100" s="54" t="str">
        <f t="shared" si="5"/>
        <v>ok</v>
      </c>
      <c r="AG100" s="54" t="str">
        <f t="shared" si="5"/>
        <v>ok</v>
      </c>
    </row>
    <row r="101" spans="1:33" s="45" customFormat="1" x14ac:dyDescent="0.35">
      <c r="A101" s="53" t="s">
        <v>129</v>
      </c>
      <c r="B101" s="54" t="str">
        <f t="shared" ref="B101:AG101" si="6">IF(B99&gt;B133,"ok","update")</f>
        <v>ok</v>
      </c>
      <c r="C101" s="54" t="str">
        <f t="shared" si="6"/>
        <v>ok</v>
      </c>
      <c r="D101" s="54" t="str">
        <f t="shared" si="6"/>
        <v>ok</v>
      </c>
      <c r="E101" s="54" t="str">
        <f t="shared" si="6"/>
        <v>ok</v>
      </c>
      <c r="F101" s="54" t="str">
        <f t="shared" si="6"/>
        <v>ok</v>
      </c>
      <c r="G101" s="54" t="str">
        <f t="shared" si="6"/>
        <v>ok</v>
      </c>
      <c r="H101" s="54" t="str">
        <f t="shared" si="6"/>
        <v>ok</v>
      </c>
      <c r="I101" s="54" t="str">
        <f t="shared" si="6"/>
        <v>ok</v>
      </c>
      <c r="J101" s="54" t="str">
        <f t="shared" si="6"/>
        <v>ok</v>
      </c>
      <c r="K101" s="54" t="str">
        <f t="shared" si="6"/>
        <v>ok</v>
      </c>
      <c r="L101" s="54" t="str">
        <f t="shared" si="6"/>
        <v>ok</v>
      </c>
      <c r="M101" s="54" t="str">
        <f t="shared" si="6"/>
        <v>ok</v>
      </c>
      <c r="N101" s="54" t="str">
        <f t="shared" si="6"/>
        <v>ok</v>
      </c>
      <c r="O101" s="54" t="str">
        <f t="shared" si="6"/>
        <v>ok</v>
      </c>
      <c r="P101" s="54" t="str">
        <f t="shared" si="6"/>
        <v>ok</v>
      </c>
      <c r="Q101" s="54" t="str">
        <f t="shared" si="6"/>
        <v>ok</v>
      </c>
      <c r="R101" s="54" t="str">
        <f t="shared" si="6"/>
        <v>ok</v>
      </c>
      <c r="S101" s="54" t="str">
        <f t="shared" si="6"/>
        <v>ok</v>
      </c>
      <c r="T101" s="54" t="str">
        <f t="shared" si="6"/>
        <v>ok</v>
      </c>
      <c r="U101" s="54" t="str">
        <f t="shared" si="6"/>
        <v>ok</v>
      </c>
      <c r="V101" s="54" t="str">
        <f t="shared" si="6"/>
        <v>ok</v>
      </c>
      <c r="W101" s="54" t="str">
        <f t="shared" si="6"/>
        <v>ok</v>
      </c>
      <c r="X101" s="54" t="str">
        <f t="shared" si="6"/>
        <v>ok</v>
      </c>
      <c r="Y101" s="54" t="str">
        <f t="shared" si="6"/>
        <v>ok</v>
      </c>
      <c r="Z101" s="54" t="str">
        <f t="shared" si="6"/>
        <v>ok</v>
      </c>
      <c r="AA101" s="54" t="str">
        <f t="shared" si="6"/>
        <v>ok</v>
      </c>
      <c r="AB101" s="54" t="str">
        <f t="shared" si="6"/>
        <v>ok</v>
      </c>
      <c r="AC101" s="54" t="str">
        <f t="shared" si="6"/>
        <v>ok</v>
      </c>
      <c r="AD101" s="54" t="str">
        <f t="shared" si="6"/>
        <v>ok</v>
      </c>
      <c r="AE101" s="54" t="str">
        <f t="shared" si="6"/>
        <v>ok</v>
      </c>
      <c r="AF101" s="54" t="str">
        <f t="shared" si="6"/>
        <v>ok</v>
      </c>
      <c r="AG101" s="54" t="str">
        <f t="shared" si="6"/>
        <v>update</v>
      </c>
    </row>
    <row r="102" spans="1:33" x14ac:dyDescent="0.35">
      <c r="A102" s="49"/>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row>
    <row r="103" spans="1:33" x14ac:dyDescent="0.35">
      <c r="A103" s="16"/>
    </row>
    <row r="104" spans="1:33" x14ac:dyDescent="0.35">
      <c r="A104" s="3" t="s">
        <v>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6" spans="1:33" x14ac:dyDescent="0.35">
      <c r="A106" t="s">
        <v>73</v>
      </c>
    </row>
    <row r="108" spans="1:33" x14ac:dyDescent="0.35">
      <c r="A108" t="s">
        <v>29</v>
      </c>
      <c r="B108">
        <v>2019</v>
      </c>
      <c r="C108">
        <v>2020</v>
      </c>
      <c r="D108">
        <v>2021</v>
      </c>
      <c r="E108">
        <v>2022</v>
      </c>
      <c r="F108">
        <v>2023</v>
      </c>
      <c r="G108">
        <v>2024</v>
      </c>
      <c r="H108">
        <v>2025</v>
      </c>
      <c r="I108">
        <v>2026</v>
      </c>
      <c r="J108">
        <v>2027</v>
      </c>
      <c r="K108">
        <v>2028</v>
      </c>
      <c r="L108">
        <v>2029</v>
      </c>
      <c r="M108">
        <v>2030</v>
      </c>
      <c r="N108">
        <v>2031</v>
      </c>
      <c r="O108">
        <v>2032</v>
      </c>
      <c r="P108">
        <v>2033</v>
      </c>
      <c r="Q108">
        <v>2034</v>
      </c>
      <c r="R108">
        <v>2035</v>
      </c>
      <c r="S108">
        <v>2036</v>
      </c>
      <c r="T108">
        <v>2037</v>
      </c>
      <c r="U108">
        <v>2038</v>
      </c>
      <c r="V108">
        <v>2039</v>
      </c>
      <c r="W108">
        <v>2040</v>
      </c>
      <c r="X108">
        <v>2041</v>
      </c>
      <c r="Y108">
        <v>2042</v>
      </c>
      <c r="Z108">
        <v>2043</v>
      </c>
      <c r="AA108">
        <v>2044</v>
      </c>
      <c r="AB108">
        <v>2045</v>
      </c>
      <c r="AC108">
        <v>2046</v>
      </c>
      <c r="AD108">
        <v>2047</v>
      </c>
      <c r="AE108">
        <v>2048</v>
      </c>
      <c r="AF108">
        <v>2049</v>
      </c>
      <c r="AG108">
        <v>2050</v>
      </c>
    </row>
    <row r="109" spans="1:33" x14ac:dyDescent="0.35">
      <c r="A109" t="s">
        <v>156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35">
      <c r="A110" t="s">
        <v>157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row>
    <row r="111" spans="1:33" x14ac:dyDescent="0.35">
      <c r="A111" t="s">
        <v>158</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35">
      <c r="A112" t="s">
        <v>159</v>
      </c>
      <c r="B112" s="16">
        <v>50570000000000</v>
      </c>
      <c r="C112" s="16">
        <v>50943100000000</v>
      </c>
      <c r="D112" s="16">
        <v>59138300000000</v>
      </c>
      <c r="E112" s="16">
        <v>66437700000000</v>
      </c>
      <c r="F112" s="16">
        <v>73240500000000</v>
      </c>
      <c r="G112" s="16">
        <v>79755300000000</v>
      </c>
      <c r="H112" s="16">
        <v>86107900000000</v>
      </c>
      <c r="I112" s="16">
        <v>98539700000000</v>
      </c>
      <c r="J112" s="16">
        <v>110917000000000</v>
      </c>
      <c r="K112" s="16">
        <v>121596000000000</v>
      </c>
      <c r="L112" s="16">
        <v>131536000000000</v>
      </c>
      <c r="M112" s="16">
        <v>139921000000000</v>
      </c>
      <c r="N112" s="16">
        <v>153767000000000</v>
      </c>
      <c r="O112" s="16">
        <v>165008000000000</v>
      </c>
      <c r="P112" s="16">
        <v>175515000000000</v>
      </c>
      <c r="Q112" s="16">
        <v>185229000000000</v>
      </c>
      <c r="R112" s="16">
        <v>142740000000000</v>
      </c>
      <c r="S112" s="16">
        <v>153099000000000</v>
      </c>
      <c r="T112" s="16">
        <v>165329000000000</v>
      </c>
      <c r="U112" s="16">
        <v>178566000000000</v>
      </c>
      <c r="V112" s="16">
        <v>192394000000000</v>
      </c>
      <c r="W112" s="16">
        <v>206953000000000</v>
      </c>
      <c r="X112" s="16">
        <v>186681000000000</v>
      </c>
      <c r="Y112" s="16">
        <v>168585000000000</v>
      </c>
      <c r="Z112" s="16">
        <v>150710000000000</v>
      </c>
      <c r="AA112" s="16">
        <v>133176000000000</v>
      </c>
      <c r="AB112" s="16">
        <v>198576000000000</v>
      </c>
      <c r="AC112" s="16">
        <v>172229000000000</v>
      </c>
      <c r="AD112" s="16">
        <v>239209000000000</v>
      </c>
      <c r="AE112" s="16">
        <v>125775000000000</v>
      </c>
      <c r="AF112" s="16">
        <v>145485000000000</v>
      </c>
      <c r="AG112" s="16">
        <v>193294000000000</v>
      </c>
    </row>
    <row r="113" spans="1:33" x14ac:dyDescent="0.35">
      <c r="A113" t="s">
        <v>160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35">
      <c r="A114" t="s">
        <v>161</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row>
    <row r="115" spans="1:33" x14ac:dyDescent="0.35">
      <c r="A115" t="s">
        <v>162</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row>
    <row r="116" spans="1:33" x14ac:dyDescent="0.35">
      <c r="A116" t="s">
        <v>163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8" spans="1:33" x14ac:dyDescent="0.35">
      <c r="A118" t="s">
        <v>177</v>
      </c>
      <c r="B118" s="17">
        <f>(B87-B112)/B87</f>
        <v>0</v>
      </c>
      <c r="C118" s="17">
        <f t="shared" ref="C118:AG118" si="7">(C87-C112)/C87</f>
        <v>8.2106306306306304E-2</v>
      </c>
      <c r="D118" s="17">
        <f t="shared" si="7"/>
        <v>4.1052375547267712E-2</v>
      </c>
      <c r="E118" s="17">
        <f t="shared" si="7"/>
        <v>2.0526315789473684E-2</v>
      </c>
      <c r="F118" s="17">
        <f t="shared" si="7"/>
        <v>1.0263513513513513E-2</v>
      </c>
      <c r="G118" s="17">
        <f t="shared" si="7"/>
        <v>5.1727578894848443E-3</v>
      </c>
      <c r="H118" s="17">
        <f t="shared" si="7"/>
        <v>2.5726862041005444E-3</v>
      </c>
      <c r="I118" s="17">
        <f t="shared" si="7"/>
        <v>1.3205634944765379E-3</v>
      </c>
      <c r="J118" s="17">
        <f t="shared" si="7"/>
        <v>7.4774774774774772E-4</v>
      </c>
      <c r="K118" s="17">
        <f t="shared" si="7"/>
        <v>1.3819951338199514E-2</v>
      </c>
      <c r="L118" s="17">
        <f t="shared" si="7"/>
        <v>3.0685335298452469E-2</v>
      </c>
      <c r="M118" s="17">
        <f t="shared" si="7"/>
        <v>5.4587837837837841E-2</v>
      </c>
      <c r="N118" s="17">
        <f t="shared" si="7"/>
        <v>7.6474474474474474E-2</v>
      </c>
      <c r="O118" s="17">
        <f t="shared" si="7"/>
        <v>0.10806486486486487</v>
      </c>
      <c r="P118" s="17">
        <f t="shared" si="7"/>
        <v>0.13751842751842752</v>
      </c>
      <c r="Q118" s="17">
        <f t="shared" si="7"/>
        <v>0.16563513513513514</v>
      </c>
      <c r="R118" s="17">
        <f t="shared" si="7"/>
        <v>0.4064864864864865</v>
      </c>
      <c r="S118" s="17">
        <f t="shared" si="7"/>
        <v>0.40312280701754388</v>
      </c>
      <c r="T118" s="17">
        <f t="shared" si="7"/>
        <v>0.39351063829787236</v>
      </c>
      <c r="U118" s="17">
        <f t="shared" si="7"/>
        <v>0.38126819126819128</v>
      </c>
      <c r="V118" s="17">
        <f t="shared" si="7"/>
        <v>0.36837163493105712</v>
      </c>
      <c r="W118" s="17">
        <f t="shared" si="7"/>
        <v>0.3546835048331774</v>
      </c>
      <c r="X118" s="17">
        <f t="shared" si="7"/>
        <v>0.4435737704918033</v>
      </c>
      <c r="Y118" s="17">
        <f t="shared" si="7"/>
        <v>0.51874107907507849</v>
      </c>
      <c r="Z118" s="17">
        <f t="shared" si="7"/>
        <v>0.58720898384004383</v>
      </c>
      <c r="AA118" s="17">
        <f t="shared" si="7"/>
        <v>0.6494445906817583</v>
      </c>
      <c r="AB118" s="17">
        <f t="shared" si="7"/>
        <v>0.49689384342538639</v>
      </c>
      <c r="AC118" s="17">
        <f t="shared" si="7"/>
        <v>0.58186695799951449</v>
      </c>
      <c r="AD118" s="17">
        <f t="shared" si="7"/>
        <v>0.44266309412861138</v>
      </c>
      <c r="AE118" s="17">
        <f t="shared" si="7"/>
        <v>0.71830907054871218</v>
      </c>
      <c r="AF118" s="17">
        <f t="shared" si="7"/>
        <v>0.68625188699590256</v>
      </c>
      <c r="AG118" s="17">
        <f t="shared" si="7"/>
        <v>0.5981413721413722</v>
      </c>
    </row>
    <row r="121" spans="1:33" x14ac:dyDescent="0.35">
      <c r="A121" s="3" t="s">
        <v>138</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3" spans="1:33" x14ac:dyDescent="0.35">
      <c r="A123" t="s">
        <v>153</v>
      </c>
    </row>
    <row r="124" spans="1:33" x14ac:dyDescent="0.35">
      <c r="B124" s="1">
        <v>2019</v>
      </c>
      <c r="C124" s="1">
        <v>2020</v>
      </c>
      <c r="D124" s="1">
        <v>2021</v>
      </c>
      <c r="E124" s="1">
        <v>2022</v>
      </c>
      <c r="F124" s="1">
        <v>2023</v>
      </c>
      <c r="G124" s="1">
        <v>2024</v>
      </c>
      <c r="H124" s="1">
        <v>2025</v>
      </c>
      <c r="I124" s="1">
        <v>2026</v>
      </c>
      <c r="J124" s="1">
        <v>2027</v>
      </c>
      <c r="K124" s="1">
        <v>2028</v>
      </c>
      <c r="L124" s="1">
        <v>2029</v>
      </c>
      <c r="M124" s="1">
        <v>2030</v>
      </c>
      <c r="N124" s="1">
        <v>2031</v>
      </c>
      <c r="O124" s="1">
        <v>2032</v>
      </c>
      <c r="P124" s="1">
        <v>2033</v>
      </c>
      <c r="Q124" s="1">
        <v>2034</v>
      </c>
      <c r="R124" s="1">
        <v>2035</v>
      </c>
      <c r="S124" s="1">
        <v>2036</v>
      </c>
      <c r="T124" s="1">
        <v>2037</v>
      </c>
      <c r="U124" s="1">
        <v>2038</v>
      </c>
      <c r="V124" s="1">
        <v>2039</v>
      </c>
      <c r="W124" s="1">
        <v>2040</v>
      </c>
      <c r="X124" s="1">
        <v>2041</v>
      </c>
      <c r="Y124" s="1">
        <v>2042</v>
      </c>
      <c r="Z124" s="1">
        <v>2043</v>
      </c>
      <c r="AA124" s="1">
        <v>2044</v>
      </c>
      <c r="AB124" s="1">
        <v>2045</v>
      </c>
      <c r="AC124" s="1">
        <v>2046</v>
      </c>
      <c r="AD124" s="1">
        <v>2047</v>
      </c>
      <c r="AE124" s="1">
        <v>2048</v>
      </c>
      <c r="AF124" s="1">
        <v>2049</v>
      </c>
      <c r="AG124" s="1">
        <v>2050</v>
      </c>
    </row>
    <row r="125" spans="1:33" x14ac:dyDescent="0.35">
      <c r="A125" t="s">
        <v>74</v>
      </c>
      <c r="B125" s="46">
        <f t="shared" ref="B125:AG125" si="8">B94/10^6</f>
        <v>212733170.32783204</v>
      </c>
      <c r="C125" s="46">
        <f t="shared" si="8"/>
        <v>232448643.20676991</v>
      </c>
      <c r="D125" s="46">
        <f t="shared" si="8"/>
        <v>240044572.47694674</v>
      </c>
      <c r="E125" s="46">
        <f t="shared" si="8"/>
        <v>247640501.74712363</v>
      </c>
      <c r="F125" s="46">
        <f t="shared" si="8"/>
        <v>255236431.01730064</v>
      </c>
      <c r="G125" s="46">
        <f t="shared" si="8"/>
        <v>262832360.28747749</v>
      </c>
      <c r="H125" s="46">
        <f t="shared" si="8"/>
        <v>270428289.55765432</v>
      </c>
      <c r="I125" s="46">
        <f t="shared" si="8"/>
        <v>261579357.10921118</v>
      </c>
      <c r="J125" s="46">
        <f t="shared" si="8"/>
        <v>252730424.66076797</v>
      </c>
      <c r="K125" s="46">
        <f t="shared" si="8"/>
        <v>243881492.21232468</v>
      </c>
      <c r="L125" s="46">
        <f t="shared" si="8"/>
        <v>235032559.7638815</v>
      </c>
      <c r="M125" s="46">
        <f t="shared" si="8"/>
        <v>226183627.31543824</v>
      </c>
      <c r="N125" s="46">
        <f t="shared" si="8"/>
        <v>187918823.80990168</v>
      </c>
      <c r="O125" s="46">
        <f t="shared" si="8"/>
        <v>149654020.30436513</v>
      </c>
      <c r="P125" s="46">
        <f t="shared" si="8"/>
        <v>111389216.79882853</v>
      </c>
      <c r="Q125" s="46">
        <f t="shared" si="8"/>
        <v>73124413.293291971</v>
      </c>
      <c r="R125" s="46">
        <f t="shared" si="8"/>
        <v>34859609.787755363</v>
      </c>
      <c r="S125" s="46">
        <f t="shared" si="8"/>
        <v>40800644.395716369</v>
      </c>
      <c r="T125" s="46">
        <f t="shared" si="8"/>
        <v>46741679.003677361</v>
      </c>
      <c r="U125" s="46">
        <f t="shared" si="8"/>
        <v>52682713.611638345</v>
      </c>
      <c r="V125" s="46">
        <f t="shared" si="8"/>
        <v>58623748.219599366</v>
      </c>
      <c r="W125" s="46">
        <f t="shared" si="8"/>
        <v>64564782.82756035</v>
      </c>
      <c r="X125" s="46">
        <f t="shared" si="8"/>
        <v>90961084.503563628</v>
      </c>
      <c r="Y125" s="46">
        <f t="shared" si="8"/>
        <v>117357386.17956696</v>
      </c>
      <c r="Z125" s="46">
        <f t="shared" si="8"/>
        <v>143753687.85557026</v>
      </c>
      <c r="AA125" s="46">
        <f t="shared" si="8"/>
        <v>170149989.53157356</v>
      </c>
      <c r="AB125" s="46">
        <f t="shared" si="8"/>
        <v>196546291.20757684</v>
      </c>
      <c r="AC125" s="46">
        <f t="shared" si="8"/>
        <v>182693357.09210855</v>
      </c>
      <c r="AD125" s="46">
        <f t="shared" si="8"/>
        <v>168840422.97664028</v>
      </c>
      <c r="AE125" s="46">
        <f t="shared" si="8"/>
        <v>154987488.86117199</v>
      </c>
      <c r="AF125" s="46">
        <f t="shared" si="8"/>
        <v>141134554.74570367</v>
      </c>
      <c r="AG125" s="46">
        <f t="shared" si="8"/>
        <v>127281620.63023539</v>
      </c>
    </row>
    <row r="126" spans="1:33" x14ac:dyDescent="0.35">
      <c r="A126" t="s">
        <v>75</v>
      </c>
      <c r="B126" s="46">
        <f t="shared" ref="B126:AG126" si="9">B95/10^6</f>
        <v>15332932.827267077</v>
      </c>
      <c r="C126" s="46">
        <f t="shared" si="9"/>
        <v>14652580.168381754</v>
      </c>
      <c r="D126" s="46">
        <f t="shared" si="9"/>
        <v>16769022.350447038</v>
      </c>
      <c r="E126" s="46">
        <f t="shared" si="9"/>
        <v>18885464.532512326</v>
      </c>
      <c r="F126" s="46">
        <f t="shared" si="9"/>
        <v>21001906.714577612</v>
      </c>
      <c r="G126" s="46">
        <f t="shared" si="9"/>
        <v>23118348.896642897</v>
      </c>
      <c r="H126" s="46">
        <f t="shared" si="9"/>
        <v>25234791.078708187</v>
      </c>
      <c r="I126" s="46">
        <f t="shared" si="9"/>
        <v>27404439.571705729</v>
      </c>
      <c r="J126" s="46">
        <f t="shared" si="9"/>
        <v>29574088.064703286</v>
      </c>
      <c r="K126" s="46">
        <f t="shared" si="9"/>
        <v>31743736.557700828</v>
      </c>
      <c r="L126" s="46">
        <f t="shared" si="9"/>
        <v>33913385.05069837</v>
      </c>
      <c r="M126" s="46">
        <f t="shared" si="9"/>
        <v>36083033.543695912</v>
      </c>
      <c r="N126" s="46">
        <f t="shared" si="9"/>
        <v>43906246.758326747</v>
      </c>
      <c r="O126" s="46">
        <f t="shared" si="9"/>
        <v>51729459.972957581</v>
      </c>
      <c r="P126" s="46">
        <f t="shared" si="9"/>
        <v>59552673.187588409</v>
      </c>
      <c r="Q126" s="46">
        <f t="shared" si="9"/>
        <v>67375886.402219236</v>
      </c>
      <c r="R126" s="46">
        <f t="shared" si="9"/>
        <v>75199099.616850093</v>
      </c>
      <c r="S126" s="46">
        <f t="shared" si="9"/>
        <v>79277517.487838864</v>
      </c>
      <c r="T126" s="46">
        <f t="shared" si="9"/>
        <v>83355935.358827636</v>
      </c>
      <c r="U126" s="46">
        <f t="shared" si="9"/>
        <v>87434353.229816422</v>
      </c>
      <c r="V126" s="46">
        <f t="shared" si="9"/>
        <v>91512771.100805208</v>
      </c>
      <c r="W126" s="46">
        <f t="shared" si="9"/>
        <v>95591188.971793979</v>
      </c>
      <c r="X126" s="46">
        <f t="shared" si="9"/>
        <v>92667139.777373359</v>
      </c>
      <c r="Y126" s="46">
        <f t="shared" si="9"/>
        <v>89743090.582952693</v>
      </c>
      <c r="Z126" s="46">
        <f t="shared" si="9"/>
        <v>86819041.388532057</v>
      </c>
      <c r="AA126" s="46">
        <f t="shared" si="9"/>
        <v>83894992.194111407</v>
      </c>
      <c r="AB126" s="46">
        <f t="shared" si="9"/>
        <v>80970942.999690786</v>
      </c>
      <c r="AC126" s="46">
        <f t="shared" si="9"/>
        <v>87180707.727961317</v>
      </c>
      <c r="AD126" s="46">
        <f t="shared" si="9"/>
        <v>93390472.456231847</v>
      </c>
      <c r="AE126" s="46">
        <f t="shared" si="9"/>
        <v>99600237.184502378</v>
      </c>
      <c r="AF126" s="46">
        <f t="shared" si="9"/>
        <v>105810001.91277292</v>
      </c>
      <c r="AG126" s="46">
        <f t="shared" si="9"/>
        <v>112019766.64104344</v>
      </c>
    </row>
    <row r="127" spans="1:33" x14ac:dyDescent="0.35">
      <c r="A127" t="s">
        <v>76</v>
      </c>
      <c r="B127" s="46">
        <f t="shared" ref="B127:AG127" si="10">B96/10^6</f>
        <v>38103668.416191638</v>
      </c>
      <c r="C127" s="46">
        <f t="shared" si="10"/>
        <v>28372128.362602115</v>
      </c>
      <c r="D127" s="46">
        <f t="shared" si="10"/>
        <v>27046912.711252443</v>
      </c>
      <c r="E127" s="46">
        <f t="shared" si="10"/>
        <v>25721697.059902776</v>
      </c>
      <c r="F127" s="46">
        <f t="shared" si="10"/>
        <v>24396481.408553109</v>
      </c>
      <c r="G127" s="46">
        <f t="shared" si="10"/>
        <v>23071265.757203441</v>
      </c>
      <c r="H127" s="46">
        <f t="shared" si="10"/>
        <v>21746050.105853781</v>
      </c>
      <c r="I127" s="46">
        <f t="shared" si="10"/>
        <v>33454265.406419482</v>
      </c>
      <c r="J127" s="46">
        <f t="shared" si="10"/>
        <v>45162480.706985183</v>
      </c>
      <c r="K127" s="46">
        <f t="shared" si="10"/>
        <v>56870696.007550873</v>
      </c>
      <c r="L127" s="46">
        <f t="shared" si="10"/>
        <v>68578911.308116585</v>
      </c>
      <c r="M127" s="46">
        <f t="shared" si="10"/>
        <v>80287126.608682275</v>
      </c>
      <c r="N127" s="46">
        <f t="shared" si="10"/>
        <v>74632938.847737417</v>
      </c>
      <c r="O127" s="46">
        <f t="shared" si="10"/>
        <v>68978751.086792558</v>
      </c>
      <c r="P127" s="46">
        <f t="shared" si="10"/>
        <v>63324563.325847715</v>
      </c>
      <c r="Q127" s="46">
        <f t="shared" si="10"/>
        <v>57670375.564902872</v>
      </c>
      <c r="R127" s="46">
        <f t="shared" si="10"/>
        <v>52016187.803958021</v>
      </c>
      <c r="S127" s="46">
        <f t="shared" si="10"/>
        <v>41612950.243166424</v>
      </c>
      <c r="T127" s="46">
        <f t="shared" si="10"/>
        <v>31209712.682374816</v>
      </c>
      <c r="U127" s="46">
        <f t="shared" si="10"/>
        <v>20806475.121583212</v>
      </c>
      <c r="V127" s="46">
        <f t="shared" si="10"/>
        <v>10403237.560791606</v>
      </c>
      <c r="W127" s="46">
        <f t="shared" si="10"/>
        <v>0</v>
      </c>
      <c r="X127" s="46">
        <f t="shared" si="10"/>
        <v>38612894.401340596</v>
      </c>
      <c r="Y127" s="46">
        <f t="shared" si="10"/>
        <v>77225788.802681193</v>
      </c>
      <c r="Z127" s="46">
        <f t="shared" si="10"/>
        <v>115838683.20402177</v>
      </c>
      <c r="AA127" s="46">
        <f t="shared" si="10"/>
        <v>154451577.60536239</v>
      </c>
      <c r="AB127" s="46">
        <f t="shared" si="10"/>
        <v>193064472.00670293</v>
      </c>
      <c r="AC127" s="46">
        <f t="shared" si="10"/>
        <v>155588568.53985074</v>
      </c>
      <c r="AD127" s="46">
        <f t="shared" si="10"/>
        <v>118112665.07299857</v>
      </c>
      <c r="AE127" s="46">
        <f t="shared" si="10"/>
        <v>80636761.60614638</v>
      </c>
      <c r="AF127" s="46">
        <f t="shared" si="10"/>
        <v>43160858.139294177</v>
      </c>
      <c r="AG127" s="46">
        <f t="shared" si="10"/>
        <v>5684954.6724419743</v>
      </c>
    </row>
    <row r="128" spans="1:33" x14ac:dyDescent="0.35">
      <c r="A128" t="s">
        <v>77</v>
      </c>
      <c r="B128" s="46">
        <f t="shared" ref="B128:AG128" si="11">B97/10^6</f>
        <v>719443.97233175335</v>
      </c>
      <c r="C128" s="46">
        <f t="shared" si="11"/>
        <v>830801.21064579743</v>
      </c>
      <c r="D128" s="46">
        <f t="shared" si="11"/>
        <v>718739.41417988588</v>
      </c>
      <c r="E128" s="46">
        <f t="shared" si="11"/>
        <v>606677.61771397421</v>
      </c>
      <c r="F128" s="46">
        <f t="shared" si="11"/>
        <v>494615.8212480626</v>
      </c>
      <c r="G128" s="46">
        <f t="shared" si="11"/>
        <v>382554.02478215098</v>
      </c>
      <c r="H128" s="46">
        <f t="shared" si="11"/>
        <v>270492.22831623943</v>
      </c>
      <c r="I128" s="46">
        <f t="shared" si="11"/>
        <v>517465.71327193879</v>
      </c>
      <c r="J128" s="46">
        <f t="shared" si="11"/>
        <v>764439.19822763803</v>
      </c>
      <c r="K128" s="46">
        <f t="shared" si="11"/>
        <v>1011412.6831833376</v>
      </c>
      <c r="L128" s="46">
        <f t="shared" si="11"/>
        <v>1258386.1681390372</v>
      </c>
      <c r="M128" s="46">
        <f t="shared" si="11"/>
        <v>1505359.6530947366</v>
      </c>
      <c r="N128" s="46">
        <f t="shared" si="11"/>
        <v>1562559.8390726959</v>
      </c>
      <c r="O128" s="46">
        <f t="shared" si="11"/>
        <v>1619760.0250506557</v>
      </c>
      <c r="P128" s="46">
        <f t="shared" si="11"/>
        <v>1676960.2110286152</v>
      </c>
      <c r="Q128" s="46">
        <f t="shared" si="11"/>
        <v>1734160.397006575</v>
      </c>
      <c r="R128" s="46">
        <f t="shared" si="11"/>
        <v>1791360.582984535</v>
      </c>
      <c r="S128" s="46">
        <f t="shared" si="11"/>
        <v>1783442.3845848728</v>
      </c>
      <c r="T128" s="46">
        <f t="shared" si="11"/>
        <v>1775524.1861852105</v>
      </c>
      <c r="U128" s="46">
        <f t="shared" si="11"/>
        <v>1767605.9877855484</v>
      </c>
      <c r="V128" s="46">
        <f t="shared" si="11"/>
        <v>1759687.7893858859</v>
      </c>
      <c r="W128" s="46">
        <f t="shared" si="11"/>
        <v>1751769.5909862241</v>
      </c>
      <c r="X128" s="46">
        <f t="shared" si="11"/>
        <v>2841358.9123204793</v>
      </c>
      <c r="Y128" s="46">
        <f t="shared" si="11"/>
        <v>3930948.2336547365</v>
      </c>
      <c r="Z128" s="46">
        <f t="shared" si="11"/>
        <v>5020537.5549889933</v>
      </c>
      <c r="AA128" s="46">
        <f t="shared" si="11"/>
        <v>6110126.8763232483</v>
      </c>
      <c r="AB128" s="46">
        <f t="shared" si="11"/>
        <v>7199716.1976575041</v>
      </c>
      <c r="AC128" s="46">
        <f t="shared" si="11"/>
        <v>13918423.735963039</v>
      </c>
      <c r="AD128" s="46">
        <f t="shared" si="11"/>
        <v>20637131.274268571</v>
      </c>
      <c r="AE128" s="46">
        <f t="shared" si="11"/>
        <v>27355838.812574111</v>
      </c>
      <c r="AF128" s="46">
        <f t="shared" si="11"/>
        <v>34074546.350879654</v>
      </c>
      <c r="AG128" s="46">
        <f t="shared" si="11"/>
        <v>40793253.889185198</v>
      </c>
    </row>
    <row r="129" spans="1:33" x14ac:dyDescent="0.35">
      <c r="A129" s="47" t="s">
        <v>123</v>
      </c>
      <c r="B129" s="48">
        <f>SUM(B125:B128)</f>
        <v>266889215.54362252</v>
      </c>
      <c r="C129" s="48">
        <f t="shared" ref="C129:AG129" si="12">SUM(C125:C128)</f>
        <v>276304152.94839954</v>
      </c>
      <c r="D129" s="48">
        <f t="shared" si="12"/>
        <v>284579246.95282608</v>
      </c>
      <c r="E129" s="48">
        <f t="shared" si="12"/>
        <v>292854340.95725274</v>
      </c>
      <c r="F129" s="48">
        <f t="shared" si="12"/>
        <v>301129434.9616794</v>
      </c>
      <c r="G129" s="48">
        <f t="shared" si="12"/>
        <v>309404528.96610606</v>
      </c>
      <c r="H129" s="48">
        <f t="shared" si="12"/>
        <v>317679622.97053254</v>
      </c>
      <c r="I129" s="48">
        <f t="shared" si="12"/>
        <v>322955527.80060828</v>
      </c>
      <c r="J129" s="48">
        <f t="shared" si="12"/>
        <v>328231432.63068408</v>
      </c>
      <c r="K129" s="48">
        <f t="shared" si="12"/>
        <v>333507337.4607597</v>
      </c>
      <c r="L129" s="48">
        <f t="shared" si="12"/>
        <v>338783242.29083544</v>
      </c>
      <c r="M129" s="48">
        <f t="shared" si="12"/>
        <v>344059147.12091112</v>
      </c>
      <c r="N129" s="48">
        <f t="shared" si="12"/>
        <v>308020569.25503856</v>
      </c>
      <c r="O129" s="48">
        <f t="shared" si="12"/>
        <v>271981991.38916588</v>
      </c>
      <c r="P129" s="48">
        <f t="shared" si="12"/>
        <v>235943413.52329326</v>
      </c>
      <c r="Q129" s="48">
        <f t="shared" si="12"/>
        <v>199904835.65742067</v>
      </c>
      <c r="R129" s="48">
        <f t="shared" si="12"/>
        <v>163866257.79154801</v>
      </c>
      <c r="S129" s="48">
        <f t="shared" si="12"/>
        <v>163474554.51130652</v>
      </c>
      <c r="T129" s="48">
        <f t="shared" si="12"/>
        <v>163082851.23106501</v>
      </c>
      <c r="U129" s="48">
        <f t="shared" si="12"/>
        <v>162691147.95082355</v>
      </c>
      <c r="V129" s="48">
        <f t="shared" si="12"/>
        <v>162299444.67058209</v>
      </c>
      <c r="W129" s="48">
        <f t="shared" si="12"/>
        <v>161907741.39034054</v>
      </c>
      <c r="X129" s="48">
        <f t="shared" si="12"/>
        <v>225082477.59459805</v>
      </c>
      <c r="Y129" s="48">
        <f t="shared" si="12"/>
        <v>288257213.7988556</v>
      </c>
      <c r="Z129" s="48">
        <f t="shared" si="12"/>
        <v>351431950.00311303</v>
      </c>
      <c r="AA129" s="48">
        <f t="shared" si="12"/>
        <v>414606686.20737058</v>
      </c>
      <c r="AB129" s="48">
        <f t="shared" si="12"/>
        <v>477781422.41162807</v>
      </c>
      <c r="AC129" s="48">
        <f t="shared" si="12"/>
        <v>439381057.09588367</v>
      </c>
      <c r="AD129" s="48">
        <f t="shared" si="12"/>
        <v>400980691.78013927</v>
      </c>
      <c r="AE129" s="48">
        <f t="shared" si="12"/>
        <v>362580326.46439487</v>
      </c>
      <c r="AF129" s="48">
        <f t="shared" si="12"/>
        <v>324179961.14865041</v>
      </c>
      <c r="AG129" s="48">
        <f t="shared" si="12"/>
        <v>285779595.83290601</v>
      </c>
    </row>
    <row r="130" spans="1:33" x14ac:dyDescent="0.35">
      <c r="A130" s="49"/>
    </row>
    <row r="131" spans="1:33" x14ac:dyDescent="0.35">
      <c r="A131" s="51" t="s">
        <v>128</v>
      </c>
      <c r="B131" s="52">
        <f t="array" ref="B131:AG131">TRANSPOSE(G45:G76)</f>
        <v>-771500</v>
      </c>
      <c r="C131" s="52">
        <v>89600</v>
      </c>
      <c r="D131" s="52">
        <v>75300</v>
      </c>
      <c r="E131" s="52">
        <v>65500</v>
      </c>
      <c r="F131" s="52">
        <v>57900</v>
      </c>
      <c r="G131" s="52">
        <v>51500</v>
      </c>
      <c r="H131" s="52">
        <v>45900</v>
      </c>
      <c r="I131" s="52">
        <v>40900</v>
      </c>
      <c r="J131" s="52">
        <v>36400</v>
      </c>
      <c r="K131" s="52">
        <v>32500</v>
      </c>
      <c r="L131" s="52">
        <v>29000</v>
      </c>
      <c r="M131" s="52">
        <v>26000</v>
      </c>
      <c r="N131" s="52">
        <v>23000</v>
      </c>
      <c r="O131" s="52">
        <v>1462000</v>
      </c>
      <c r="P131" s="52">
        <v>2935000</v>
      </c>
      <c r="Q131" s="52">
        <v>4453000</v>
      </c>
      <c r="R131" s="52">
        <v>6020000</v>
      </c>
      <c r="S131" s="52">
        <v>7607000</v>
      </c>
      <c r="T131" s="52">
        <v>10643000</v>
      </c>
      <c r="U131" s="52">
        <v>13546000</v>
      </c>
      <c r="V131" s="52">
        <v>16343000</v>
      </c>
      <c r="W131" s="52">
        <v>19105000</v>
      </c>
      <c r="X131" s="52">
        <v>21763000</v>
      </c>
      <c r="Y131" s="52">
        <v>25740000</v>
      </c>
      <c r="Z131" s="52">
        <v>29484000</v>
      </c>
      <c r="AA131" s="52">
        <v>33036000</v>
      </c>
      <c r="AB131" s="52">
        <v>36424000</v>
      </c>
      <c r="AC131" s="52">
        <v>39646000</v>
      </c>
      <c r="AD131" s="52">
        <v>50376200</v>
      </c>
      <c r="AE131" s="52">
        <v>60114200</v>
      </c>
      <c r="AF131" s="52">
        <v>69033200</v>
      </c>
      <c r="AG131" s="52">
        <v>77242100</v>
      </c>
    </row>
    <row r="132" spans="1:33" x14ac:dyDescent="0.35">
      <c r="A132" s="65" t="s">
        <v>152</v>
      </c>
      <c r="B132" s="66"/>
      <c r="C132" s="67">
        <f t="shared" ref="C132:AG132" si="13">C131/C99</f>
        <v>3.2428032312903018E-4</v>
      </c>
      <c r="D132" s="67">
        <f t="shared" si="13"/>
        <v>2.6460116402121994E-4</v>
      </c>
      <c r="E132" s="67">
        <f t="shared" si="13"/>
        <v>2.2366067645062122E-4</v>
      </c>
      <c r="F132" s="67">
        <f t="shared" si="13"/>
        <v>1.9227612208473784E-4</v>
      </c>
      <c r="G132" s="67">
        <f t="shared" si="13"/>
        <v>1.6644875940274818E-4</v>
      </c>
      <c r="H132" s="67">
        <f t="shared" si="13"/>
        <v>1.4448518784680633E-4</v>
      </c>
      <c r="I132" s="67">
        <f t="shared" si="13"/>
        <v>1.2664282379229477E-4</v>
      </c>
      <c r="J132" s="67">
        <f t="shared" si="13"/>
        <v>1.1089736198713229E-4</v>
      </c>
      <c r="K132" s="67">
        <f t="shared" si="13"/>
        <v>9.7449130347316377E-5</v>
      </c>
      <c r="L132" s="67">
        <f t="shared" si="13"/>
        <v>8.5600455925456751E-5</v>
      </c>
      <c r="M132" s="67">
        <f t="shared" si="13"/>
        <v>7.5568402170290023E-5</v>
      </c>
      <c r="N132" s="67">
        <f t="shared" si="13"/>
        <v>7.4670337944074717E-5</v>
      </c>
      <c r="O132" s="67">
        <f t="shared" si="13"/>
        <v>5.375355892251318E-3</v>
      </c>
      <c r="P132" s="67">
        <f t="shared" si="13"/>
        <v>1.2439423318380723E-2</v>
      </c>
      <c r="Q132" s="67">
        <f t="shared" si="13"/>
        <v>2.2275599213773697E-2</v>
      </c>
      <c r="R132" s="67">
        <f t="shared" si="13"/>
        <v>3.6737276368744312E-2</v>
      </c>
      <c r="S132" s="67">
        <f t="shared" si="13"/>
        <v>4.6533235846645919E-2</v>
      </c>
      <c r="T132" s="67">
        <f t="shared" si="13"/>
        <v>6.5261306873525243E-2</v>
      </c>
      <c r="U132" s="67">
        <f t="shared" si="13"/>
        <v>8.3262059249188738E-2</v>
      </c>
      <c r="V132" s="67">
        <f t="shared" si="13"/>
        <v>0.10069658607379259</v>
      </c>
      <c r="W132" s="67">
        <f t="shared" si="13"/>
        <v>0.1179992990819388</v>
      </c>
      <c r="X132" s="67">
        <f t="shared" si="13"/>
        <v>9.6689001438832162E-2</v>
      </c>
      <c r="Y132" s="67">
        <f t="shared" si="13"/>
        <v>8.9295250102435386E-2</v>
      </c>
      <c r="Z132" s="67">
        <f t="shared" si="13"/>
        <v>8.3896754406475621E-2</v>
      </c>
      <c r="AA132" s="67">
        <f t="shared" si="13"/>
        <v>7.9680335843587038E-2</v>
      </c>
      <c r="AB132" s="67">
        <f t="shared" si="13"/>
        <v>7.6235697520736265E-2</v>
      </c>
      <c r="AC132" s="67">
        <f t="shared" si="13"/>
        <v>9.0231473022625727E-2</v>
      </c>
      <c r="AD132" s="67">
        <f t="shared" si="13"/>
        <v>0.12563248314116243</v>
      </c>
      <c r="AE132" s="67">
        <f t="shared" si="13"/>
        <v>0.1657955371880972</v>
      </c>
      <c r="AF132" s="67">
        <f t="shared" si="13"/>
        <v>0.21294715365933842</v>
      </c>
      <c r="AG132" s="67">
        <f t="shared" si="13"/>
        <v>0.27028556666152992</v>
      </c>
    </row>
    <row r="133" spans="1:33" x14ac:dyDescent="0.35">
      <c r="A133" s="51" t="s">
        <v>127</v>
      </c>
      <c r="B133" s="52">
        <f t="array" ref="B133:AG133">TRANSPOSE(I45:I76)</f>
        <v>-779850</v>
      </c>
      <c r="C133" s="52">
        <v>90600</v>
      </c>
      <c r="D133" s="52">
        <v>76100</v>
      </c>
      <c r="E133" s="52">
        <v>66250</v>
      </c>
      <c r="F133" s="52">
        <v>58550</v>
      </c>
      <c r="G133" s="52">
        <v>52050</v>
      </c>
      <c r="H133" s="52">
        <v>46450</v>
      </c>
      <c r="I133" s="52">
        <v>41450</v>
      </c>
      <c r="J133" s="52">
        <v>36700</v>
      </c>
      <c r="K133" s="52">
        <v>1663750</v>
      </c>
      <c r="L133" s="52">
        <v>4173500</v>
      </c>
      <c r="M133" s="52">
        <v>8151000</v>
      </c>
      <c r="N133" s="52">
        <v>12907000</v>
      </c>
      <c r="O133" s="52">
        <v>20276000</v>
      </c>
      <c r="P133" s="52">
        <v>28354500</v>
      </c>
      <c r="Q133" s="52">
        <v>37192000</v>
      </c>
      <c r="R133" s="52">
        <v>46833000</v>
      </c>
      <c r="S133" s="52">
        <v>57108500</v>
      </c>
      <c r="T133" s="52">
        <v>69874000</v>
      </c>
      <c r="U133" s="52">
        <v>83167500</v>
      </c>
      <c r="V133" s="52">
        <v>96943000</v>
      </c>
      <c r="W133" s="52">
        <v>111354000</v>
      </c>
      <c r="X133" s="52">
        <v>126086000</v>
      </c>
      <c r="Y133" s="52">
        <v>143011000</v>
      </c>
      <c r="Z133" s="52">
        <v>160191500</v>
      </c>
      <c r="AA133" s="52">
        <v>177723000</v>
      </c>
      <c r="AB133" s="52">
        <v>195690000</v>
      </c>
      <c r="AC133" s="52">
        <v>213819000</v>
      </c>
      <c r="AD133" s="52">
        <v>242056100</v>
      </c>
      <c r="AE133" s="52">
        <v>269510100</v>
      </c>
      <c r="AF133" s="52">
        <v>296425100</v>
      </c>
      <c r="AG133" s="52">
        <v>322984050</v>
      </c>
    </row>
    <row r="134" spans="1:33" x14ac:dyDescent="0.35">
      <c r="A134" s="65" t="s">
        <v>152</v>
      </c>
      <c r="B134" s="66"/>
      <c r="C134" s="67">
        <f t="shared" ref="C134:AG134" si="14">C133/C99</f>
        <v>3.2789952316395241E-4</v>
      </c>
      <c r="D134" s="67">
        <f t="shared" si="14"/>
        <v>2.6741233176646529E-4</v>
      </c>
      <c r="E134" s="67">
        <f t="shared" si="14"/>
        <v>2.2622167656265123E-4</v>
      </c>
      <c r="F134" s="67">
        <f t="shared" si="14"/>
        <v>1.9443466231539551E-4</v>
      </c>
      <c r="G134" s="67">
        <f t="shared" si="14"/>
        <v>1.6822636751287462E-4</v>
      </c>
      <c r="H134" s="67">
        <f t="shared" si="14"/>
        <v>1.4621649184061339E-4</v>
      </c>
      <c r="I134" s="67">
        <f t="shared" si="14"/>
        <v>1.2834584465013735E-4</v>
      </c>
      <c r="J134" s="67">
        <f t="shared" si="14"/>
        <v>1.11811351234279E-4</v>
      </c>
      <c r="K134" s="67">
        <f t="shared" si="14"/>
        <v>4.9886458650876186E-3</v>
      </c>
      <c r="L134" s="67">
        <f t="shared" si="14"/>
        <v>1.2319086303617026E-2</v>
      </c>
      <c r="M134" s="67">
        <f t="shared" si="14"/>
        <v>2.3690694080385922E-2</v>
      </c>
      <c r="N134" s="67">
        <f t="shared" si="14"/>
        <v>4.1903045732355322E-2</v>
      </c>
      <c r="O134" s="67">
        <f t="shared" si="14"/>
        <v>7.4549053400333604E-2</v>
      </c>
      <c r="P134" s="67">
        <f t="shared" si="14"/>
        <v>0.12017500118603959</v>
      </c>
      <c r="Q134" s="67">
        <f t="shared" si="14"/>
        <v>0.1860485259282891</v>
      </c>
      <c r="R134" s="67">
        <f t="shared" si="14"/>
        <v>0.28580014355106348</v>
      </c>
      <c r="S134" s="67">
        <f t="shared" si="14"/>
        <v>0.34934182980783207</v>
      </c>
      <c r="T134" s="67">
        <f t="shared" si="14"/>
        <v>0.42845706628588776</v>
      </c>
      <c r="U134" s="67">
        <f t="shared" si="14"/>
        <v>0.51119867950737519</v>
      </c>
      <c r="V134" s="67">
        <f t="shared" si="14"/>
        <v>0.59730949909757536</v>
      </c>
      <c r="W134" s="67">
        <f t="shared" si="14"/>
        <v>0.68776204920022055</v>
      </c>
      <c r="X134" s="67">
        <f t="shared" si="14"/>
        <v>0.56017687981512621</v>
      </c>
      <c r="Y134" s="67">
        <f t="shared" si="14"/>
        <v>0.49612288315459935</v>
      </c>
      <c r="Z134" s="67">
        <f t="shared" si="14"/>
        <v>0.45582508931979854</v>
      </c>
      <c r="AA134" s="67">
        <f t="shared" si="14"/>
        <v>0.42865444748546494</v>
      </c>
      <c r="AB134" s="67">
        <f t="shared" si="14"/>
        <v>0.40958059652517242</v>
      </c>
      <c r="AC134" s="67">
        <f t="shared" si="14"/>
        <v>0.48663681910469681</v>
      </c>
      <c r="AD134" s="67">
        <f t="shared" si="14"/>
        <v>0.60366023841547256</v>
      </c>
      <c r="AE134" s="67">
        <f t="shared" si="14"/>
        <v>0.74331142736853839</v>
      </c>
      <c r="AF134" s="67">
        <f t="shared" si="14"/>
        <v>0.91438440226129969</v>
      </c>
      <c r="AG134" s="67">
        <f t="shared" si="14"/>
        <v>1.1301858310025998</v>
      </c>
    </row>
    <row r="136" spans="1:33" x14ac:dyDescent="0.35">
      <c r="A136" s="68" t="s">
        <v>154</v>
      </c>
    </row>
    <row r="137" spans="1:33" x14ac:dyDescent="0.35">
      <c r="A137" t="s">
        <v>74</v>
      </c>
      <c r="B137" s="36"/>
      <c r="C137" s="36"/>
      <c r="D137" s="36"/>
      <c r="E137" s="36"/>
      <c r="F137" s="36"/>
      <c r="G137" s="36"/>
      <c r="H137" s="36"/>
      <c r="I137" s="36"/>
      <c r="J137" s="36"/>
      <c r="K137" s="18">
        <f>IF(K133&gt;K125,1,K133/K125)</f>
        <v>6.8219608831634072E-3</v>
      </c>
      <c r="L137" s="18">
        <f t="shared" ref="L137:AG137" si="15">IF(L133&gt;L125,1,L133/L125)</f>
        <v>1.7757114181085307E-2</v>
      </c>
      <c r="M137" s="18">
        <f t="shared" si="15"/>
        <v>3.6037091175624855E-2</v>
      </c>
      <c r="N137" s="18">
        <f t="shared" si="15"/>
        <v>6.8683912225082341E-2</v>
      </c>
      <c r="O137" s="18">
        <f t="shared" si="15"/>
        <v>0.13548583565455066</v>
      </c>
      <c r="P137" s="18">
        <f t="shared" si="15"/>
        <v>0.25455336535141349</v>
      </c>
      <c r="Q137" s="18">
        <f t="shared" si="15"/>
        <v>0.50861262778038296</v>
      </c>
      <c r="R137" s="18">
        <f t="shared" si="15"/>
        <v>1</v>
      </c>
      <c r="S137" s="18">
        <f t="shared" si="15"/>
        <v>1</v>
      </c>
      <c r="T137" s="18">
        <f t="shared" si="15"/>
        <v>1</v>
      </c>
      <c r="U137" s="18">
        <f t="shared" si="15"/>
        <v>1</v>
      </c>
      <c r="V137" s="18">
        <f t="shared" si="15"/>
        <v>1</v>
      </c>
      <c r="W137" s="18">
        <f t="shared" si="15"/>
        <v>1</v>
      </c>
      <c r="X137" s="18">
        <f t="shared" si="15"/>
        <v>1</v>
      </c>
      <c r="Y137" s="18">
        <f t="shared" si="15"/>
        <v>1</v>
      </c>
      <c r="Z137" s="18">
        <f t="shared" si="15"/>
        <v>1</v>
      </c>
      <c r="AA137" s="18">
        <f t="shared" si="15"/>
        <v>1</v>
      </c>
      <c r="AB137" s="18">
        <f t="shared" si="15"/>
        <v>0.99564331027405395</v>
      </c>
      <c r="AC137" s="18">
        <f t="shared" si="15"/>
        <v>1</v>
      </c>
      <c r="AD137" s="18">
        <f t="shared" si="15"/>
        <v>1</v>
      </c>
      <c r="AE137" s="18">
        <f t="shared" si="15"/>
        <v>1</v>
      </c>
      <c r="AF137" s="18">
        <f t="shared" si="15"/>
        <v>1</v>
      </c>
      <c r="AG137" s="18">
        <f t="shared" si="15"/>
        <v>1</v>
      </c>
    </row>
    <row r="138" spans="1:33" x14ac:dyDescent="0.35">
      <c r="A138" t="s">
        <v>75</v>
      </c>
      <c r="B138" s="36"/>
      <c r="C138" s="36"/>
      <c r="D138" s="36"/>
      <c r="E138" s="36"/>
      <c r="F138" s="36"/>
      <c r="G138" s="36"/>
      <c r="H138" s="36"/>
      <c r="I138" s="36"/>
      <c r="J138" s="36"/>
      <c r="K138" s="18">
        <f>IF(((SUM(K125:K126)-K133)/K126)&lt;0,1,IF(K137&lt;1,0,(SUM(K125:K126)-K133)/K126))</f>
        <v>0</v>
      </c>
      <c r="L138" s="18">
        <f t="shared" ref="L138:AG138" si="16">IF(((SUM(L125:L126)-L133)/L126)&lt;0,1,IF(L137&lt;1,0,(SUM(L125:L126)-L133)/L126))</f>
        <v>0</v>
      </c>
      <c r="M138" s="18">
        <f t="shared" si="16"/>
        <v>0</v>
      </c>
      <c r="N138" s="18">
        <f t="shared" si="16"/>
        <v>0</v>
      </c>
      <c r="O138" s="18">
        <f t="shared" si="16"/>
        <v>0</v>
      </c>
      <c r="P138" s="18">
        <f t="shared" si="16"/>
        <v>0</v>
      </c>
      <c r="Q138" s="18">
        <f t="shared" si="16"/>
        <v>0</v>
      </c>
      <c r="R138" s="18">
        <f t="shared" si="16"/>
        <v>0.84077747907553757</v>
      </c>
      <c r="S138" s="18">
        <f t="shared" si="16"/>
        <v>0.79429406821694126</v>
      </c>
      <c r="T138" s="18">
        <f t="shared" si="16"/>
        <v>0.72248741620205614</v>
      </c>
      <c r="U138" s="18">
        <f t="shared" si="16"/>
        <v>0.65134086017387183</v>
      </c>
      <c r="V138" s="18">
        <f t="shared" si="16"/>
        <v>0.58126880740841802</v>
      </c>
      <c r="W138" s="18">
        <f t="shared" si="16"/>
        <v>0.51052792965839433</v>
      </c>
      <c r="X138" s="18">
        <f t="shared" si="16"/>
        <v>0.62095608453199647</v>
      </c>
      <c r="Y138" s="18">
        <f t="shared" si="16"/>
        <v>0.71414385604738562</v>
      </c>
      <c r="Z138" s="18">
        <f t="shared" si="16"/>
        <v>0.81066581844796748</v>
      </c>
      <c r="AA138" s="18">
        <f t="shared" si="16"/>
        <v>0.9097322704208084</v>
      </c>
      <c r="AB138" s="18">
        <f t="shared" si="16"/>
        <v>0</v>
      </c>
      <c r="AC138" s="18">
        <f t="shared" si="16"/>
        <v>0.64297556513287402</v>
      </c>
      <c r="AD138" s="18">
        <f t="shared" si="16"/>
        <v>0.21602627015648934</v>
      </c>
      <c r="AE138" s="18">
        <f t="shared" si="16"/>
        <v>1</v>
      </c>
      <c r="AF138" s="18">
        <f t="shared" si="16"/>
        <v>1</v>
      </c>
      <c r="AG138" s="18">
        <f t="shared" si="16"/>
        <v>1</v>
      </c>
    </row>
    <row r="139" spans="1:33" x14ac:dyDescent="0.35">
      <c r="A139" t="s">
        <v>76</v>
      </c>
      <c r="B139" s="36"/>
      <c r="C139" s="36"/>
      <c r="D139" s="36"/>
      <c r="E139" s="36"/>
      <c r="F139" s="36"/>
      <c r="G139" s="36"/>
      <c r="H139" s="36"/>
      <c r="I139" s="36"/>
      <c r="J139" s="36"/>
      <c r="K139" s="18">
        <f>IF(((SUM(K125:K127)-K133)/K127)&lt;0,1,IF(K138&lt;1,0,(SUM(K125:K127)-K133)/K127))</f>
        <v>0</v>
      </c>
      <c r="L139" s="18">
        <f t="shared" ref="L139:AG139" si="17">IF(((SUM(L125:L127)-L133)/L127)&lt;0,1,IF(L138&lt;1,0,(SUM(L125:L127)-L133)/L127))</f>
        <v>0</v>
      </c>
      <c r="M139" s="18">
        <f t="shared" si="17"/>
        <v>0</v>
      </c>
      <c r="N139" s="18">
        <f t="shared" si="17"/>
        <v>0</v>
      </c>
      <c r="O139" s="18">
        <f t="shared" si="17"/>
        <v>0</v>
      </c>
      <c r="P139" s="18">
        <f t="shared" si="17"/>
        <v>0</v>
      </c>
      <c r="Q139" s="18">
        <f t="shared" si="17"/>
        <v>0</v>
      </c>
      <c r="R139" s="18">
        <f t="shared" si="17"/>
        <v>0</v>
      </c>
      <c r="S139" s="18">
        <f t="shared" si="17"/>
        <v>0</v>
      </c>
      <c r="T139" s="18">
        <f t="shared" si="17"/>
        <v>0</v>
      </c>
      <c r="U139" s="18">
        <f t="shared" si="17"/>
        <v>0</v>
      </c>
      <c r="V139" s="18">
        <f t="shared" si="17"/>
        <v>0</v>
      </c>
      <c r="W139" s="64">
        <v>0</v>
      </c>
      <c r="X139" s="18">
        <f t="shared" si="17"/>
        <v>0</v>
      </c>
      <c r="Y139" s="18">
        <f t="shared" si="17"/>
        <v>0</v>
      </c>
      <c r="Z139" s="18">
        <f t="shared" si="17"/>
        <v>0</v>
      </c>
      <c r="AA139" s="18">
        <f t="shared" si="17"/>
        <v>0</v>
      </c>
      <c r="AB139" s="18">
        <f t="shared" si="17"/>
        <v>0</v>
      </c>
      <c r="AC139" s="18">
        <f t="shared" si="17"/>
        <v>0</v>
      </c>
      <c r="AD139" s="18">
        <f t="shared" si="17"/>
        <v>0</v>
      </c>
      <c r="AE139" s="18">
        <f t="shared" si="17"/>
        <v>0.81494328818398165</v>
      </c>
      <c r="AF139" s="18">
        <f t="shared" si="17"/>
        <v>1</v>
      </c>
      <c r="AG139" s="18">
        <f t="shared" si="17"/>
        <v>1</v>
      </c>
    </row>
    <row r="140" spans="1:33" x14ac:dyDescent="0.35">
      <c r="A140" t="s">
        <v>77</v>
      </c>
      <c r="B140" s="36"/>
      <c r="C140" s="36"/>
      <c r="D140" s="36"/>
      <c r="E140" s="36"/>
      <c r="F140" s="36"/>
      <c r="G140" s="36"/>
      <c r="H140" s="36"/>
      <c r="I140" s="36"/>
      <c r="J140" s="36"/>
      <c r="K140" s="18">
        <f>IF(((SUM(K125:K128)-K133)/K128)&lt;0,1,IF(K139&lt;1,0,(SUM(K125:K128)-K133)/K128))</f>
        <v>0</v>
      </c>
      <c r="L140" s="18">
        <f t="shared" ref="L140:AG140" si="18">IF(((SUM(L125:L128)-L133)/L128)&lt;0,1,IF(L139&lt;1,0,(SUM(L125:L128)-L133)/L128))</f>
        <v>0</v>
      </c>
      <c r="M140" s="18">
        <f t="shared" si="18"/>
        <v>0</v>
      </c>
      <c r="N140" s="18">
        <f t="shared" si="18"/>
        <v>0</v>
      </c>
      <c r="O140" s="18">
        <f t="shared" si="18"/>
        <v>0</v>
      </c>
      <c r="P140" s="18">
        <f t="shared" si="18"/>
        <v>0</v>
      </c>
      <c r="Q140" s="18">
        <f t="shared" si="18"/>
        <v>0</v>
      </c>
      <c r="R140" s="18">
        <f t="shared" si="18"/>
        <v>0</v>
      </c>
      <c r="S140" s="18">
        <f t="shared" si="18"/>
        <v>0</v>
      </c>
      <c r="T140" s="18">
        <f t="shared" si="18"/>
        <v>0</v>
      </c>
      <c r="U140" s="18">
        <f t="shared" si="18"/>
        <v>0</v>
      </c>
      <c r="V140" s="18">
        <f t="shared" si="18"/>
        <v>0</v>
      </c>
      <c r="W140" s="18">
        <f t="shared" si="18"/>
        <v>0</v>
      </c>
      <c r="X140" s="18">
        <f t="shared" si="18"/>
        <v>0</v>
      </c>
      <c r="Y140" s="18">
        <f t="shared" si="18"/>
        <v>0</v>
      </c>
      <c r="Z140" s="18">
        <f t="shared" si="18"/>
        <v>0</v>
      </c>
      <c r="AA140" s="18">
        <f t="shared" si="18"/>
        <v>0</v>
      </c>
      <c r="AB140" s="18">
        <f t="shared" si="18"/>
        <v>0</v>
      </c>
      <c r="AC140" s="18">
        <f t="shared" si="18"/>
        <v>0</v>
      </c>
      <c r="AD140" s="18">
        <f t="shared" si="18"/>
        <v>0</v>
      </c>
      <c r="AE140" s="18">
        <f t="shared" si="18"/>
        <v>0</v>
      </c>
      <c r="AF140" s="18">
        <f t="shared" si="18"/>
        <v>0.81453354838086933</v>
      </c>
      <c r="AG140" s="18">
        <f t="shared" si="18"/>
        <v>1</v>
      </c>
    </row>
    <row r="142" spans="1:33" x14ac:dyDescent="0.35">
      <c r="A142" s="3" t="s">
        <v>61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5" spans="1:24" x14ac:dyDescent="0.35">
      <c r="A145" s="1" t="s">
        <v>74</v>
      </c>
    </row>
    <row r="146" spans="1:24" x14ac:dyDescent="0.35">
      <c r="A146" t="s">
        <v>79</v>
      </c>
    </row>
    <row r="147" spans="1:24" x14ac:dyDescent="0.35">
      <c r="A147" s="11" t="s">
        <v>155</v>
      </c>
      <c r="B147" s="70">
        <f>MAX(K137:AG137)</f>
        <v>1</v>
      </c>
    </row>
    <row r="148" spans="1:24" x14ac:dyDescent="0.35">
      <c r="A148">
        <v>2027</v>
      </c>
      <c r="B148">
        <v>2028</v>
      </c>
      <c r="C148">
        <v>2029</v>
      </c>
      <c r="D148">
        <v>2030</v>
      </c>
      <c r="E148">
        <v>2031</v>
      </c>
      <c r="F148">
        <v>2032</v>
      </c>
      <c r="G148">
        <v>2033</v>
      </c>
      <c r="H148">
        <v>2034</v>
      </c>
      <c r="I148">
        <v>2035</v>
      </c>
      <c r="J148">
        <v>2036</v>
      </c>
      <c r="K148">
        <v>2037</v>
      </c>
      <c r="L148">
        <v>2038</v>
      </c>
      <c r="M148">
        <v>2039</v>
      </c>
      <c r="N148">
        <v>2040</v>
      </c>
      <c r="O148">
        <v>2041</v>
      </c>
      <c r="P148">
        <v>2042</v>
      </c>
      <c r="Q148">
        <v>2043</v>
      </c>
      <c r="R148">
        <v>2044</v>
      </c>
      <c r="S148">
        <v>2045</v>
      </c>
      <c r="T148">
        <v>2046</v>
      </c>
      <c r="U148">
        <v>2047</v>
      </c>
      <c r="V148">
        <v>2048</v>
      </c>
      <c r="W148">
        <v>2049</v>
      </c>
      <c r="X148">
        <v>2050</v>
      </c>
    </row>
    <row r="149" spans="1:24" x14ac:dyDescent="0.35">
      <c r="A149" s="36">
        <v>0</v>
      </c>
      <c r="B149" s="69">
        <f>K137/$B$147</f>
        <v>6.8219608831634072E-3</v>
      </c>
      <c r="C149" s="69">
        <f t="shared" ref="C149:X149" si="19">L137/$B$147</f>
        <v>1.7757114181085307E-2</v>
      </c>
      <c r="D149" s="69">
        <f t="shared" si="19"/>
        <v>3.6037091175624855E-2</v>
      </c>
      <c r="E149" s="69">
        <f t="shared" si="19"/>
        <v>6.8683912225082341E-2</v>
      </c>
      <c r="F149" s="69">
        <f t="shared" si="19"/>
        <v>0.13548583565455066</v>
      </c>
      <c r="G149" s="69">
        <f t="shared" si="19"/>
        <v>0.25455336535141349</v>
      </c>
      <c r="H149" s="69">
        <f t="shared" si="19"/>
        <v>0.50861262778038296</v>
      </c>
      <c r="I149" s="69">
        <f t="shared" si="19"/>
        <v>1</v>
      </c>
      <c r="J149" s="69">
        <f t="shared" si="19"/>
        <v>1</v>
      </c>
      <c r="K149" s="69">
        <f t="shared" si="19"/>
        <v>1</v>
      </c>
      <c r="L149" s="69">
        <f t="shared" si="19"/>
        <v>1</v>
      </c>
      <c r="M149" s="69">
        <f t="shared" si="19"/>
        <v>1</v>
      </c>
      <c r="N149" s="69">
        <f t="shared" si="19"/>
        <v>1</v>
      </c>
      <c r="O149" s="69">
        <f t="shared" si="19"/>
        <v>1</v>
      </c>
      <c r="P149" s="69">
        <f t="shared" si="19"/>
        <v>1</v>
      </c>
      <c r="Q149" s="69">
        <f t="shared" si="19"/>
        <v>1</v>
      </c>
      <c r="R149" s="69">
        <f t="shared" si="19"/>
        <v>1</v>
      </c>
      <c r="S149" s="69">
        <f t="shared" si="19"/>
        <v>0.99564331027405395</v>
      </c>
      <c r="T149" s="69">
        <f t="shared" si="19"/>
        <v>1</v>
      </c>
      <c r="U149" s="69">
        <f t="shared" si="19"/>
        <v>1</v>
      </c>
      <c r="V149" s="69">
        <f t="shared" si="19"/>
        <v>1</v>
      </c>
      <c r="W149" s="69">
        <f t="shared" si="19"/>
        <v>1</v>
      </c>
      <c r="X149" s="69">
        <f t="shared" si="19"/>
        <v>1</v>
      </c>
    </row>
    <row r="151" spans="1:24" x14ac:dyDescent="0.35">
      <c r="A151" s="1" t="s">
        <v>75</v>
      </c>
    </row>
    <row r="152" spans="1:24" x14ac:dyDescent="0.35">
      <c r="A152" t="s">
        <v>80</v>
      </c>
    </row>
    <row r="153" spans="1:24" x14ac:dyDescent="0.35">
      <c r="A153" s="11" t="s">
        <v>155</v>
      </c>
      <c r="B153" s="70">
        <f>MAX(K138:AG138)</f>
        <v>1</v>
      </c>
    </row>
    <row r="154" spans="1:24" x14ac:dyDescent="0.35">
      <c r="A154">
        <v>2027</v>
      </c>
      <c r="B154">
        <v>2028</v>
      </c>
      <c r="C154">
        <v>2029</v>
      </c>
      <c r="D154">
        <v>2030</v>
      </c>
      <c r="E154">
        <v>2031</v>
      </c>
      <c r="F154">
        <v>2032</v>
      </c>
      <c r="G154">
        <v>2033</v>
      </c>
      <c r="H154">
        <v>2034</v>
      </c>
      <c r="I154">
        <v>2035</v>
      </c>
      <c r="J154">
        <v>2036</v>
      </c>
      <c r="K154">
        <v>2037</v>
      </c>
      <c r="L154">
        <v>2038</v>
      </c>
      <c r="M154">
        <v>2039</v>
      </c>
      <c r="N154">
        <v>2040</v>
      </c>
      <c r="O154">
        <v>2041</v>
      </c>
      <c r="P154">
        <v>2042</v>
      </c>
      <c r="Q154">
        <v>2043</v>
      </c>
      <c r="R154">
        <v>2044</v>
      </c>
      <c r="S154">
        <v>2045</v>
      </c>
      <c r="T154">
        <v>2046</v>
      </c>
      <c r="U154">
        <v>2047</v>
      </c>
      <c r="V154">
        <v>2048</v>
      </c>
      <c r="W154">
        <v>2049</v>
      </c>
      <c r="X154">
        <v>2050</v>
      </c>
    </row>
    <row r="155" spans="1:24" x14ac:dyDescent="0.35">
      <c r="A155" s="36">
        <v>0</v>
      </c>
      <c r="B155" s="69">
        <f>K138/$B$153</f>
        <v>0</v>
      </c>
      <c r="C155" s="69">
        <f t="shared" ref="C155:X155" si="20">L138/$B$153</f>
        <v>0</v>
      </c>
      <c r="D155" s="69">
        <f t="shared" si="20"/>
        <v>0</v>
      </c>
      <c r="E155" s="69">
        <f t="shared" si="20"/>
        <v>0</v>
      </c>
      <c r="F155" s="69">
        <f t="shared" si="20"/>
        <v>0</v>
      </c>
      <c r="G155" s="69">
        <f t="shared" si="20"/>
        <v>0</v>
      </c>
      <c r="H155" s="69">
        <f t="shared" si="20"/>
        <v>0</v>
      </c>
      <c r="I155" s="69">
        <f t="shared" si="20"/>
        <v>0.84077747907553757</v>
      </c>
      <c r="J155" s="69">
        <f t="shared" si="20"/>
        <v>0.79429406821694126</v>
      </c>
      <c r="K155" s="69">
        <f t="shared" si="20"/>
        <v>0.72248741620205614</v>
      </c>
      <c r="L155" s="69">
        <f t="shared" si="20"/>
        <v>0.65134086017387183</v>
      </c>
      <c r="M155" s="69">
        <f t="shared" si="20"/>
        <v>0.58126880740841802</v>
      </c>
      <c r="N155" s="69">
        <f t="shared" si="20"/>
        <v>0.51052792965839433</v>
      </c>
      <c r="O155" s="69">
        <f t="shared" si="20"/>
        <v>0.62095608453199647</v>
      </c>
      <c r="P155" s="69">
        <f t="shared" si="20"/>
        <v>0.71414385604738562</v>
      </c>
      <c r="Q155" s="69">
        <f t="shared" si="20"/>
        <v>0.81066581844796748</v>
      </c>
      <c r="R155" s="69">
        <f t="shared" si="20"/>
        <v>0.9097322704208084</v>
      </c>
      <c r="S155" s="69">
        <f t="shared" si="20"/>
        <v>0</v>
      </c>
      <c r="T155" s="69">
        <f t="shared" si="20"/>
        <v>0.64297556513287402</v>
      </c>
      <c r="U155" s="69">
        <f t="shared" si="20"/>
        <v>0.21602627015648934</v>
      </c>
      <c r="V155" s="69">
        <f t="shared" si="20"/>
        <v>1</v>
      </c>
      <c r="W155" s="69">
        <f t="shared" si="20"/>
        <v>1</v>
      </c>
      <c r="X155" s="69">
        <f t="shared" si="20"/>
        <v>1</v>
      </c>
    </row>
    <row r="157" spans="1:24" x14ac:dyDescent="0.35">
      <c r="A157" s="1" t="s">
        <v>76</v>
      </c>
    </row>
    <row r="158" spans="1:24" x14ac:dyDescent="0.35">
      <c r="A158" t="s">
        <v>81</v>
      </c>
    </row>
    <row r="159" spans="1:24" x14ac:dyDescent="0.35">
      <c r="A159" s="11" t="s">
        <v>155</v>
      </c>
      <c r="B159" s="70">
        <f>MAX(K139:AG139)</f>
        <v>1</v>
      </c>
    </row>
    <row r="160" spans="1:24" x14ac:dyDescent="0.35">
      <c r="A160">
        <v>2027</v>
      </c>
      <c r="B160">
        <v>2028</v>
      </c>
      <c r="C160">
        <v>2029</v>
      </c>
      <c r="D160">
        <v>2030</v>
      </c>
      <c r="E160">
        <v>2031</v>
      </c>
      <c r="F160">
        <v>2032</v>
      </c>
      <c r="G160">
        <v>2033</v>
      </c>
      <c r="H160">
        <v>2034</v>
      </c>
      <c r="I160">
        <v>2035</v>
      </c>
      <c r="J160">
        <v>2036</v>
      </c>
      <c r="K160">
        <v>2037</v>
      </c>
      <c r="L160">
        <v>2038</v>
      </c>
      <c r="M160">
        <v>2039</v>
      </c>
      <c r="N160">
        <v>2040</v>
      </c>
      <c r="O160">
        <v>2041</v>
      </c>
      <c r="P160">
        <v>2042</v>
      </c>
      <c r="Q160">
        <v>2043</v>
      </c>
      <c r="R160">
        <v>2044</v>
      </c>
      <c r="S160">
        <v>2045</v>
      </c>
      <c r="T160">
        <v>2046</v>
      </c>
      <c r="U160">
        <v>2047</v>
      </c>
      <c r="V160">
        <v>2048</v>
      </c>
      <c r="W160">
        <v>2049</v>
      </c>
      <c r="X160">
        <v>2050</v>
      </c>
    </row>
    <row r="161" spans="1:24" x14ac:dyDescent="0.35">
      <c r="A161" s="36">
        <v>0</v>
      </c>
      <c r="B161" s="69">
        <f>K139/$B$159</f>
        <v>0</v>
      </c>
      <c r="C161" s="69">
        <f t="shared" ref="C161:X161" si="21">L139/$B$159</f>
        <v>0</v>
      </c>
      <c r="D161" s="69">
        <f t="shared" si="21"/>
        <v>0</v>
      </c>
      <c r="E161" s="69">
        <f t="shared" si="21"/>
        <v>0</v>
      </c>
      <c r="F161" s="69">
        <f t="shared" si="21"/>
        <v>0</v>
      </c>
      <c r="G161" s="69">
        <f t="shared" si="21"/>
        <v>0</v>
      </c>
      <c r="H161" s="69">
        <f t="shared" si="21"/>
        <v>0</v>
      </c>
      <c r="I161" s="69">
        <f t="shared" si="21"/>
        <v>0</v>
      </c>
      <c r="J161" s="69">
        <f t="shared" si="21"/>
        <v>0</v>
      </c>
      <c r="K161" s="69">
        <f t="shared" si="21"/>
        <v>0</v>
      </c>
      <c r="L161" s="69">
        <f t="shared" si="21"/>
        <v>0</v>
      </c>
      <c r="M161" s="69">
        <f t="shared" si="21"/>
        <v>0</v>
      </c>
      <c r="N161" s="69">
        <f t="shared" si="21"/>
        <v>0</v>
      </c>
      <c r="O161" s="69">
        <f t="shared" si="21"/>
        <v>0</v>
      </c>
      <c r="P161" s="69">
        <f t="shared" si="21"/>
        <v>0</v>
      </c>
      <c r="Q161" s="69">
        <f t="shared" si="21"/>
        <v>0</v>
      </c>
      <c r="R161" s="69">
        <f t="shared" si="21"/>
        <v>0</v>
      </c>
      <c r="S161" s="69">
        <f t="shared" si="21"/>
        <v>0</v>
      </c>
      <c r="T161" s="69">
        <f t="shared" si="21"/>
        <v>0</v>
      </c>
      <c r="U161" s="69">
        <f t="shared" si="21"/>
        <v>0</v>
      </c>
      <c r="V161" s="69">
        <f t="shared" si="21"/>
        <v>0.81494328818398165</v>
      </c>
      <c r="W161" s="69">
        <f t="shared" si="21"/>
        <v>1</v>
      </c>
      <c r="X161" s="69">
        <f t="shared" si="21"/>
        <v>1</v>
      </c>
    </row>
    <row r="163" spans="1:24" x14ac:dyDescent="0.35">
      <c r="A163" s="1" t="s">
        <v>77</v>
      </c>
    </row>
    <row r="164" spans="1:24" x14ac:dyDescent="0.35">
      <c r="A164" t="s">
        <v>82</v>
      </c>
    </row>
    <row r="165" spans="1:24" x14ac:dyDescent="0.35">
      <c r="A165" s="11" t="s">
        <v>155</v>
      </c>
      <c r="B165" s="70">
        <f>MAX(K140:AG140)</f>
        <v>1</v>
      </c>
    </row>
    <row r="166" spans="1:24" x14ac:dyDescent="0.35">
      <c r="A166">
        <v>2027</v>
      </c>
      <c r="B166">
        <v>2028</v>
      </c>
      <c r="C166">
        <v>2029</v>
      </c>
      <c r="D166">
        <v>2030</v>
      </c>
      <c r="E166">
        <v>2031</v>
      </c>
      <c r="F166">
        <v>2032</v>
      </c>
      <c r="G166">
        <v>2033</v>
      </c>
      <c r="H166">
        <v>2034</v>
      </c>
      <c r="I166">
        <v>2035</v>
      </c>
      <c r="J166">
        <v>2036</v>
      </c>
      <c r="K166">
        <v>2037</v>
      </c>
      <c r="L166">
        <v>2038</v>
      </c>
      <c r="M166">
        <v>2039</v>
      </c>
      <c r="N166">
        <v>2040</v>
      </c>
      <c r="O166">
        <v>2041</v>
      </c>
      <c r="P166">
        <v>2042</v>
      </c>
      <c r="Q166">
        <v>2043</v>
      </c>
      <c r="R166">
        <v>2044</v>
      </c>
      <c r="S166">
        <v>2045</v>
      </c>
      <c r="T166">
        <v>2046</v>
      </c>
      <c r="U166">
        <v>2047</v>
      </c>
      <c r="V166">
        <v>2048</v>
      </c>
      <c r="W166">
        <v>2049</v>
      </c>
      <c r="X166">
        <v>2050</v>
      </c>
    </row>
    <row r="167" spans="1:24" x14ac:dyDescent="0.35">
      <c r="A167" s="36">
        <v>0</v>
      </c>
      <c r="B167" s="69">
        <f>K140/$B$165</f>
        <v>0</v>
      </c>
      <c r="C167" s="69">
        <f t="shared" ref="C167:X167" si="22">L140/$B$165</f>
        <v>0</v>
      </c>
      <c r="D167" s="69">
        <f t="shared" si="22"/>
        <v>0</v>
      </c>
      <c r="E167" s="69">
        <f t="shared" si="22"/>
        <v>0</v>
      </c>
      <c r="F167" s="69">
        <f t="shared" si="22"/>
        <v>0</v>
      </c>
      <c r="G167" s="69">
        <f t="shared" si="22"/>
        <v>0</v>
      </c>
      <c r="H167" s="69">
        <f t="shared" si="22"/>
        <v>0</v>
      </c>
      <c r="I167" s="69">
        <f t="shared" si="22"/>
        <v>0</v>
      </c>
      <c r="J167" s="69">
        <f t="shared" si="22"/>
        <v>0</v>
      </c>
      <c r="K167" s="69">
        <f t="shared" si="22"/>
        <v>0</v>
      </c>
      <c r="L167" s="69">
        <f t="shared" si="22"/>
        <v>0</v>
      </c>
      <c r="M167" s="69">
        <f t="shared" si="22"/>
        <v>0</v>
      </c>
      <c r="N167" s="69">
        <f t="shared" si="22"/>
        <v>0</v>
      </c>
      <c r="O167" s="69">
        <f t="shared" si="22"/>
        <v>0</v>
      </c>
      <c r="P167" s="69">
        <f t="shared" si="22"/>
        <v>0</v>
      </c>
      <c r="Q167" s="69">
        <f t="shared" si="22"/>
        <v>0</v>
      </c>
      <c r="R167" s="69">
        <f t="shared" si="22"/>
        <v>0</v>
      </c>
      <c r="S167" s="69">
        <f t="shared" si="22"/>
        <v>0</v>
      </c>
      <c r="T167" s="69">
        <f t="shared" si="22"/>
        <v>0</v>
      </c>
      <c r="U167" s="69">
        <f t="shared" si="22"/>
        <v>0</v>
      </c>
      <c r="V167" s="69">
        <f t="shared" si="22"/>
        <v>0</v>
      </c>
      <c r="W167" s="69">
        <f t="shared" si="22"/>
        <v>0.81453354838086933</v>
      </c>
      <c r="X167" s="69">
        <f t="shared" si="22"/>
        <v>1</v>
      </c>
    </row>
  </sheetData>
  <hyperlinks>
    <hyperlink ref="A2" location="HFCsNotes" display="Notes" xr:uid="{EB9AC4F9-1E8A-4BE0-A421-4A14A97BC8B6}"/>
    <hyperlink ref="A3" location="KigaliImpact" display="Emissions Impact of Kigali" xr:uid="{4755DF2E-797C-4AC6-A241-236F020EBCC5}"/>
    <hyperlink ref="A4" location="HFCsBAU" display="BAU" xr:uid="{584A8A92-BCA4-4EBD-A689-2D29EC7772CA}"/>
    <hyperlink ref="A5" location="HFCsPolicyScenario" display="Policy Scenario" xr:uid="{4952050F-8E4D-4A24-BD24-DBCCB66E4737}"/>
    <hyperlink ref="A6" location="HFCsCalcs" display="Calculations" xr:uid="{68E44220-D065-463E-A347-6C987832B99F}"/>
    <hyperlink ref="A7" location="HFCsEPSSettings" display="EPS Settings" xr:uid="{4DDADF9E-6EC8-4DB0-991F-77FBFBFB7625}"/>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01BAC-DBE7-4E40-812B-68CE6DB33A93}">
  <sheetPr>
    <tabColor theme="8" tint="0.39997558519241921"/>
  </sheetPr>
  <dimension ref="A1:AG28"/>
  <sheetViews>
    <sheetView topLeftCell="A13" zoomScale="85" zoomScaleNormal="85" workbookViewId="0">
      <selection activeCell="A36" sqref="A36"/>
    </sheetView>
  </sheetViews>
  <sheetFormatPr defaultRowHeight="14.5" x14ac:dyDescent="0.35"/>
  <cols>
    <col min="1" max="1" width="36.54296875" customWidth="1"/>
  </cols>
  <sheetData>
    <row r="1" spans="1:33" x14ac:dyDescent="0.35">
      <c r="A1" s="1" t="s">
        <v>0</v>
      </c>
    </row>
    <row r="2" spans="1:33" x14ac:dyDescent="0.35">
      <c r="A2" s="81" t="s">
        <v>1</v>
      </c>
    </row>
    <row r="3" spans="1:33" x14ac:dyDescent="0.35">
      <c r="A3" s="81" t="s">
        <v>4</v>
      </c>
    </row>
    <row r="4" spans="1:33" x14ac:dyDescent="0.35">
      <c r="A4" s="81" t="s">
        <v>5</v>
      </c>
    </row>
    <row r="7" spans="1:33" x14ac:dyDescent="0.35">
      <c r="A7" s="3" t="s">
        <v>1</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row>
    <row r="9" spans="1:33" x14ac:dyDescent="0.35">
      <c r="A9" t="s">
        <v>192</v>
      </c>
    </row>
    <row r="10" spans="1:33" x14ac:dyDescent="0.35">
      <c r="A10" t="s">
        <v>193</v>
      </c>
    </row>
    <row r="13" spans="1:33" x14ac:dyDescent="0.35">
      <c r="A13" s="3" t="s">
        <v>4</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row>
    <row r="15" spans="1:33" x14ac:dyDescent="0.35">
      <c r="A15" t="s">
        <v>165</v>
      </c>
    </row>
    <row r="17" spans="1:33" x14ac:dyDescent="0.35">
      <c r="A17" t="s">
        <v>29</v>
      </c>
      <c r="B17">
        <v>2019</v>
      </c>
      <c r="C17">
        <v>2020</v>
      </c>
      <c r="D17">
        <v>2021</v>
      </c>
      <c r="E17">
        <v>2022</v>
      </c>
      <c r="F17">
        <v>2023</v>
      </c>
      <c r="G17">
        <v>2024</v>
      </c>
      <c r="H17">
        <v>2025</v>
      </c>
      <c r="I17">
        <v>2026</v>
      </c>
      <c r="J17">
        <v>2027</v>
      </c>
      <c r="K17">
        <v>2028</v>
      </c>
      <c r="L17">
        <v>2029</v>
      </c>
      <c r="M17">
        <v>2030</v>
      </c>
      <c r="N17">
        <v>2031</v>
      </c>
      <c r="O17">
        <v>2032</v>
      </c>
      <c r="P17">
        <v>2033</v>
      </c>
      <c r="Q17">
        <v>2034</v>
      </c>
      <c r="R17">
        <v>2035</v>
      </c>
      <c r="S17">
        <v>2036</v>
      </c>
      <c r="T17">
        <v>2037</v>
      </c>
      <c r="U17">
        <v>2038</v>
      </c>
      <c r="V17">
        <v>2039</v>
      </c>
      <c r="W17">
        <v>2040</v>
      </c>
      <c r="X17">
        <v>2041</v>
      </c>
      <c r="Y17">
        <v>2042</v>
      </c>
      <c r="Z17">
        <v>2043</v>
      </c>
      <c r="AA17">
        <v>2044</v>
      </c>
      <c r="AB17">
        <v>2045</v>
      </c>
      <c r="AC17">
        <v>2046</v>
      </c>
      <c r="AD17">
        <v>2047</v>
      </c>
      <c r="AE17">
        <v>2048</v>
      </c>
      <c r="AF17">
        <v>2049</v>
      </c>
      <c r="AG17">
        <v>2050</v>
      </c>
    </row>
    <row r="18" spans="1:33" x14ac:dyDescent="0.35">
      <c r="A18" t="s">
        <v>166</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row>
    <row r="21" spans="1:33" x14ac:dyDescent="0.35">
      <c r="A21" s="3" t="s">
        <v>5</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3" spans="1:33" x14ac:dyDescent="0.35">
      <c r="A23" t="s">
        <v>165</v>
      </c>
    </row>
    <row r="25" spans="1:33" x14ac:dyDescent="0.35">
      <c r="A25" t="s">
        <v>29</v>
      </c>
      <c r="B25">
        <v>2019</v>
      </c>
      <c r="C25">
        <v>2020</v>
      </c>
      <c r="D25">
        <v>2021</v>
      </c>
      <c r="E25">
        <v>2022</v>
      </c>
      <c r="F25">
        <v>2023</v>
      </c>
      <c r="G25">
        <v>2024</v>
      </c>
      <c r="H25">
        <v>2025</v>
      </c>
      <c r="I25">
        <v>2026</v>
      </c>
      <c r="J25">
        <v>2027</v>
      </c>
      <c r="K25">
        <v>2028</v>
      </c>
      <c r="L25">
        <v>2029</v>
      </c>
      <c r="M25">
        <v>2030</v>
      </c>
      <c r="N25">
        <v>2031</v>
      </c>
      <c r="O25">
        <v>2032</v>
      </c>
      <c r="P25">
        <v>2033</v>
      </c>
      <c r="Q25">
        <v>2034</v>
      </c>
      <c r="R25">
        <v>2035</v>
      </c>
      <c r="S25">
        <v>2036</v>
      </c>
      <c r="T25">
        <v>2037</v>
      </c>
      <c r="U25">
        <v>2038</v>
      </c>
      <c r="V25">
        <v>2039</v>
      </c>
      <c r="W25">
        <v>2040</v>
      </c>
      <c r="X25">
        <v>2041</v>
      </c>
      <c r="Y25">
        <v>2042</v>
      </c>
      <c r="Z25">
        <v>2043</v>
      </c>
      <c r="AA25">
        <v>2044</v>
      </c>
      <c r="AB25">
        <v>2045</v>
      </c>
      <c r="AC25">
        <v>2046</v>
      </c>
      <c r="AD25">
        <v>2047</v>
      </c>
      <c r="AE25">
        <v>2048</v>
      </c>
      <c r="AF25">
        <v>2049</v>
      </c>
      <c r="AG25">
        <v>2050</v>
      </c>
    </row>
    <row r="26" spans="1:33" x14ac:dyDescent="0.35">
      <c r="A26" t="s">
        <v>166</v>
      </c>
      <c r="B26" s="44">
        <v>0</v>
      </c>
      <c r="C26" s="44">
        <v>0</v>
      </c>
      <c r="D26" s="44">
        <v>0</v>
      </c>
      <c r="E26" s="44">
        <v>0</v>
      </c>
      <c r="F26" s="44">
        <v>0</v>
      </c>
      <c r="G26" s="44">
        <v>-4576800</v>
      </c>
      <c r="H26" s="44">
        <v>-2779200</v>
      </c>
      <c r="I26" s="44">
        <v>-258144000</v>
      </c>
      <c r="J26" s="44">
        <v>-631864000</v>
      </c>
      <c r="K26" s="44">
        <v>-919225000</v>
      </c>
      <c r="L26" s="44">
        <v>-1242600000</v>
      </c>
      <c r="M26" s="44">
        <v>-1582740000</v>
      </c>
      <c r="N26" s="44">
        <v>-1606920000</v>
      </c>
      <c r="O26" s="44">
        <v>-1669320000</v>
      </c>
      <c r="P26" s="44">
        <v>-2088500000</v>
      </c>
      <c r="Q26" s="44">
        <v>-2516540000</v>
      </c>
      <c r="R26" s="44">
        <v>-2500750000</v>
      </c>
      <c r="S26" s="44">
        <v>-2938810000</v>
      </c>
      <c r="T26" s="44">
        <v>-3188490000</v>
      </c>
      <c r="U26" s="44">
        <v>-3256310000</v>
      </c>
      <c r="V26" s="44">
        <v>-3244550000</v>
      </c>
      <c r="W26" s="44">
        <v>-3219400000</v>
      </c>
      <c r="X26" s="44">
        <v>-3173010000</v>
      </c>
      <c r="Y26" s="44">
        <v>-3106600000</v>
      </c>
      <c r="Z26" s="44">
        <v>-3016760000</v>
      </c>
      <c r="AA26" s="44">
        <v>-2527060000</v>
      </c>
      <c r="AB26" s="44">
        <v>-2901530000</v>
      </c>
      <c r="AC26" s="44">
        <v>-2885400000</v>
      </c>
      <c r="AD26" s="44">
        <v>-2884830000</v>
      </c>
      <c r="AE26" s="44">
        <v>-1326690000</v>
      </c>
      <c r="AF26" s="44">
        <v>-989228000</v>
      </c>
      <c r="AG26" s="44">
        <v>-1064890000</v>
      </c>
    </row>
    <row r="28" spans="1:33" x14ac:dyDescent="0.35">
      <c r="A28" s="11" t="s">
        <v>191</v>
      </c>
      <c r="B28" s="80">
        <f>SUM(B26:AG26)</f>
        <v>-54747517000</v>
      </c>
      <c r="C28" s="84" t="s">
        <v>243</v>
      </c>
    </row>
  </sheetData>
  <hyperlinks>
    <hyperlink ref="A2" location="CashFlowsNotes" display="Notes" xr:uid="{EBF63767-104E-45E3-A3D8-263FBB3F7726}"/>
    <hyperlink ref="A3" location="CashFlowsBAU" display="BAU" xr:uid="{5347EBF9-E078-43A1-97F6-4AA5AF65D660}"/>
    <hyperlink ref="A4" location="CashFlowsPolicyScenario" display="Policy Scenario" xr:uid="{14EEF53E-07D4-4769-A015-883EB8BAB339}"/>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A45DD-1E90-47BD-BE76-013BE4C01FC8}">
  <sheetPr>
    <tabColor rgb="FF7030A0"/>
  </sheetPr>
  <dimension ref="A1:AK2"/>
  <sheetViews>
    <sheetView workbookViewId="0"/>
  </sheetViews>
  <sheetFormatPr defaultColWidth="8.81640625" defaultRowHeight="14.5" x14ac:dyDescent="0.35"/>
  <cols>
    <col min="1" max="1" width="19.1796875" customWidth="1"/>
    <col min="7" max="7" width="9" bestFit="1" customWidth="1"/>
    <col min="8" max="37" width="9.54296875" bestFit="1" customWidth="1"/>
  </cols>
  <sheetData>
    <row r="1" spans="1:37" x14ac:dyDescent="0.35">
      <c r="A1" s="1" t="s">
        <v>110</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x14ac:dyDescent="0.35">
      <c r="A2" s="1" t="s">
        <v>141</v>
      </c>
      <c r="B2" s="59">
        <v>217.04932691473061</v>
      </c>
      <c r="C2" s="59">
        <v>217.45874449471464</v>
      </c>
      <c r="D2" s="59">
        <v>530.97362379816002</v>
      </c>
      <c r="E2" s="59">
        <v>676.8212928537813</v>
      </c>
      <c r="F2" s="59">
        <v>922.18845458994383</v>
      </c>
      <c r="G2" s="59">
        <v>915.44878019872704</v>
      </c>
      <c r="H2" s="59">
        <v>992.34466080550828</v>
      </c>
      <c r="I2" s="59">
        <v>1053.1777454116559</v>
      </c>
      <c r="J2" s="59">
        <v>1111.3422142099921</v>
      </c>
      <c r="K2" s="59">
        <v>1166.2362091672662</v>
      </c>
      <c r="L2" s="59">
        <v>1215.5147551161886</v>
      </c>
      <c r="M2" s="59">
        <v>1263.1069629908131</v>
      </c>
      <c r="N2" s="59">
        <v>1314.2251504753331</v>
      </c>
      <c r="O2" s="59">
        <v>1380.7985980212616</v>
      </c>
      <c r="P2" s="59">
        <v>1448.2066977453781</v>
      </c>
      <c r="Q2" s="59">
        <v>1515.1662428975433</v>
      </c>
      <c r="R2" s="59">
        <v>1601.4022788316638</v>
      </c>
      <c r="S2" s="59">
        <v>1689.1599935668341</v>
      </c>
      <c r="T2" s="59">
        <v>1778.6324359061725</v>
      </c>
      <c r="U2" s="59">
        <v>1867.8720841005743</v>
      </c>
      <c r="V2" s="59">
        <v>1955.220989605612</v>
      </c>
      <c r="W2" s="59">
        <v>2039.8842455849162</v>
      </c>
      <c r="X2" s="59">
        <v>2123.4857331470703</v>
      </c>
      <c r="Y2" s="59">
        <v>2210.0056643798939</v>
      </c>
      <c r="Z2" s="59">
        <v>2296.9514385607727</v>
      </c>
      <c r="AA2" s="59">
        <v>2383.4997593234671</v>
      </c>
      <c r="AB2" s="59">
        <v>2469.4291883349879</v>
      </c>
      <c r="AC2" s="59">
        <v>2550.2598577817976</v>
      </c>
      <c r="AD2" s="59">
        <v>2621.0690231843796</v>
      </c>
      <c r="AE2" s="59">
        <v>2690.2088842305866</v>
      </c>
      <c r="AF2" s="59">
        <v>2757.8043548518467</v>
      </c>
      <c r="AG2" s="59">
        <v>2822.4529922725669</v>
      </c>
      <c r="AH2" s="59">
        <v>2885.199531191975</v>
      </c>
      <c r="AI2" s="59">
        <v>2946.7650656687774</v>
      </c>
      <c r="AJ2" s="59">
        <v>3007.0757829253107</v>
      </c>
      <c r="AK2" s="59">
        <v>3064.9733901428658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79F-160E-49BA-BA0B-057AB3EF660E}">
  <sheetPr>
    <tabColor rgb="FF7030A0"/>
  </sheetPr>
  <dimension ref="A1:AK2"/>
  <sheetViews>
    <sheetView workbookViewId="0"/>
  </sheetViews>
  <sheetFormatPr defaultColWidth="8.81640625" defaultRowHeight="14.5" x14ac:dyDescent="0.35"/>
  <cols>
    <col min="1" max="1" width="21" customWidth="1"/>
    <col min="2" max="6" width="9" bestFit="1" customWidth="1"/>
    <col min="7" max="7" width="10.26953125" customWidth="1"/>
    <col min="8" max="20" width="9" bestFit="1" customWidth="1"/>
    <col min="21" max="37" width="9.54296875" bestFit="1" customWidth="1"/>
  </cols>
  <sheetData>
    <row r="1" spans="1:37" x14ac:dyDescent="0.35">
      <c r="A1" t="s">
        <v>110</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55" t="s">
        <v>139</v>
      </c>
      <c r="B2" s="59">
        <v>0</v>
      </c>
      <c r="C2" s="59">
        <v>0</v>
      </c>
      <c r="D2" s="59">
        <v>0</v>
      </c>
      <c r="E2" s="59">
        <v>0</v>
      </c>
      <c r="F2">
        <v>0</v>
      </c>
      <c r="G2" s="59">
        <v>6968.3589057911595</v>
      </c>
      <c r="H2" s="59">
        <v>13853.082256585389</v>
      </c>
      <c r="I2" s="59">
        <v>20753.868403380253</v>
      </c>
      <c r="J2" s="59">
        <v>27657.323165982929</v>
      </c>
      <c r="K2" s="59">
        <v>34564.048402426663</v>
      </c>
      <c r="L2" s="59">
        <v>41476.389087878757</v>
      </c>
      <c r="M2" s="59">
        <v>48390.416111405139</v>
      </c>
      <c r="N2" s="59">
        <v>55300.917155321629</v>
      </c>
      <c r="O2" s="59">
        <v>62195.962939176716</v>
      </c>
      <c r="P2" s="59">
        <v>69090.174070853609</v>
      </c>
      <c r="Q2" s="59">
        <v>75984.83375710246</v>
      </c>
      <c r="R2" s="59">
        <v>82860.216952569346</v>
      </c>
      <c r="S2" s="59">
        <v>89734.078469235188</v>
      </c>
      <c r="T2" s="59">
        <v>96606.225258296865</v>
      </c>
      <c r="U2" s="59">
        <v>103478.60484150347</v>
      </c>
      <c r="V2" s="59">
        <v>110352.87516739944</v>
      </c>
      <c r="W2" s="59">
        <v>117229.83114282115</v>
      </c>
      <c r="X2" s="59">
        <v>124107.84888666001</v>
      </c>
      <c r="Y2" s="59">
        <v>130982.9481868282</v>
      </c>
      <c r="Z2" s="59">
        <v>137857.62164404648</v>
      </c>
      <c r="AA2" s="59">
        <v>144732.69255468479</v>
      </c>
      <c r="AB2" s="59">
        <v>151608.38235707427</v>
      </c>
      <c r="AC2" s="59">
        <v>158489.17091902849</v>
      </c>
      <c r="AD2" s="59">
        <v>165379.98098502689</v>
      </c>
      <c r="AE2" s="59">
        <v>172272.46035538171</v>
      </c>
      <c r="AF2" s="59">
        <v>179166.48411616147</v>
      </c>
      <c r="AG2" s="59">
        <v>186063.45471014176</v>
      </c>
      <c r="AH2" s="59">
        <v>192962.32740262334</v>
      </c>
      <c r="AI2" s="59">
        <v>199862.38109954755</v>
      </c>
      <c r="AJ2" s="59">
        <v>206763.68961369205</v>
      </c>
      <c r="AK2" s="59">
        <v>213667.41123787549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E48FE-2E8D-4B02-B6F7-9A41A70C1D91}">
  <sheetPr>
    <tabColor rgb="FF7030A0"/>
  </sheetPr>
  <dimension ref="A1:AH17"/>
  <sheetViews>
    <sheetView workbookViewId="0"/>
  </sheetViews>
  <sheetFormatPr defaultColWidth="8.81640625" defaultRowHeight="14.5" x14ac:dyDescent="0.35"/>
  <cols>
    <col min="1" max="1" width="25.453125" customWidth="1"/>
    <col min="2" max="2" width="8.453125" bestFit="1" customWidth="1"/>
    <col min="3" max="26" width="9.26953125" bestFit="1" customWidth="1"/>
  </cols>
  <sheetData>
    <row r="1" spans="1:34" s="1" customFormat="1" ht="29" x14ac:dyDescent="0.35">
      <c r="A1" s="88" t="s">
        <v>218</v>
      </c>
      <c r="B1" s="89">
        <v>2018</v>
      </c>
      <c r="C1" s="89">
        <v>2019</v>
      </c>
      <c r="D1" s="89">
        <v>2020</v>
      </c>
      <c r="E1" s="89">
        <v>2021</v>
      </c>
      <c r="F1" s="89">
        <v>2022</v>
      </c>
      <c r="G1" s="89">
        <v>2023</v>
      </c>
      <c r="H1" s="89">
        <v>2024</v>
      </c>
      <c r="I1" s="89">
        <v>2025</v>
      </c>
      <c r="J1" s="89">
        <v>2026</v>
      </c>
      <c r="K1" s="89">
        <v>2027</v>
      </c>
      <c r="L1" s="89">
        <v>2028</v>
      </c>
      <c r="M1" s="89">
        <v>2029</v>
      </c>
      <c r="N1" s="89">
        <v>2030</v>
      </c>
      <c r="O1" s="89">
        <v>2031</v>
      </c>
      <c r="P1" s="89">
        <v>2032</v>
      </c>
      <c r="Q1" s="89">
        <v>2033</v>
      </c>
      <c r="R1" s="89">
        <v>2034</v>
      </c>
      <c r="S1" s="89">
        <v>2035</v>
      </c>
      <c r="T1" s="89">
        <v>2036</v>
      </c>
      <c r="U1" s="89">
        <v>2037</v>
      </c>
      <c r="V1" s="89">
        <v>2038</v>
      </c>
      <c r="W1" s="89">
        <v>2039</v>
      </c>
      <c r="X1" s="89">
        <v>2040</v>
      </c>
      <c r="Y1" s="89">
        <v>2041</v>
      </c>
      <c r="Z1" s="89">
        <v>2042</v>
      </c>
      <c r="AA1" s="89">
        <v>2043</v>
      </c>
      <c r="AB1" s="89">
        <v>2044</v>
      </c>
      <c r="AC1" s="89">
        <v>2045</v>
      </c>
      <c r="AD1" s="89">
        <v>2046</v>
      </c>
      <c r="AE1" s="89">
        <v>2047</v>
      </c>
      <c r="AF1" s="89">
        <v>2048</v>
      </c>
      <c r="AG1" s="89">
        <v>2049</v>
      </c>
      <c r="AH1" s="89">
        <v>2050</v>
      </c>
    </row>
    <row r="2" spans="1:34" x14ac:dyDescent="0.35">
      <c r="A2" s="89" t="s">
        <v>219</v>
      </c>
      <c r="B2" s="59">
        <v>1989</v>
      </c>
      <c r="C2" s="59">
        <v>1295</v>
      </c>
      <c r="D2" s="59">
        <v>4423.2</v>
      </c>
      <c r="E2" s="59">
        <v>4423.2</v>
      </c>
      <c r="F2" s="59">
        <v>5114.3999999999996</v>
      </c>
      <c r="G2" s="59">
        <v>5114.3999999999996</v>
      </c>
      <c r="H2" s="59">
        <v>5114.3999999999996</v>
      </c>
      <c r="I2" s="59">
        <v>5114.3999999999996</v>
      </c>
      <c r="J2" s="59">
        <v>5114.3999999999996</v>
      </c>
      <c r="K2" s="59">
        <v>5114.3999999999996</v>
      </c>
      <c r="L2" s="59">
        <v>0</v>
      </c>
      <c r="M2" s="59">
        <v>0</v>
      </c>
      <c r="N2" s="59">
        <v>0</v>
      </c>
      <c r="O2" s="59">
        <v>0</v>
      </c>
      <c r="P2" s="59">
        <v>0</v>
      </c>
      <c r="Q2" s="59">
        <v>0</v>
      </c>
      <c r="R2" s="59">
        <v>0</v>
      </c>
      <c r="S2" s="59">
        <v>0</v>
      </c>
      <c r="T2" s="59">
        <v>0</v>
      </c>
      <c r="U2" s="59">
        <v>0</v>
      </c>
      <c r="V2" s="59">
        <v>0</v>
      </c>
      <c r="W2" s="59">
        <v>0</v>
      </c>
      <c r="X2" s="59">
        <v>0</v>
      </c>
      <c r="Y2" s="59">
        <v>0</v>
      </c>
      <c r="Z2" s="59">
        <v>0</v>
      </c>
      <c r="AA2" s="59">
        <v>0</v>
      </c>
      <c r="AB2" s="59">
        <v>0</v>
      </c>
      <c r="AC2" s="59">
        <v>0</v>
      </c>
      <c r="AD2" s="59">
        <v>0</v>
      </c>
      <c r="AE2" s="59">
        <v>0</v>
      </c>
      <c r="AF2" s="59">
        <v>0</v>
      </c>
      <c r="AG2" s="59">
        <v>0</v>
      </c>
      <c r="AH2" s="59">
        <v>0</v>
      </c>
    </row>
    <row r="3" spans="1:34" x14ac:dyDescent="0.35">
      <c r="A3" s="89" t="s">
        <v>220</v>
      </c>
      <c r="B3" s="59">
        <v>213.15999999999985</v>
      </c>
      <c r="C3" s="59">
        <v>0</v>
      </c>
      <c r="D3" s="59">
        <v>0</v>
      </c>
      <c r="E3" s="59">
        <v>0</v>
      </c>
      <c r="F3" s="59">
        <v>0</v>
      </c>
      <c r="G3" s="59">
        <v>0</v>
      </c>
      <c r="H3" s="59">
        <v>0</v>
      </c>
      <c r="I3" s="59">
        <v>0</v>
      </c>
      <c r="J3" s="59">
        <v>0</v>
      </c>
      <c r="K3" s="59">
        <v>0</v>
      </c>
      <c r="L3" s="59">
        <v>0</v>
      </c>
      <c r="M3" s="59">
        <v>0</v>
      </c>
      <c r="N3" s="59">
        <v>0</v>
      </c>
      <c r="O3" s="59">
        <v>0</v>
      </c>
      <c r="P3" s="59">
        <v>0</v>
      </c>
      <c r="Q3" s="59">
        <v>0</v>
      </c>
      <c r="R3" s="59">
        <v>0</v>
      </c>
      <c r="S3" s="59">
        <v>0</v>
      </c>
      <c r="T3" s="59">
        <v>0</v>
      </c>
      <c r="U3" s="59">
        <v>0</v>
      </c>
      <c r="V3" s="59">
        <v>0</v>
      </c>
      <c r="W3" s="59">
        <v>0</v>
      </c>
      <c r="X3" s="59">
        <v>0</v>
      </c>
      <c r="Y3" s="59">
        <v>0</v>
      </c>
      <c r="Z3" s="59">
        <v>0</v>
      </c>
      <c r="AA3" s="59">
        <v>0</v>
      </c>
      <c r="AB3" s="59">
        <v>0</v>
      </c>
      <c r="AC3" s="59">
        <v>0</v>
      </c>
      <c r="AD3" s="59">
        <v>0</v>
      </c>
      <c r="AE3" s="59">
        <v>0</v>
      </c>
      <c r="AF3" s="59">
        <v>0</v>
      </c>
      <c r="AG3" s="59">
        <v>0</v>
      </c>
      <c r="AH3" s="59">
        <v>0</v>
      </c>
    </row>
    <row r="4" spans="1:34" x14ac:dyDescent="0.35">
      <c r="A4" s="89" t="s">
        <v>221</v>
      </c>
      <c r="B4" s="59">
        <v>0</v>
      </c>
      <c r="C4" s="59">
        <v>0</v>
      </c>
      <c r="D4" s="59">
        <v>0</v>
      </c>
      <c r="E4" s="59">
        <v>0</v>
      </c>
      <c r="F4" s="59">
        <v>0</v>
      </c>
      <c r="G4" s="59">
        <v>0</v>
      </c>
      <c r="H4" s="59">
        <v>0</v>
      </c>
      <c r="I4" s="59">
        <v>0</v>
      </c>
      <c r="J4" s="59">
        <v>0</v>
      </c>
      <c r="K4" s="59">
        <v>0</v>
      </c>
      <c r="L4" s="59">
        <v>0</v>
      </c>
      <c r="M4" s="59">
        <v>0</v>
      </c>
      <c r="N4" s="59">
        <v>0</v>
      </c>
      <c r="O4" s="59">
        <v>0</v>
      </c>
      <c r="P4" s="59">
        <v>0</v>
      </c>
      <c r="Q4" s="59">
        <v>0</v>
      </c>
      <c r="R4" s="59">
        <v>0</v>
      </c>
      <c r="S4" s="59">
        <v>0</v>
      </c>
      <c r="T4" s="59">
        <v>0</v>
      </c>
      <c r="U4" s="59">
        <v>0</v>
      </c>
      <c r="V4" s="59">
        <v>0</v>
      </c>
      <c r="W4" s="59">
        <v>0</v>
      </c>
      <c r="X4" s="59">
        <v>0</v>
      </c>
      <c r="Y4" s="59">
        <v>0</v>
      </c>
      <c r="Z4" s="59">
        <v>0</v>
      </c>
      <c r="AA4" s="59">
        <v>0</v>
      </c>
      <c r="AB4" s="59">
        <v>0</v>
      </c>
      <c r="AC4" s="59">
        <v>0</v>
      </c>
      <c r="AD4" s="59">
        <v>0</v>
      </c>
      <c r="AE4" s="59">
        <v>0</v>
      </c>
      <c r="AF4" s="59">
        <v>0</v>
      </c>
      <c r="AG4" s="59">
        <v>0</v>
      </c>
      <c r="AH4" s="59">
        <v>0</v>
      </c>
    </row>
    <row r="5" spans="1:34" x14ac:dyDescent="0.35">
      <c r="A5" s="89" t="s">
        <v>222</v>
      </c>
      <c r="B5" s="59">
        <v>0</v>
      </c>
      <c r="C5" s="59">
        <v>0</v>
      </c>
      <c r="D5" s="59">
        <v>0</v>
      </c>
      <c r="E5" s="59">
        <v>0</v>
      </c>
      <c r="F5" s="59">
        <v>0</v>
      </c>
      <c r="G5" s="59">
        <v>0</v>
      </c>
      <c r="H5" s="59">
        <v>0</v>
      </c>
      <c r="I5" s="59">
        <v>0</v>
      </c>
      <c r="J5" s="59">
        <v>0</v>
      </c>
      <c r="K5" s="59">
        <v>0</v>
      </c>
      <c r="L5" s="59">
        <v>0</v>
      </c>
      <c r="M5" s="59">
        <v>0</v>
      </c>
      <c r="N5" s="59">
        <v>0</v>
      </c>
      <c r="O5" s="59">
        <v>0</v>
      </c>
      <c r="P5" s="59">
        <v>0</v>
      </c>
      <c r="Q5" s="59">
        <v>0</v>
      </c>
      <c r="R5" s="59">
        <v>0</v>
      </c>
      <c r="S5" s="59">
        <v>0</v>
      </c>
      <c r="T5" s="59">
        <v>0</v>
      </c>
      <c r="U5" s="59">
        <v>0</v>
      </c>
      <c r="V5" s="59">
        <v>0</v>
      </c>
      <c r="W5" s="59">
        <v>0</v>
      </c>
      <c r="X5" s="59">
        <v>0</v>
      </c>
      <c r="Y5" s="59">
        <v>0</v>
      </c>
      <c r="Z5" s="59">
        <v>0</v>
      </c>
      <c r="AA5" s="59">
        <v>0</v>
      </c>
      <c r="AB5" s="59">
        <v>0</v>
      </c>
      <c r="AC5" s="59">
        <v>0</v>
      </c>
      <c r="AD5" s="59">
        <v>0</v>
      </c>
      <c r="AE5" s="59">
        <v>0</v>
      </c>
      <c r="AF5" s="59">
        <v>0</v>
      </c>
      <c r="AG5" s="59">
        <v>0</v>
      </c>
      <c r="AH5" s="59">
        <v>0</v>
      </c>
    </row>
    <row r="6" spans="1:34" x14ac:dyDescent="0.35">
      <c r="A6" s="89" t="s">
        <v>223</v>
      </c>
      <c r="B6" s="59">
        <v>0</v>
      </c>
      <c r="C6" s="59">
        <v>0</v>
      </c>
      <c r="D6" s="59">
        <v>0</v>
      </c>
      <c r="E6" s="59">
        <v>0</v>
      </c>
      <c r="F6" s="59">
        <v>0</v>
      </c>
      <c r="G6" s="59">
        <v>0</v>
      </c>
      <c r="H6" s="59">
        <v>0</v>
      </c>
      <c r="I6" s="59">
        <v>0</v>
      </c>
      <c r="J6" s="59">
        <v>0</v>
      </c>
      <c r="K6" s="59">
        <v>0</v>
      </c>
      <c r="L6" s="59">
        <v>0</v>
      </c>
      <c r="M6" s="59">
        <v>0</v>
      </c>
      <c r="N6" s="59">
        <v>0</v>
      </c>
      <c r="O6" s="59">
        <v>0</v>
      </c>
      <c r="P6" s="59">
        <v>0</v>
      </c>
      <c r="Q6" s="59">
        <v>0</v>
      </c>
      <c r="R6" s="59">
        <v>0</v>
      </c>
      <c r="S6" s="59">
        <v>0</v>
      </c>
      <c r="T6" s="59">
        <v>0</v>
      </c>
      <c r="U6" s="59">
        <v>0</v>
      </c>
      <c r="V6" s="59">
        <v>0</v>
      </c>
      <c r="W6" s="59">
        <v>0</v>
      </c>
      <c r="X6" s="59">
        <v>0</v>
      </c>
      <c r="Y6" s="59">
        <v>0</v>
      </c>
      <c r="Z6" s="59">
        <v>0</v>
      </c>
      <c r="AA6" s="59">
        <v>0</v>
      </c>
      <c r="AB6" s="59">
        <v>0</v>
      </c>
      <c r="AC6" s="59">
        <v>0</v>
      </c>
      <c r="AD6" s="59">
        <v>0</v>
      </c>
      <c r="AE6" s="59">
        <v>0</v>
      </c>
      <c r="AF6" s="59">
        <v>0</v>
      </c>
      <c r="AG6" s="59">
        <v>0</v>
      </c>
      <c r="AH6" s="59">
        <v>0</v>
      </c>
    </row>
    <row r="7" spans="1:34" x14ac:dyDescent="0.35">
      <c r="A7" s="89" t="s">
        <v>224</v>
      </c>
      <c r="B7" s="59">
        <v>0</v>
      </c>
      <c r="C7" s="59">
        <v>0</v>
      </c>
      <c r="D7" s="59">
        <v>0</v>
      </c>
      <c r="E7" s="59">
        <v>0</v>
      </c>
      <c r="F7" s="59">
        <v>0</v>
      </c>
      <c r="G7" s="59">
        <v>0</v>
      </c>
      <c r="H7" s="59">
        <v>0</v>
      </c>
      <c r="I7" s="59">
        <v>0</v>
      </c>
      <c r="J7" s="59">
        <v>0</v>
      </c>
      <c r="K7" s="59">
        <v>0</v>
      </c>
      <c r="L7" s="59">
        <v>0</v>
      </c>
      <c r="M7" s="59">
        <v>0</v>
      </c>
      <c r="N7" s="59">
        <v>0</v>
      </c>
      <c r="O7" s="59">
        <v>0</v>
      </c>
      <c r="P7" s="59">
        <v>0</v>
      </c>
      <c r="Q7" s="59">
        <v>0</v>
      </c>
      <c r="R7" s="59">
        <v>0</v>
      </c>
      <c r="S7" s="59">
        <v>0</v>
      </c>
      <c r="T7" s="59">
        <v>0</v>
      </c>
      <c r="U7" s="59">
        <v>0</v>
      </c>
      <c r="V7" s="59">
        <v>0</v>
      </c>
      <c r="W7" s="59">
        <v>0</v>
      </c>
      <c r="X7" s="59">
        <v>0</v>
      </c>
      <c r="Y7" s="59">
        <v>0</v>
      </c>
      <c r="Z7" s="59">
        <v>0</v>
      </c>
      <c r="AA7" s="59">
        <v>0</v>
      </c>
      <c r="AB7" s="59">
        <v>0</v>
      </c>
      <c r="AC7" s="59">
        <v>0</v>
      </c>
      <c r="AD7" s="59">
        <v>0</v>
      </c>
      <c r="AE7" s="59">
        <v>0</v>
      </c>
      <c r="AF7" s="59">
        <v>0</v>
      </c>
      <c r="AG7" s="59">
        <v>0</v>
      </c>
      <c r="AH7" s="59">
        <v>0</v>
      </c>
    </row>
    <row r="8" spans="1:34" x14ac:dyDescent="0.35">
      <c r="A8" s="89" t="s">
        <v>225</v>
      </c>
      <c r="B8" s="59">
        <v>0</v>
      </c>
      <c r="C8" s="59">
        <v>0</v>
      </c>
      <c r="D8" s="59">
        <v>0</v>
      </c>
      <c r="E8" s="59">
        <v>0</v>
      </c>
      <c r="F8" s="59">
        <v>0</v>
      </c>
      <c r="G8" s="59">
        <v>0</v>
      </c>
      <c r="H8" s="59">
        <v>0</v>
      </c>
      <c r="I8" s="59">
        <v>0</v>
      </c>
      <c r="J8" s="59">
        <v>0</v>
      </c>
      <c r="K8" s="59">
        <v>0</v>
      </c>
      <c r="L8" s="59">
        <v>0</v>
      </c>
      <c r="M8" s="59">
        <v>0</v>
      </c>
      <c r="N8" s="59">
        <v>0</v>
      </c>
      <c r="O8" s="59">
        <v>0</v>
      </c>
      <c r="P8" s="59">
        <v>0</v>
      </c>
      <c r="Q8" s="59">
        <v>0</v>
      </c>
      <c r="R8" s="59">
        <v>0</v>
      </c>
      <c r="S8" s="59">
        <v>0</v>
      </c>
      <c r="T8" s="59">
        <v>0</v>
      </c>
      <c r="U8" s="59">
        <v>0</v>
      </c>
      <c r="V8" s="59">
        <v>0</v>
      </c>
      <c r="W8" s="59">
        <v>0</v>
      </c>
      <c r="X8" s="59">
        <v>0</v>
      </c>
      <c r="Y8" s="59">
        <v>0</v>
      </c>
      <c r="Z8" s="59">
        <v>0</v>
      </c>
      <c r="AA8" s="59">
        <v>0</v>
      </c>
      <c r="AB8" s="59">
        <v>0</v>
      </c>
      <c r="AC8" s="59">
        <v>0</v>
      </c>
      <c r="AD8" s="59">
        <v>0</v>
      </c>
      <c r="AE8" s="59">
        <v>0</v>
      </c>
      <c r="AF8" s="59">
        <v>0</v>
      </c>
      <c r="AG8" s="59">
        <v>0</v>
      </c>
      <c r="AH8" s="59">
        <v>0</v>
      </c>
    </row>
    <row r="9" spans="1:34" x14ac:dyDescent="0.35">
      <c r="A9" s="89" t="s">
        <v>226</v>
      </c>
      <c r="B9" s="59">
        <v>0</v>
      </c>
      <c r="C9" s="59">
        <v>0</v>
      </c>
      <c r="D9" s="59">
        <v>0</v>
      </c>
      <c r="E9" s="59">
        <v>0</v>
      </c>
      <c r="F9" s="59">
        <v>0</v>
      </c>
      <c r="G9" s="59">
        <v>0</v>
      </c>
      <c r="H9" s="59">
        <v>0</v>
      </c>
      <c r="I9" s="59">
        <v>0</v>
      </c>
      <c r="J9" s="59">
        <v>0</v>
      </c>
      <c r="K9" s="59">
        <v>0</v>
      </c>
      <c r="L9" s="59">
        <v>0</v>
      </c>
      <c r="M9" s="59">
        <v>0</v>
      </c>
      <c r="N9" s="59">
        <v>0</v>
      </c>
      <c r="O9" s="59">
        <v>0</v>
      </c>
      <c r="P9" s="59">
        <v>0</v>
      </c>
      <c r="Q9" s="59">
        <v>0</v>
      </c>
      <c r="R9" s="59">
        <v>0</v>
      </c>
      <c r="S9" s="59">
        <v>0</v>
      </c>
      <c r="T9" s="59">
        <v>0</v>
      </c>
      <c r="U9" s="59">
        <v>0</v>
      </c>
      <c r="V9" s="59">
        <v>0</v>
      </c>
      <c r="W9" s="59">
        <v>0</v>
      </c>
      <c r="X9" s="59">
        <v>0</v>
      </c>
      <c r="Y9" s="59">
        <v>0</v>
      </c>
      <c r="Z9" s="59">
        <v>0</v>
      </c>
      <c r="AA9" s="59">
        <v>0</v>
      </c>
      <c r="AB9" s="59">
        <v>0</v>
      </c>
      <c r="AC9" s="59">
        <v>0</v>
      </c>
      <c r="AD9" s="59">
        <v>0</v>
      </c>
      <c r="AE9" s="59">
        <v>0</v>
      </c>
      <c r="AF9" s="59">
        <v>0</v>
      </c>
      <c r="AG9" s="59">
        <v>0</v>
      </c>
      <c r="AH9" s="59">
        <v>0</v>
      </c>
    </row>
    <row r="10" spans="1:34" x14ac:dyDescent="0.35">
      <c r="A10" s="89" t="s">
        <v>227</v>
      </c>
      <c r="B10" s="59">
        <v>0</v>
      </c>
      <c r="C10" s="59">
        <v>0</v>
      </c>
      <c r="D10" s="59">
        <v>0</v>
      </c>
      <c r="E10" s="59">
        <v>0</v>
      </c>
      <c r="F10" s="59">
        <v>0</v>
      </c>
      <c r="G10" s="59">
        <v>0</v>
      </c>
      <c r="H10" s="59">
        <v>0</v>
      </c>
      <c r="I10" s="59">
        <v>0</v>
      </c>
      <c r="J10" s="59">
        <v>0</v>
      </c>
      <c r="K10" s="59">
        <v>0</v>
      </c>
      <c r="L10" s="59">
        <v>0</v>
      </c>
      <c r="M10" s="59">
        <v>0</v>
      </c>
      <c r="N10" s="59">
        <v>0</v>
      </c>
      <c r="O10" s="59">
        <v>0</v>
      </c>
      <c r="P10" s="59">
        <v>0</v>
      </c>
      <c r="Q10" s="59">
        <v>0</v>
      </c>
      <c r="R10" s="59">
        <v>0</v>
      </c>
      <c r="S10" s="59">
        <v>0</v>
      </c>
      <c r="T10" s="59">
        <v>0</v>
      </c>
      <c r="U10" s="59">
        <v>0</v>
      </c>
      <c r="V10" s="59">
        <v>0</v>
      </c>
      <c r="W10" s="59">
        <v>0</v>
      </c>
      <c r="X10" s="59">
        <v>0</v>
      </c>
      <c r="Y10" s="59">
        <v>0</v>
      </c>
      <c r="Z10" s="59">
        <v>0</v>
      </c>
      <c r="AA10" s="59">
        <v>0</v>
      </c>
      <c r="AB10" s="59">
        <v>0</v>
      </c>
      <c r="AC10" s="59">
        <v>0</v>
      </c>
      <c r="AD10" s="59">
        <v>0</v>
      </c>
      <c r="AE10" s="59">
        <v>0</v>
      </c>
      <c r="AF10" s="59">
        <v>0</v>
      </c>
      <c r="AG10" s="59">
        <v>0</v>
      </c>
      <c r="AH10" s="59">
        <v>0</v>
      </c>
    </row>
    <row r="11" spans="1:34" x14ac:dyDescent="0.35">
      <c r="A11" s="89" t="s">
        <v>228</v>
      </c>
      <c r="B11" s="59">
        <v>200</v>
      </c>
      <c r="C11" s="59">
        <v>127.92</v>
      </c>
      <c r="D11" s="59">
        <v>0</v>
      </c>
      <c r="E11" s="59">
        <v>0</v>
      </c>
      <c r="F11" s="59">
        <v>0</v>
      </c>
      <c r="G11" s="59">
        <v>0</v>
      </c>
      <c r="H11" s="59">
        <v>0</v>
      </c>
      <c r="I11" s="59">
        <v>0</v>
      </c>
      <c r="J11" s="59">
        <v>0</v>
      </c>
      <c r="K11" s="59">
        <v>0</v>
      </c>
      <c r="L11" s="59">
        <v>0</v>
      </c>
      <c r="M11" s="59">
        <v>0</v>
      </c>
      <c r="N11" s="59">
        <v>0</v>
      </c>
      <c r="O11" s="59">
        <v>0</v>
      </c>
      <c r="P11" s="59">
        <v>0</v>
      </c>
      <c r="Q11" s="59">
        <v>0</v>
      </c>
      <c r="R11" s="59">
        <v>0</v>
      </c>
      <c r="S11" s="59">
        <v>0</v>
      </c>
      <c r="T11" s="59">
        <v>0</v>
      </c>
      <c r="U11" s="59">
        <v>0</v>
      </c>
      <c r="V11" s="59">
        <v>0</v>
      </c>
      <c r="W11" s="59">
        <v>0</v>
      </c>
      <c r="X11" s="59">
        <v>0</v>
      </c>
      <c r="Y11" s="59">
        <v>0</v>
      </c>
      <c r="Z11" s="59">
        <v>0</v>
      </c>
      <c r="AA11" s="59">
        <v>0</v>
      </c>
      <c r="AB11" s="59">
        <v>0</v>
      </c>
      <c r="AC11" s="59">
        <v>0</v>
      </c>
      <c r="AD11" s="59">
        <v>0</v>
      </c>
      <c r="AE11" s="59">
        <v>0</v>
      </c>
      <c r="AF11" s="59">
        <v>0</v>
      </c>
      <c r="AG11" s="59">
        <v>0</v>
      </c>
      <c r="AH11" s="59">
        <v>0</v>
      </c>
    </row>
    <row r="12" spans="1:34" x14ac:dyDescent="0.35">
      <c r="A12" s="89" t="s">
        <v>229</v>
      </c>
      <c r="B12" s="59">
        <v>0</v>
      </c>
      <c r="C12" s="59">
        <v>0</v>
      </c>
      <c r="D12" s="59">
        <v>0</v>
      </c>
      <c r="E12" s="59">
        <v>0</v>
      </c>
      <c r="F12" s="59">
        <v>0</v>
      </c>
      <c r="G12" s="59">
        <v>0</v>
      </c>
      <c r="H12" s="59">
        <v>0</v>
      </c>
      <c r="I12" s="59">
        <v>0</v>
      </c>
      <c r="J12" s="59">
        <v>0</v>
      </c>
      <c r="K12" s="59">
        <v>0</v>
      </c>
      <c r="L12" s="59">
        <v>0</v>
      </c>
      <c r="M12" s="59">
        <v>0</v>
      </c>
      <c r="N12" s="59">
        <v>0</v>
      </c>
      <c r="O12" s="59">
        <v>0</v>
      </c>
      <c r="P12" s="59">
        <v>0</v>
      </c>
      <c r="Q12" s="59">
        <v>0</v>
      </c>
      <c r="R12" s="59">
        <v>0</v>
      </c>
      <c r="S12" s="59">
        <v>0</v>
      </c>
      <c r="T12" s="59">
        <v>0</v>
      </c>
      <c r="U12" s="59">
        <v>0</v>
      </c>
      <c r="V12" s="59">
        <v>0</v>
      </c>
      <c r="W12" s="59">
        <v>0</v>
      </c>
      <c r="X12" s="59">
        <v>0</v>
      </c>
      <c r="Y12" s="59">
        <v>0</v>
      </c>
      <c r="Z12" s="59">
        <v>0</v>
      </c>
      <c r="AA12" s="59">
        <v>0</v>
      </c>
      <c r="AB12" s="59">
        <v>0</v>
      </c>
      <c r="AC12" s="59">
        <v>0</v>
      </c>
      <c r="AD12" s="59">
        <v>0</v>
      </c>
      <c r="AE12" s="59">
        <v>0</v>
      </c>
      <c r="AF12" s="59">
        <v>0</v>
      </c>
      <c r="AG12" s="59">
        <v>0</v>
      </c>
      <c r="AH12" s="59">
        <v>0</v>
      </c>
    </row>
    <row r="13" spans="1:34" x14ac:dyDescent="0.35">
      <c r="A13" s="89" t="s">
        <v>230</v>
      </c>
      <c r="B13" s="59">
        <v>0</v>
      </c>
      <c r="C13" s="59">
        <v>100</v>
      </c>
      <c r="D13" s="59">
        <v>120</v>
      </c>
      <c r="E13" s="59">
        <v>120</v>
      </c>
      <c r="F13" s="59">
        <v>120</v>
      </c>
      <c r="G13" s="59">
        <v>0</v>
      </c>
      <c r="H13" s="59">
        <v>0</v>
      </c>
      <c r="I13" s="59">
        <v>0</v>
      </c>
      <c r="J13" s="59">
        <v>0</v>
      </c>
      <c r="K13" s="59">
        <v>0</v>
      </c>
      <c r="L13" s="59">
        <v>0</v>
      </c>
      <c r="M13" s="59">
        <v>0</v>
      </c>
      <c r="N13" s="59">
        <v>0</v>
      </c>
      <c r="O13" s="59">
        <v>0</v>
      </c>
      <c r="P13" s="59">
        <v>0</v>
      </c>
      <c r="Q13" s="59">
        <v>0</v>
      </c>
      <c r="R13" s="59">
        <v>0</v>
      </c>
      <c r="S13" s="59">
        <v>0</v>
      </c>
      <c r="T13" s="59">
        <v>0</v>
      </c>
      <c r="U13" s="59">
        <v>0</v>
      </c>
      <c r="V13" s="59">
        <v>0</v>
      </c>
      <c r="W13" s="59">
        <v>0</v>
      </c>
      <c r="X13" s="59">
        <v>0</v>
      </c>
      <c r="Y13" s="59">
        <v>0</v>
      </c>
      <c r="Z13" s="59">
        <v>0</v>
      </c>
      <c r="AA13" s="59">
        <v>0</v>
      </c>
      <c r="AB13" s="59">
        <v>0</v>
      </c>
      <c r="AC13" s="59">
        <v>0</v>
      </c>
      <c r="AD13" s="59">
        <v>0</v>
      </c>
      <c r="AE13" s="59">
        <v>0</v>
      </c>
      <c r="AF13" s="59">
        <v>0</v>
      </c>
      <c r="AG13" s="59">
        <v>0</v>
      </c>
      <c r="AH13" s="59">
        <v>0</v>
      </c>
    </row>
    <row r="14" spans="1:34" x14ac:dyDescent="0.35">
      <c r="A14" s="89" t="s">
        <v>231</v>
      </c>
      <c r="B14" s="59">
        <v>0</v>
      </c>
      <c r="C14" s="59">
        <v>0</v>
      </c>
      <c r="D14" s="59">
        <v>0</v>
      </c>
      <c r="E14" s="59">
        <v>0</v>
      </c>
      <c r="F14" s="59">
        <v>0</v>
      </c>
      <c r="G14" s="59">
        <v>0</v>
      </c>
      <c r="H14" s="59">
        <v>0</v>
      </c>
      <c r="I14" s="59">
        <v>0</v>
      </c>
      <c r="J14" s="59">
        <v>0</v>
      </c>
      <c r="K14" s="59">
        <v>0</v>
      </c>
      <c r="L14" s="59">
        <v>0</v>
      </c>
      <c r="M14" s="59">
        <v>0</v>
      </c>
      <c r="N14" s="59">
        <v>0</v>
      </c>
      <c r="O14" s="59">
        <v>0</v>
      </c>
      <c r="P14" s="59">
        <v>0</v>
      </c>
      <c r="Q14" s="59">
        <v>0</v>
      </c>
      <c r="R14" s="59">
        <v>0</v>
      </c>
      <c r="S14" s="59">
        <v>0</v>
      </c>
      <c r="T14" s="59">
        <v>0</v>
      </c>
      <c r="U14" s="59">
        <v>0</v>
      </c>
      <c r="V14" s="59">
        <v>0</v>
      </c>
      <c r="W14" s="59">
        <v>0</v>
      </c>
      <c r="X14" s="59">
        <v>0</v>
      </c>
      <c r="Y14" s="59">
        <v>0</v>
      </c>
      <c r="Z14" s="59">
        <v>0</v>
      </c>
      <c r="AA14" s="59">
        <v>0</v>
      </c>
      <c r="AB14" s="59">
        <v>0</v>
      </c>
      <c r="AC14" s="59">
        <v>0</v>
      </c>
      <c r="AD14" s="59">
        <v>0</v>
      </c>
      <c r="AE14" s="59">
        <v>0</v>
      </c>
      <c r="AF14" s="59">
        <v>0</v>
      </c>
      <c r="AG14" s="59">
        <v>0</v>
      </c>
      <c r="AH14" s="59">
        <v>0</v>
      </c>
    </row>
    <row r="15" spans="1:34" x14ac:dyDescent="0.35">
      <c r="A15" s="1" t="s">
        <v>232</v>
      </c>
      <c r="B15">
        <v>0</v>
      </c>
      <c r="C15" s="59">
        <v>0</v>
      </c>
      <c r="D15" s="59">
        <v>0</v>
      </c>
      <c r="E15" s="59">
        <v>0</v>
      </c>
      <c r="F15" s="59">
        <v>0</v>
      </c>
      <c r="G15" s="59">
        <v>0</v>
      </c>
      <c r="H15" s="59">
        <v>0</v>
      </c>
      <c r="I15" s="59">
        <v>0</v>
      </c>
      <c r="J15" s="59">
        <v>0</v>
      </c>
      <c r="K15" s="59">
        <v>0</v>
      </c>
      <c r="L15" s="59">
        <v>0</v>
      </c>
      <c r="M15" s="59">
        <v>0</v>
      </c>
      <c r="N15" s="59">
        <v>0</v>
      </c>
      <c r="O15" s="59">
        <v>0</v>
      </c>
      <c r="P15" s="59">
        <v>0</v>
      </c>
      <c r="Q15" s="59">
        <v>0</v>
      </c>
      <c r="R15" s="59">
        <v>0</v>
      </c>
      <c r="S15" s="59">
        <v>0</v>
      </c>
      <c r="T15" s="59">
        <v>0</v>
      </c>
      <c r="U15" s="59">
        <v>0</v>
      </c>
      <c r="V15" s="59">
        <v>0</v>
      </c>
      <c r="W15" s="59">
        <v>0</v>
      </c>
      <c r="X15" s="59">
        <v>0</v>
      </c>
      <c r="Y15" s="59">
        <v>0</v>
      </c>
      <c r="Z15" s="59">
        <v>0</v>
      </c>
      <c r="AA15" s="59">
        <v>0</v>
      </c>
      <c r="AB15" s="59">
        <v>0</v>
      </c>
      <c r="AC15" s="59">
        <v>0</v>
      </c>
      <c r="AD15" s="59">
        <v>0</v>
      </c>
      <c r="AE15" s="59">
        <v>0</v>
      </c>
      <c r="AF15" s="59">
        <v>0</v>
      </c>
      <c r="AG15" s="59">
        <v>0</v>
      </c>
      <c r="AH15" s="59">
        <v>0</v>
      </c>
    </row>
    <row r="16" spans="1:34" x14ac:dyDescent="0.35">
      <c r="A16" s="1" t="s">
        <v>233</v>
      </c>
      <c r="B16">
        <v>0</v>
      </c>
      <c r="C16" s="59">
        <v>0</v>
      </c>
      <c r="D16" s="59">
        <v>0</v>
      </c>
      <c r="E16" s="59">
        <v>0</v>
      </c>
      <c r="F16" s="59">
        <v>0</v>
      </c>
      <c r="G16" s="59">
        <v>0</v>
      </c>
      <c r="H16" s="59">
        <v>0</v>
      </c>
      <c r="I16" s="59">
        <v>0</v>
      </c>
      <c r="J16" s="59">
        <v>0</v>
      </c>
      <c r="K16" s="59">
        <v>0</v>
      </c>
      <c r="L16" s="59">
        <v>0</v>
      </c>
      <c r="M16" s="59">
        <v>0</v>
      </c>
      <c r="N16" s="59">
        <v>0</v>
      </c>
      <c r="O16" s="59">
        <v>0</v>
      </c>
      <c r="P16" s="59">
        <v>0</v>
      </c>
      <c r="Q16" s="59">
        <v>0</v>
      </c>
      <c r="R16" s="59">
        <v>0</v>
      </c>
      <c r="S16" s="59">
        <v>0</v>
      </c>
      <c r="T16" s="59">
        <v>0</v>
      </c>
      <c r="U16" s="59">
        <v>0</v>
      </c>
      <c r="V16" s="59">
        <v>0</v>
      </c>
      <c r="W16" s="59">
        <v>0</v>
      </c>
      <c r="X16" s="59">
        <v>0</v>
      </c>
      <c r="Y16" s="59">
        <v>0</v>
      </c>
      <c r="Z16" s="59">
        <v>0</v>
      </c>
      <c r="AA16" s="59">
        <v>0</v>
      </c>
      <c r="AB16" s="59">
        <v>0</v>
      </c>
      <c r="AC16" s="59">
        <v>0</v>
      </c>
      <c r="AD16" s="59">
        <v>0</v>
      </c>
      <c r="AE16" s="59">
        <v>0</v>
      </c>
      <c r="AF16" s="59">
        <v>0</v>
      </c>
      <c r="AG16" s="59">
        <v>0</v>
      </c>
      <c r="AH16" s="59">
        <v>0</v>
      </c>
    </row>
    <row r="17" spans="1:34" x14ac:dyDescent="0.35">
      <c r="A17" s="1" t="s">
        <v>234</v>
      </c>
      <c r="B17">
        <v>0</v>
      </c>
      <c r="C17" s="59">
        <v>0</v>
      </c>
      <c r="D17" s="59">
        <v>0</v>
      </c>
      <c r="E17" s="59">
        <v>0</v>
      </c>
      <c r="F17" s="59">
        <v>0</v>
      </c>
      <c r="G17" s="59">
        <v>0</v>
      </c>
      <c r="H17" s="59">
        <v>0</v>
      </c>
      <c r="I17" s="59">
        <v>0</v>
      </c>
      <c r="J17" s="59">
        <v>0</v>
      </c>
      <c r="K17" s="59">
        <v>0</v>
      </c>
      <c r="L17" s="59">
        <v>0</v>
      </c>
      <c r="M17" s="59">
        <v>0</v>
      </c>
      <c r="N17" s="59">
        <v>0</v>
      </c>
      <c r="O17" s="59">
        <v>0</v>
      </c>
      <c r="P17" s="59">
        <v>0</v>
      </c>
      <c r="Q17" s="59">
        <v>0</v>
      </c>
      <c r="R17" s="59">
        <v>0</v>
      </c>
      <c r="S17" s="59">
        <v>0</v>
      </c>
      <c r="T17" s="59">
        <v>0</v>
      </c>
      <c r="U17" s="59">
        <v>0</v>
      </c>
      <c r="V17" s="59">
        <v>0</v>
      </c>
      <c r="W17" s="59">
        <v>0</v>
      </c>
      <c r="X17" s="59">
        <v>0</v>
      </c>
      <c r="Y17" s="59">
        <v>0</v>
      </c>
      <c r="Z17" s="59">
        <v>0</v>
      </c>
      <c r="AA17" s="59">
        <v>0</v>
      </c>
      <c r="AB17" s="59">
        <v>0</v>
      </c>
      <c r="AC17" s="59">
        <v>0</v>
      </c>
      <c r="AD17" s="59">
        <v>0</v>
      </c>
      <c r="AE17" s="59">
        <v>0</v>
      </c>
      <c r="AF17" s="59">
        <v>0</v>
      </c>
      <c r="AG17" s="59">
        <v>0</v>
      </c>
      <c r="AH17" s="59">
        <v>0</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2161F-301E-4BAC-84B3-B5F5E576C60C}">
  <sheetPr>
    <tabColor rgb="FF7030A0"/>
  </sheetPr>
  <dimension ref="A1:AL77"/>
  <sheetViews>
    <sheetView zoomScale="70" zoomScaleNormal="70" workbookViewId="0"/>
  </sheetViews>
  <sheetFormatPr defaultRowHeight="14.5" x14ac:dyDescent="0.35"/>
  <cols>
    <col min="1" max="2" width="24.26953125" style="14" customWidth="1"/>
    <col min="3" max="3" width="9.1796875" customWidth="1"/>
    <col min="8" max="8" width="12" bestFit="1" customWidth="1"/>
    <col min="13" max="13" width="12" bestFit="1" customWidth="1"/>
    <col min="18" max="18" width="12" bestFit="1" customWidth="1"/>
    <col min="23" max="23" width="12" bestFit="1" customWidth="1"/>
    <col min="28" max="28" width="12" bestFit="1" customWidth="1"/>
    <col min="33" max="33" width="12" bestFit="1" customWidth="1"/>
    <col min="38" max="38" width="12" bestFit="1" customWidth="1"/>
  </cols>
  <sheetData>
    <row r="1" spans="1:38" x14ac:dyDescent="0.35">
      <c r="A1" s="33" t="s">
        <v>117</v>
      </c>
      <c r="B1" s="33" t="s">
        <v>74</v>
      </c>
      <c r="C1" s="12" t="s">
        <v>118</v>
      </c>
    </row>
    <row r="2" spans="1:38" s="1" customFormat="1" x14ac:dyDescent="0.35">
      <c r="A2" s="34" t="s">
        <v>119</v>
      </c>
      <c r="B2" s="34" t="s">
        <v>120</v>
      </c>
      <c r="C2" s="1">
        <v>2015</v>
      </c>
      <c r="D2" s="1">
        <v>2016</v>
      </c>
      <c r="E2" s="1">
        <v>2017</v>
      </c>
      <c r="F2" s="1">
        <v>2018</v>
      </c>
      <c r="G2" s="1">
        <v>2019</v>
      </c>
      <c r="H2" s="1">
        <v>2020</v>
      </c>
      <c r="I2" s="1">
        <v>2021</v>
      </c>
      <c r="J2" s="1">
        <v>2022</v>
      </c>
      <c r="K2" s="1">
        <v>2023</v>
      </c>
      <c r="L2" s="1">
        <v>2024</v>
      </c>
      <c r="M2" s="1">
        <v>2025</v>
      </c>
      <c r="N2" s="1">
        <v>2026</v>
      </c>
      <c r="O2" s="1">
        <v>2027</v>
      </c>
      <c r="P2" s="1">
        <v>2028</v>
      </c>
      <c r="Q2" s="1">
        <v>2029</v>
      </c>
      <c r="R2" s="1">
        <v>2030</v>
      </c>
      <c r="S2" s="1">
        <v>2031</v>
      </c>
      <c r="T2" s="1">
        <v>2032</v>
      </c>
      <c r="U2" s="1">
        <v>2033</v>
      </c>
      <c r="V2" s="1">
        <v>2034</v>
      </c>
      <c r="W2" s="1">
        <v>2035</v>
      </c>
      <c r="X2" s="1">
        <v>2036</v>
      </c>
      <c r="Y2" s="1">
        <v>2037</v>
      </c>
      <c r="Z2" s="1">
        <v>2038</v>
      </c>
      <c r="AA2" s="1">
        <v>2039</v>
      </c>
      <c r="AB2" s="1">
        <v>2040</v>
      </c>
      <c r="AC2" s="1">
        <v>2041</v>
      </c>
      <c r="AD2" s="1">
        <v>2042</v>
      </c>
      <c r="AE2" s="1">
        <v>2043</v>
      </c>
      <c r="AF2" s="1">
        <v>2044</v>
      </c>
      <c r="AG2" s="1">
        <v>2045</v>
      </c>
      <c r="AH2" s="1">
        <v>2046</v>
      </c>
      <c r="AI2" s="1">
        <v>2047</v>
      </c>
      <c r="AJ2" s="1">
        <v>2048</v>
      </c>
      <c r="AK2" s="1">
        <v>2049</v>
      </c>
      <c r="AL2" s="1">
        <v>2050</v>
      </c>
    </row>
    <row r="3" spans="1:38" x14ac:dyDescent="0.35">
      <c r="A3" s="35">
        <v>-1150</v>
      </c>
      <c r="B3" s="35">
        <v>-1100</v>
      </c>
      <c r="C3" s="36">
        <v>0</v>
      </c>
      <c r="D3">
        <v>0</v>
      </c>
      <c r="E3">
        <v>0</v>
      </c>
      <c r="F3">
        <v>0</v>
      </c>
      <c r="G3">
        <v>0</v>
      </c>
      <c r="H3" s="36">
        <v>0</v>
      </c>
      <c r="I3">
        <v>0</v>
      </c>
      <c r="J3">
        <v>0</v>
      </c>
      <c r="K3">
        <v>0</v>
      </c>
      <c r="L3">
        <v>0</v>
      </c>
      <c r="M3" s="36">
        <v>0</v>
      </c>
      <c r="N3">
        <v>0</v>
      </c>
      <c r="O3">
        <v>0</v>
      </c>
      <c r="P3">
        <v>0</v>
      </c>
      <c r="Q3">
        <v>0</v>
      </c>
      <c r="R3" s="36">
        <v>0</v>
      </c>
      <c r="S3">
        <v>0</v>
      </c>
      <c r="T3">
        <v>0</v>
      </c>
      <c r="U3">
        <v>0</v>
      </c>
      <c r="V3">
        <v>0</v>
      </c>
      <c r="W3" s="36">
        <v>0</v>
      </c>
      <c r="X3">
        <v>0</v>
      </c>
      <c r="Y3">
        <v>0</v>
      </c>
      <c r="Z3">
        <v>0</v>
      </c>
      <c r="AA3">
        <v>0</v>
      </c>
      <c r="AB3" s="36">
        <v>0</v>
      </c>
      <c r="AC3">
        <v>0</v>
      </c>
      <c r="AD3">
        <v>0</v>
      </c>
      <c r="AE3">
        <v>0</v>
      </c>
      <c r="AF3">
        <v>0</v>
      </c>
      <c r="AG3" s="36">
        <v>0</v>
      </c>
      <c r="AH3">
        <v>0</v>
      </c>
      <c r="AI3">
        <v>0</v>
      </c>
      <c r="AJ3">
        <v>0</v>
      </c>
      <c r="AK3">
        <v>0</v>
      </c>
      <c r="AL3" s="36">
        <v>0</v>
      </c>
    </row>
    <row r="4" spans="1:38" x14ac:dyDescent="0.35">
      <c r="A4" s="14">
        <v>-1100</v>
      </c>
      <c r="B4" s="35">
        <v>-1050</v>
      </c>
      <c r="C4" s="36">
        <v>0</v>
      </c>
      <c r="D4">
        <v>0</v>
      </c>
      <c r="E4">
        <v>0</v>
      </c>
      <c r="F4">
        <v>0</v>
      </c>
      <c r="G4">
        <v>0</v>
      </c>
      <c r="H4" s="36">
        <v>0</v>
      </c>
      <c r="I4">
        <v>0</v>
      </c>
      <c r="J4">
        <v>0</v>
      </c>
      <c r="K4">
        <v>0</v>
      </c>
      <c r="L4">
        <v>0</v>
      </c>
      <c r="M4" s="36">
        <v>0</v>
      </c>
      <c r="N4">
        <v>0</v>
      </c>
      <c r="O4">
        <v>0</v>
      </c>
      <c r="P4">
        <v>0</v>
      </c>
      <c r="Q4">
        <v>0</v>
      </c>
      <c r="R4" s="36">
        <v>0</v>
      </c>
      <c r="S4">
        <v>0</v>
      </c>
      <c r="T4">
        <v>0</v>
      </c>
      <c r="U4">
        <v>0</v>
      </c>
      <c r="V4">
        <v>0</v>
      </c>
      <c r="W4" s="36">
        <v>0</v>
      </c>
      <c r="X4">
        <v>0</v>
      </c>
      <c r="Y4">
        <v>0</v>
      </c>
      <c r="Z4">
        <v>0</v>
      </c>
      <c r="AA4">
        <v>0</v>
      </c>
      <c r="AB4" s="36">
        <v>0</v>
      </c>
      <c r="AC4">
        <v>0</v>
      </c>
      <c r="AD4">
        <v>0</v>
      </c>
      <c r="AE4">
        <v>0</v>
      </c>
      <c r="AF4">
        <v>0</v>
      </c>
      <c r="AG4" s="36">
        <v>0</v>
      </c>
      <c r="AH4">
        <v>0</v>
      </c>
      <c r="AI4">
        <v>0</v>
      </c>
      <c r="AJ4">
        <v>0</v>
      </c>
      <c r="AK4">
        <v>0</v>
      </c>
      <c r="AL4" s="36">
        <v>0</v>
      </c>
    </row>
    <row r="5" spans="1:38" x14ac:dyDescent="0.35">
      <c r="A5" s="14">
        <v>-1050</v>
      </c>
      <c r="B5" s="35">
        <v>-1000</v>
      </c>
      <c r="C5" s="36">
        <v>0</v>
      </c>
      <c r="D5">
        <v>0</v>
      </c>
      <c r="E5">
        <v>0</v>
      </c>
      <c r="F5">
        <v>0</v>
      </c>
      <c r="G5">
        <v>0</v>
      </c>
      <c r="H5" s="36">
        <v>0</v>
      </c>
      <c r="I5">
        <v>0</v>
      </c>
      <c r="J5">
        <v>0</v>
      </c>
      <c r="K5">
        <v>0</v>
      </c>
      <c r="L5">
        <v>0</v>
      </c>
      <c r="M5" s="36">
        <v>0</v>
      </c>
      <c r="N5">
        <v>0</v>
      </c>
      <c r="O5">
        <v>0</v>
      </c>
      <c r="P5">
        <v>0</v>
      </c>
      <c r="Q5">
        <v>0</v>
      </c>
      <c r="R5" s="36">
        <v>0</v>
      </c>
      <c r="S5">
        <v>0</v>
      </c>
      <c r="T5">
        <v>0</v>
      </c>
      <c r="U5">
        <v>0</v>
      </c>
      <c r="V5">
        <v>0</v>
      </c>
      <c r="W5" s="36">
        <v>0</v>
      </c>
      <c r="X5">
        <v>0</v>
      </c>
      <c r="Y5">
        <v>0</v>
      </c>
      <c r="Z5">
        <v>0</v>
      </c>
      <c r="AA5">
        <v>0</v>
      </c>
      <c r="AB5" s="36">
        <v>0</v>
      </c>
      <c r="AC5">
        <v>0</v>
      </c>
      <c r="AD5">
        <v>0</v>
      </c>
      <c r="AE5">
        <v>0</v>
      </c>
      <c r="AF5">
        <v>0</v>
      </c>
      <c r="AG5" s="36">
        <v>0</v>
      </c>
      <c r="AH5">
        <v>0</v>
      </c>
      <c r="AI5">
        <v>0</v>
      </c>
      <c r="AJ5">
        <v>0</v>
      </c>
      <c r="AK5">
        <v>0</v>
      </c>
      <c r="AL5" s="36">
        <v>0</v>
      </c>
    </row>
    <row r="6" spans="1:38" x14ac:dyDescent="0.35">
      <c r="A6" s="14">
        <v>-1000</v>
      </c>
      <c r="B6" s="35">
        <v>-950</v>
      </c>
      <c r="C6" s="36">
        <v>0</v>
      </c>
      <c r="D6">
        <v>0</v>
      </c>
      <c r="E6">
        <v>0</v>
      </c>
      <c r="F6">
        <v>0</v>
      </c>
      <c r="G6">
        <v>0</v>
      </c>
      <c r="H6" s="36">
        <v>0</v>
      </c>
      <c r="I6">
        <v>0</v>
      </c>
      <c r="J6">
        <v>0</v>
      </c>
      <c r="K6">
        <v>0</v>
      </c>
      <c r="L6">
        <v>0</v>
      </c>
      <c r="M6" s="36">
        <v>0</v>
      </c>
      <c r="N6">
        <v>0</v>
      </c>
      <c r="O6">
        <v>0</v>
      </c>
      <c r="P6">
        <v>0</v>
      </c>
      <c r="Q6">
        <v>0</v>
      </c>
      <c r="R6" s="36">
        <v>0</v>
      </c>
      <c r="S6">
        <v>0</v>
      </c>
      <c r="T6">
        <v>0</v>
      </c>
      <c r="U6">
        <v>0</v>
      </c>
      <c r="V6">
        <v>0</v>
      </c>
      <c r="W6" s="36">
        <v>0</v>
      </c>
      <c r="X6">
        <v>0</v>
      </c>
      <c r="Y6">
        <v>0</v>
      </c>
      <c r="Z6">
        <v>0</v>
      </c>
      <c r="AA6">
        <v>0</v>
      </c>
      <c r="AB6" s="36">
        <v>0</v>
      </c>
      <c r="AC6">
        <v>0</v>
      </c>
      <c r="AD6">
        <v>0</v>
      </c>
      <c r="AE6">
        <v>0</v>
      </c>
      <c r="AF6">
        <v>0</v>
      </c>
      <c r="AG6" s="36">
        <v>0</v>
      </c>
      <c r="AH6">
        <v>0</v>
      </c>
      <c r="AI6">
        <v>0</v>
      </c>
      <c r="AJ6">
        <v>0</v>
      </c>
      <c r="AK6">
        <v>0</v>
      </c>
      <c r="AL6" s="36">
        <v>0</v>
      </c>
    </row>
    <row r="7" spans="1:38" x14ac:dyDescent="0.35">
      <c r="A7" s="14">
        <v>-950</v>
      </c>
      <c r="B7" s="35">
        <v>-900</v>
      </c>
      <c r="C7" s="36">
        <v>0</v>
      </c>
      <c r="D7">
        <v>0</v>
      </c>
      <c r="E7">
        <v>0</v>
      </c>
      <c r="F7">
        <v>0</v>
      </c>
      <c r="G7">
        <v>0</v>
      </c>
      <c r="H7" s="36">
        <v>0</v>
      </c>
      <c r="I7">
        <v>0</v>
      </c>
      <c r="J7">
        <v>0</v>
      </c>
      <c r="K7">
        <v>0</v>
      </c>
      <c r="L7">
        <v>0</v>
      </c>
      <c r="M7" s="36">
        <v>0</v>
      </c>
      <c r="N7">
        <v>0</v>
      </c>
      <c r="O7">
        <v>0</v>
      </c>
      <c r="P7">
        <v>0</v>
      </c>
      <c r="Q7">
        <v>0</v>
      </c>
      <c r="R7" s="36">
        <v>0</v>
      </c>
      <c r="S7">
        <v>0</v>
      </c>
      <c r="T7">
        <v>0</v>
      </c>
      <c r="U7">
        <v>0</v>
      </c>
      <c r="V7">
        <v>0</v>
      </c>
      <c r="W7" s="36">
        <v>0</v>
      </c>
      <c r="X7">
        <v>0</v>
      </c>
      <c r="Y7">
        <v>0</v>
      </c>
      <c r="Z7">
        <v>0</v>
      </c>
      <c r="AA7">
        <v>0</v>
      </c>
      <c r="AB7" s="36">
        <v>0</v>
      </c>
      <c r="AC7">
        <v>0</v>
      </c>
      <c r="AD7">
        <v>0</v>
      </c>
      <c r="AE7">
        <v>0</v>
      </c>
      <c r="AF7">
        <v>0</v>
      </c>
      <c r="AG7" s="36">
        <v>0</v>
      </c>
      <c r="AH7">
        <v>0</v>
      </c>
      <c r="AI7">
        <v>0</v>
      </c>
      <c r="AJ7">
        <v>0</v>
      </c>
      <c r="AK7">
        <v>0</v>
      </c>
      <c r="AL7" s="36">
        <v>0</v>
      </c>
    </row>
    <row r="8" spans="1:38" x14ac:dyDescent="0.35">
      <c r="A8" s="14">
        <v>-900</v>
      </c>
      <c r="B8" s="35">
        <v>-850</v>
      </c>
      <c r="C8" s="36">
        <v>0</v>
      </c>
      <c r="D8">
        <v>0</v>
      </c>
      <c r="E8">
        <v>0</v>
      </c>
      <c r="F8">
        <v>0</v>
      </c>
      <c r="G8">
        <v>0</v>
      </c>
      <c r="H8" s="36">
        <v>0</v>
      </c>
      <c r="I8">
        <v>0</v>
      </c>
      <c r="J8">
        <v>0</v>
      </c>
      <c r="K8">
        <v>0</v>
      </c>
      <c r="L8">
        <v>0</v>
      </c>
      <c r="M8" s="36">
        <v>0</v>
      </c>
      <c r="N8">
        <v>0</v>
      </c>
      <c r="O8">
        <v>0</v>
      </c>
      <c r="P8">
        <v>0</v>
      </c>
      <c r="Q8">
        <v>0</v>
      </c>
      <c r="R8" s="36">
        <v>0</v>
      </c>
      <c r="S8">
        <v>0</v>
      </c>
      <c r="T8">
        <v>0</v>
      </c>
      <c r="U8">
        <v>0</v>
      </c>
      <c r="V8">
        <v>0</v>
      </c>
      <c r="W8" s="36">
        <v>0</v>
      </c>
      <c r="X8">
        <v>0</v>
      </c>
      <c r="Y8">
        <v>0</v>
      </c>
      <c r="Z8">
        <v>0</v>
      </c>
      <c r="AA8">
        <v>0</v>
      </c>
      <c r="AB8" s="36">
        <v>0</v>
      </c>
      <c r="AC8">
        <v>0</v>
      </c>
      <c r="AD8">
        <v>0</v>
      </c>
      <c r="AE8">
        <v>0</v>
      </c>
      <c r="AF8">
        <v>0</v>
      </c>
      <c r="AG8" s="36">
        <v>0</v>
      </c>
      <c r="AH8">
        <v>0</v>
      </c>
      <c r="AI8">
        <v>0</v>
      </c>
      <c r="AJ8">
        <v>0</v>
      </c>
      <c r="AK8">
        <v>0</v>
      </c>
      <c r="AL8" s="36">
        <v>0</v>
      </c>
    </row>
    <row r="9" spans="1:38" x14ac:dyDescent="0.35">
      <c r="A9" s="14">
        <v>-850</v>
      </c>
      <c r="B9" s="35">
        <v>-800</v>
      </c>
      <c r="C9" s="36">
        <v>0</v>
      </c>
      <c r="D9">
        <v>0</v>
      </c>
      <c r="E9">
        <v>0</v>
      </c>
      <c r="F9">
        <v>0</v>
      </c>
      <c r="G9">
        <v>0</v>
      </c>
      <c r="H9" s="36">
        <v>0</v>
      </c>
      <c r="I9">
        <v>0</v>
      </c>
      <c r="J9">
        <v>0</v>
      </c>
      <c r="K9">
        <v>0</v>
      </c>
      <c r="L9">
        <v>0</v>
      </c>
      <c r="M9" s="36">
        <v>0</v>
      </c>
      <c r="N9">
        <v>0</v>
      </c>
      <c r="O9">
        <v>0</v>
      </c>
      <c r="P9">
        <v>0</v>
      </c>
      <c r="Q9">
        <v>0</v>
      </c>
      <c r="R9" s="36">
        <v>0</v>
      </c>
      <c r="S9">
        <v>0</v>
      </c>
      <c r="T9">
        <v>0</v>
      </c>
      <c r="U9">
        <v>0</v>
      </c>
      <c r="V9">
        <v>0</v>
      </c>
      <c r="W9" s="36">
        <v>0</v>
      </c>
      <c r="X9">
        <v>0</v>
      </c>
      <c r="Y9">
        <v>0</v>
      </c>
      <c r="Z9">
        <v>0</v>
      </c>
      <c r="AA9">
        <v>0</v>
      </c>
      <c r="AB9" s="36">
        <v>0</v>
      </c>
      <c r="AC9">
        <v>0</v>
      </c>
      <c r="AD9">
        <v>0</v>
      </c>
      <c r="AE9">
        <v>0</v>
      </c>
      <c r="AF9">
        <v>0</v>
      </c>
      <c r="AG9" s="36">
        <v>0</v>
      </c>
      <c r="AH9">
        <v>0</v>
      </c>
      <c r="AI9">
        <v>0</v>
      </c>
      <c r="AJ9">
        <v>0</v>
      </c>
      <c r="AK9">
        <v>0</v>
      </c>
      <c r="AL9" s="36">
        <v>0</v>
      </c>
    </row>
    <row r="10" spans="1:38" x14ac:dyDescent="0.35">
      <c r="A10" s="14">
        <v>-800</v>
      </c>
      <c r="B10" s="35">
        <v>-750</v>
      </c>
      <c r="C10" s="36">
        <v>0</v>
      </c>
      <c r="D10">
        <v>0</v>
      </c>
      <c r="E10">
        <v>0</v>
      </c>
      <c r="F10">
        <v>0</v>
      </c>
      <c r="G10">
        <v>0</v>
      </c>
      <c r="H10" s="36">
        <v>0</v>
      </c>
      <c r="I10">
        <v>0</v>
      </c>
      <c r="J10">
        <v>0</v>
      </c>
      <c r="K10">
        <v>0</v>
      </c>
      <c r="L10">
        <v>0</v>
      </c>
      <c r="M10" s="36">
        <v>0</v>
      </c>
      <c r="N10">
        <v>0</v>
      </c>
      <c r="O10">
        <v>0</v>
      </c>
      <c r="P10">
        <v>0</v>
      </c>
      <c r="Q10">
        <v>0</v>
      </c>
      <c r="R10" s="36">
        <v>0</v>
      </c>
      <c r="S10">
        <v>0</v>
      </c>
      <c r="T10">
        <v>0</v>
      </c>
      <c r="U10">
        <v>0</v>
      </c>
      <c r="V10">
        <v>0</v>
      </c>
      <c r="W10" s="36">
        <v>0</v>
      </c>
      <c r="X10">
        <v>0</v>
      </c>
      <c r="Y10">
        <v>0</v>
      </c>
      <c r="Z10">
        <v>0</v>
      </c>
      <c r="AA10">
        <v>0</v>
      </c>
      <c r="AB10" s="36">
        <v>0</v>
      </c>
      <c r="AC10">
        <v>0</v>
      </c>
      <c r="AD10">
        <v>0</v>
      </c>
      <c r="AE10">
        <v>0</v>
      </c>
      <c r="AF10">
        <v>0</v>
      </c>
      <c r="AG10" s="36">
        <v>0</v>
      </c>
      <c r="AH10">
        <v>0</v>
      </c>
      <c r="AI10">
        <v>0</v>
      </c>
      <c r="AJ10">
        <v>0</v>
      </c>
      <c r="AK10">
        <v>0</v>
      </c>
      <c r="AL10" s="36">
        <v>0</v>
      </c>
    </row>
    <row r="11" spans="1:38" x14ac:dyDescent="0.35">
      <c r="A11" s="14">
        <v>-750</v>
      </c>
      <c r="B11" s="35">
        <v>-700</v>
      </c>
      <c r="C11" s="36">
        <v>0</v>
      </c>
      <c r="D11">
        <v>0</v>
      </c>
      <c r="E11">
        <v>0</v>
      </c>
      <c r="F11">
        <v>0</v>
      </c>
      <c r="G11">
        <v>0</v>
      </c>
      <c r="H11" s="36">
        <v>0</v>
      </c>
      <c r="I11">
        <v>0</v>
      </c>
      <c r="J11">
        <v>0</v>
      </c>
      <c r="K11">
        <v>0</v>
      </c>
      <c r="L11">
        <v>0</v>
      </c>
      <c r="M11" s="36">
        <v>0</v>
      </c>
      <c r="N11">
        <v>0</v>
      </c>
      <c r="O11">
        <v>0</v>
      </c>
      <c r="P11">
        <v>0</v>
      </c>
      <c r="Q11">
        <v>0</v>
      </c>
      <c r="R11" s="36">
        <v>0</v>
      </c>
      <c r="S11">
        <v>0</v>
      </c>
      <c r="T11">
        <v>0</v>
      </c>
      <c r="U11">
        <v>0</v>
      </c>
      <c r="V11">
        <v>0</v>
      </c>
      <c r="W11" s="36">
        <v>0</v>
      </c>
      <c r="X11">
        <v>0</v>
      </c>
      <c r="Y11">
        <v>0</v>
      </c>
      <c r="Z11">
        <v>0</v>
      </c>
      <c r="AA11">
        <v>0</v>
      </c>
      <c r="AB11" s="36">
        <v>0</v>
      </c>
      <c r="AC11">
        <v>0</v>
      </c>
      <c r="AD11">
        <v>0</v>
      </c>
      <c r="AE11">
        <v>0</v>
      </c>
      <c r="AF11">
        <v>0</v>
      </c>
      <c r="AG11" s="36">
        <v>0</v>
      </c>
      <c r="AH11">
        <v>0</v>
      </c>
      <c r="AI11">
        <v>0</v>
      </c>
      <c r="AJ11">
        <v>0</v>
      </c>
      <c r="AK11">
        <v>0</v>
      </c>
      <c r="AL11" s="36">
        <v>0</v>
      </c>
    </row>
    <row r="12" spans="1:38" x14ac:dyDescent="0.35">
      <c r="A12" s="14">
        <v>-700</v>
      </c>
      <c r="B12" s="35">
        <v>-650</v>
      </c>
      <c r="C12" s="36">
        <v>0</v>
      </c>
      <c r="D12">
        <v>0</v>
      </c>
      <c r="E12">
        <v>0</v>
      </c>
      <c r="F12">
        <v>0</v>
      </c>
      <c r="G12">
        <v>0</v>
      </c>
      <c r="H12" s="36">
        <v>0</v>
      </c>
      <c r="I12">
        <v>0</v>
      </c>
      <c r="J12">
        <v>0</v>
      </c>
      <c r="K12">
        <v>0</v>
      </c>
      <c r="L12">
        <v>0</v>
      </c>
      <c r="M12" s="36">
        <v>0</v>
      </c>
      <c r="N12">
        <v>0</v>
      </c>
      <c r="O12">
        <v>0</v>
      </c>
      <c r="P12">
        <v>0</v>
      </c>
      <c r="Q12">
        <v>0</v>
      </c>
      <c r="R12" s="36">
        <v>0</v>
      </c>
      <c r="S12">
        <v>0</v>
      </c>
      <c r="T12">
        <v>0</v>
      </c>
      <c r="U12">
        <v>0</v>
      </c>
      <c r="V12">
        <v>0</v>
      </c>
      <c r="W12" s="36">
        <v>0</v>
      </c>
      <c r="X12">
        <v>0</v>
      </c>
      <c r="Y12">
        <v>0</v>
      </c>
      <c r="Z12">
        <v>0</v>
      </c>
      <c r="AA12">
        <v>0</v>
      </c>
      <c r="AB12" s="36">
        <v>0</v>
      </c>
      <c r="AC12">
        <v>0</v>
      </c>
      <c r="AD12">
        <v>0</v>
      </c>
      <c r="AE12">
        <v>0</v>
      </c>
      <c r="AF12">
        <v>0</v>
      </c>
      <c r="AG12" s="36">
        <v>0</v>
      </c>
      <c r="AH12">
        <v>0</v>
      </c>
      <c r="AI12">
        <v>0</v>
      </c>
      <c r="AJ12">
        <v>0</v>
      </c>
      <c r="AK12">
        <v>0</v>
      </c>
      <c r="AL12" s="36">
        <v>0</v>
      </c>
    </row>
    <row r="13" spans="1:38" x14ac:dyDescent="0.35">
      <c r="A13" s="14">
        <v>-650</v>
      </c>
      <c r="B13" s="35">
        <v>-600</v>
      </c>
      <c r="C13" s="36">
        <v>0</v>
      </c>
      <c r="D13">
        <v>0</v>
      </c>
      <c r="E13">
        <v>0</v>
      </c>
      <c r="F13">
        <v>0</v>
      </c>
      <c r="G13">
        <v>0</v>
      </c>
      <c r="H13" s="36">
        <v>0</v>
      </c>
      <c r="I13">
        <v>0</v>
      </c>
      <c r="J13">
        <v>0</v>
      </c>
      <c r="K13">
        <v>0</v>
      </c>
      <c r="L13">
        <v>0</v>
      </c>
      <c r="M13" s="36">
        <v>0</v>
      </c>
      <c r="N13">
        <v>0</v>
      </c>
      <c r="O13">
        <v>0</v>
      </c>
      <c r="P13">
        <v>0</v>
      </c>
      <c r="Q13">
        <v>0</v>
      </c>
      <c r="R13" s="36">
        <v>0</v>
      </c>
      <c r="S13">
        <v>0</v>
      </c>
      <c r="T13">
        <v>0</v>
      </c>
      <c r="U13">
        <v>0</v>
      </c>
      <c r="V13">
        <v>0</v>
      </c>
      <c r="W13" s="36">
        <v>0</v>
      </c>
      <c r="X13">
        <v>0</v>
      </c>
      <c r="Y13">
        <v>0</v>
      </c>
      <c r="Z13">
        <v>0</v>
      </c>
      <c r="AA13">
        <v>0</v>
      </c>
      <c r="AB13" s="36">
        <v>0</v>
      </c>
      <c r="AC13">
        <v>0</v>
      </c>
      <c r="AD13">
        <v>0</v>
      </c>
      <c r="AE13">
        <v>0</v>
      </c>
      <c r="AF13">
        <v>0</v>
      </c>
      <c r="AG13" s="36">
        <v>0</v>
      </c>
      <c r="AH13">
        <v>0</v>
      </c>
      <c r="AI13">
        <v>0</v>
      </c>
      <c r="AJ13">
        <v>0</v>
      </c>
      <c r="AK13">
        <v>0</v>
      </c>
      <c r="AL13" s="36">
        <v>0</v>
      </c>
    </row>
    <row r="14" spans="1:38" x14ac:dyDescent="0.35">
      <c r="A14" s="14">
        <v>-600</v>
      </c>
      <c r="B14" s="35">
        <v>-550</v>
      </c>
      <c r="C14" s="36">
        <v>0</v>
      </c>
      <c r="D14">
        <v>0</v>
      </c>
      <c r="E14">
        <v>0</v>
      </c>
      <c r="F14">
        <v>0</v>
      </c>
      <c r="G14">
        <v>0</v>
      </c>
      <c r="H14" s="36">
        <v>0</v>
      </c>
      <c r="I14">
        <v>0</v>
      </c>
      <c r="J14">
        <v>0</v>
      </c>
      <c r="K14">
        <v>0</v>
      </c>
      <c r="L14">
        <v>0</v>
      </c>
      <c r="M14" s="36">
        <v>0</v>
      </c>
      <c r="N14">
        <v>0</v>
      </c>
      <c r="O14">
        <v>0</v>
      </c>
      <c r="P14">
        <v>0</v>
      </c>
      <c r="Q14">
        <v>0</v>
      </c>
      <c r="R14" s="36">
        <v>0</v>
      </c>
      <c r="S14">
        <v>0</v>
      </c>
      <c r="T14">
        <v>0</v>
      </c>
      <c r="U14">
        <v>0</v>
      </c>
      <c r="V14">
        <v>0</v>
      </c>
      <c r="W14" s="36">
        <v>0</v>
      </c>
      <c r="X14">
        <v>0</v>
      </c>
      <c r="Y14">
        <v>0</v>
      </c>
      <c r="Z14">
        <v>0</v>
      </c>
      <c r="AA14">
        <v>0</v>
      </c>
      <c r="AB14" s="36">
        <v>0</v>
      </c>
      <c r="AC14">
        <v>0</v>
      </c>
      <c r="AD14">
        <v>0</v>
      </c>
      <c r="AE14">
        <v>0</v>
      </c>
      <c r="AF14">
        <v>0</v>
      </c>
      <c r="AG14" s="36">
        <v>0</v>
      </c>
      <c r="AH14">
        <v>0</v>
      </c>
      <c r="AI14">
        <v>0</v>
      </c>
      <c r="AJ14">
        <v>0</v>
      </c>
      <c r="AK14">
        <v>0</v>
      </c>
      <c r="AL14" s="36">
        <v>0</v>
      </c>
    </row>
    <row r="15" spans="1:38" x14ac:dyDescent="0.35">
      <c r="A15" s="14">
        <v>-550</v>
      </c>
      <c r="B15" s="35">
        <v>-500</v>
      </c>
      <c r="C15" s="36">
        <v>0</v>
      </c>
      <c r="D15">
        <v>0</v>
      </c>
      <c r="E15">
        <v>0</v>
      </c>
      <c r="F15">
        <v>0</v>
      </c>
      <c r="G15">
        <v>0</v>
      </c>
      <c r="H15" s="36">
        <v>0</v>
      </c>
      <c r="I15">
        <v>0</v>
      </c>
      <c r="J15">
        <v>0</v>
      </c>
      <c r="K15">
        <v>0</v>
      </c>
      <c r="L15">
        <v>0</v>
      </c>
      <c r="M15" s="36">
        <v>0</v>
      </c>
      <c r="N15">
        <v>0</v>
      </c>
      <c r="O15">
        <v>0</v>
      </c>
      <c r="P15">
        <v>0</v>
      </c>
      <c r="Q15">
        <v>0</v>
      </c>
      <c r="R15" s="36">
        <v>0</v>
      </c>
      <c r="S15">
        <v>0</v>
      </c>
      <c r="T15">
        <v>0</v>
      </c>
      <c r="U15">
        <v>0</v>
      </c>
      <c r="V15">
        <v>0</v>
      </c>
      <c r="W15" s="36">
        <v>0</v>
      </c>
      <c r="X15">
        <v>0</v>
      </c>
      <c r="Y15">
        <v>0</v>
      </c>
      <c r="Z15">
        <v>0</v>
      </c>
      <c r="AA15">
        <v>0</v>
      </c>
      <c r="AB15" s="36">
        <v>0</v>
      </c>
      <c r="AC15">
        <v>0</v>
      </c>
      <c r="AD15">
        <v>0</v>
      </c>
      <c r="AE15">
        <v>0</v>
      </c>
      <c r="AF15">
        <v>0</v>
      </c>
      <c r="AG15" s="36">
        <v>0</v>
      </c>
      <c r="AH15">
        <v>0</v>
      </c>
      <c r="AI15">
        <v>0</v>
      </c>
      <c r="AJ15">
        <v>0</v>
      </c>
      <c r="AK15">
        <v>0</v>
      </c>
      <c r="AL15" s="36">
        <v>0</v>
      </c>
    </row>
    <row r="16" spans="1:38" x14ac:dyDescent="0.35">
      <c r="A16" s="14">
        <v>-500</v>
      </c>
      <c r="B16" s="35">
        <v>-450</v>
      </c>
      <c r="C16" s="36">
        <v>0</v>
      </c>
      <c r="D16">
        <v>0</v>
      </c>
      <c r="E16">
        <v>0</v>
      </c>
      <c r="F16">
        <v>0</v>
      </c>
      <c r="G16">
        <v>0</v>
      </c>
      <c r="H16" s="36">
        <v>0</v>
      </c>
      <c r="I16">
        <v>0</v>
      </c>
      <c r="J16">
        <v>0</v>
      </c>
      <c r="K16">
        <v>0</v>
      </c>
      <c r="L16">
        <v>0</v>
      </c>
      <c r="M16" s="36">
        <v>0</v>
      </c>
      <c r="N16">
        <v>0</v>
      </c>
      <c r="O16">
        <v>0</v>
      </c>
      <c r="P16">
        <v>0</v>
      </c>
      <c r="Q16">
        <v>0</v>
      </c>
      <c r="R16" s="36">
        <v>0</v>
      </c>
      <c r="S16">
        <v>0</v>
      </c>
      <c r="T16">
        <v>0</v>
      </c>
      <c r="U16">
        <v>0</v>
      </c>
      <c r="V16">
        <v>0</v>
      </c>
      <c r="W16" s="36">
        <v>0</v>
      </c>
      <c r="X16">
        <v>0</v>
      </c>
      <c r="Y16">
        <v>0</v>
      </c>
      <c r="Z16">
        <v>0</v>
      </c>
      <c r="AA16">
        <v>0</v>
      </c>
      <c r="AB16" s="36">
        <v>0</v>
      </c>
      <c r="AC16">
        <v>0</v>
      </c>
      <c r="AD16">
        <v>0</v>
      </c>
      <c r="AE16">
        <v>0</v>
      </c>
      <c r="AF16">
        <v>0</v>
      </c>
      <c r="AG16" s="36">
        <v>0</v>
      </c>
      <c r="AH16">
        <v>0</v>
      </c>
      <c r="AI16">
        <v>0</v>
      </c>
      <c r="AJ16">
        <v>0</v>
      </c>
      <c r="AK16">
        <v>0</v>
      </c>
      <c r="AL16" s="36">
        <v>0</v>
      </c>
    </row>
    <row r="17" spans="1:38" x14ac:dyDescent="0.35">
      <c r="A17" s="14">
        <v>-450</v>
      </c>
      <c r="B17" s="35">
        <v>-400</v>
      </c>
      <c r="C17" s="36">
        <v>0</v>
      </c>
      <c r="D17">
        <v>0</v>
      </c>
      <c r="E17">
        <v>0</v>
      </c>
      <c r="F17">
        <v>0</v>
      </c>
      <c r="G17">
        <v>0</v>
      </c>
      <c r="H17" s="36">
        <v>0</v>
      </c>
      <c r="I17">
        <v>0</v>
      </c>
      <c r="J17">
        <v>0</v>
      </c>
      <c r="K17">
        <v>0</v>
      </c>
      <c r="L17">
        <v>0</v>
      </c>
      <c r="M17" s="36">
        <v>0</v>
      </c>
      <c r="N17">
        <v>0</v>
      </c>
      <c r="O17">
        <v>0</v>
      </c>
      <c r="P17">
        <v>0</v>
      </c>
      <c r="Q17">
        <v>0</v>
      </c>
      <c r="R17" s="36">
        <v>0</v>
      </c>
      <c r="S17">
        <v>0</v>
      </c>
      <c r="T17">
        <v>0</v>
      </c>
      <c r="U17">
        <v>0</v>
      </c>
      <c r="V17">
        <v>0</v>
      </c>
      <c r="W17" s="36">
        <v>0</v>
      </c>
      <c r="X17">
        <v>0</v>
      </c>
      <c r="Y17">
        <v>0</v>
      </c>
      <c r="Z17">
        <v>0</v>
      </c>
      <c r="AA17">
        <v>0</v>
      </c>
      <c r="AB17" s="36">
        <v>0</v>
      </c>
      <c r="AC17">
        <v>0</v>
      </c>
      <c r="AD17">
        <v>0</v>
      </c>
      <c r="AE17">
        <v>0</v>
      </c>
      <c r="AF17">
        <v>0</v>
      </c>
      <c r="AG17" s="36">
        <v>0</v>
      </c>
      <c r="AH17">
        <v>0</v>
      </c>
      <c r="AI17">
        <v>0</v>
      </c>
      <c r="AJ17">
        <v>0</v>
      </c>
      <c r="AK17">
        <v>0</v>
      </c>
      <c r="AL17" s="36">
        <v>0</v>
      </c>
    </row>
    <row r="18" spans="1:38" x14ac:dyDescent="0.35">
      <c r="A18" s="14">
        <v>-400</v>
      </c>
      <c r="B18" s="35">
        <v>-350</v>
      </c>
      <c r="C18" s="36">
        <v>0</v>
      </c>
      <c r="D18">
        <v>0</v>
      </c>
      <c r="E18">
        <v>0</v>
      </c>
      <c r="F18">
        <v>0</v>
      </c>
      <c r="G18">
        <v>0</v>
      </c>
      <c r="H18" s="36">
        <v>0</v>
      </c>
      <c r="I18">
        <v>0</v>
      </c>
      <c r="J18">
        <v>0</v>
      </c>
      <c r="K18">
        <v>0</v>
      </c>
      <c r="L18">
        <v>0</v>
      </c>
      <c r="M18" s="36">
        <v>0</v>
      </c>
      <c r="N18">
        <v>0</v>
      </c>
      <c r="O18">
        <v>0</v>
      </c>
      <c r="P18">
        <v>0</v>
      </c>
      <c r="Q18">
        <v>0</v>
      </c>
      <c r="R18" s="36">
        <v>0</v>
      </c>
      <c r="S18">
        <v>0</v>
      </c>
      <c r="T18">
        <v>0</v>
      </c>
      <c r="U18">
        <v>0</v>
      </c>
      <c r="V18">
        <v>0</v>
      </c>
      <c r="W18" s="36">
        <v>0</v>
      </c>
      <c r="X18">
        <v>0</v>
      </c>
      <c r="Y18">
        <v>0</v>
      </c>
      <c r="Z18">
        <v>0</v>
      </c>
      <c r="AA18">
        <v>0</v>
      </c>
      <c r="AB18" s="36">
        <v>0</v>
      </c>
      <c r="AC18">
        <v>0</v>
      </c>
      <c r="AD18">
        <v>0</v>
      </c>
      <c r="AE18">
        <v>0</v>
      </c>
      <c r="AF18">
        <v>0</v>
      </c>
      <c r="AG18" s="36">
        <v>0</v>
      </c>
      <c r="AH18">
        <v>0</v>
      </c>
      <c r="AI18">
        <v>0</v>
      </c>
      <c r="AJ18">
        <v>0</v>
      </c>
      <c r="AK18">
        <v>0</v>
      </c>
      <c r="AL18" s="36">
        <v>0</v>
      </c>
    </row>
    <row r="19" spans="1:38" x14ac:dyDescent="0.35">
      <c r="A19" s="14">
        <v>-350</v>
      </c>
      <c r="B19" s="35">
        <v>-300</v>
      </c>
      <c r="C19" s="36">
        <v>0</v>
      </c>
      <c r="D19">
        <v>0</v>
      </c>
      <c r="E19">
        <v>0</v>
      </c>
      <c r="F19">
        <v>0</v>
      </c>
      <c r="G19">
        <v>0</v>
      </c>
      <c r="H19" s="36">
        <v>0</v>
      </c>
      <c r="I19">
        <v>0</v>
      </c>
      <c r="J19">
        <v>0</v>
      </c>
      <c r="K19">
        <v>0</v>
      </c>
      <c r="L19">
        <v>0</v>
      </c>
      <c r="M19" s="36">
        <v>0</v>
      </c>
      <c r="N19">
        <v>0</v>
      </c>
      <c r="O19">
        <v>0</v>
      </c>
      <c r="P19">
        <v>0</v>
      </c>
      <c r="Q19">
        <v>0</v>
      </c>
      <c r="R19" s="36">
        <v>0</v>
      </c>
      <c r="S19">
        <v>0</v>
      </c>
      <c r="T19">
        <v>0</v>
      </c>
      <c r="U19">
        <v>0</v>
      </c>
      <c r="V19">
        <v>0</v>
      </c>
      <c r="W19" s="36">
        <v>0</v>
      </c>
      <c r="X19">
        <v>0</v>
      </c>
      <c r="Y19">
        <v>0</v>
      </c>
      <c r="Z19">
        <v>0</v>
      </c>
      <c r="AA19">
        <v>0</v>
      </c>
      <c r="AB19" s="36">
        <v>0</v>
      </c>
      <c r="AC19">
        <v>0</v>
      </c>
      <c r="AD19">
        <v>0</v>
      </c>
      <c r="AE19">
        <v>0</v>
      </c>
      <c r="AF19">
        <v>0</v>
      </c>
      <c r="AG19" s="36">
        <v>0</v>
      </c>
      <c r="AH19">
        <v>0</v>
      </c>
      <c r="AI19">
        <v>0</v>
      </c>
      <c r="AJ19">
        <v>0</v>
      </c>
      <c r="AK19">
        <v>0</v>
      </c>
      <c r="AL19" s="36">
        <v>0</v>
      </c>
    </row>
    <row r="20" spans="1:38" x14ac:dyDescent="0.35">
      <c r="A20" s="14">
        <v>-300</v>
      </c>
      <c r="B20" s="35">
        <v>-250</v>
      </c>
      <c r="C20" s="36">
        <v>0</v>
      </c>
      <c r="D20">
        <v>0</v>
      </c>
      <c r="E20">
        <v>0</v>
      </c>
      <c r="F20">
        <v>0</v>
      </c>
      <c r="G20">
        <v>0</v>
      </c>
      <c r="H20" s="36">
        <v>0</v>
      </c>
      <c r="I20">
        <v>0</v>
      </c>
      <c r="J20">
        <v>0</v>
      </c>
      <c r="K20">
        <v>0</v>
      </c>
      <c r="L20">
        <v>0</v>
      </c>
      <c r="M20" s="36">
        <v>0</v>
      </c>
      <c r="N20">
        <v>0</v>
      </c>
      <c r="O20">
        <v>0</v>
      </c>
      <c r="P20">
        <v>0</v>
      </c>
      <c r="Q20">
        <v>0</v>
      </c>
      <c r="R20" s="36">
        <v>0</v>
      </c>
      <c r="S20">
        <v>0</v>
      </c>
      <c r="T20">
        <v>0</v>
      </c>
      <c r="U20">
        <v>0</v>
      </c>
      <c r="V20">
        <v>0</v>
      </c>
      <c r="W20" s="36">
        <v>0</v>
      </c>
      <c r="X20">
        <v>0</v>
      </c>
      <c r="Y20">
        <v>0</v>
      </c>
      <c r="Z20">
        <v>0</v>
      </c>
      <c r="AA20">
        <v>0</v>
      </c>
      <c r="AB20" s="36">
        <v>0</v>
      </c>
      <c r="AC20">
        <v>0</v>
      </c>
      <c r="AD20">
        <v>0</v>
      </c>
      <c r="AE20">
        <v>0</v>
      </c>
      <c r="AF20">
        <v>0</v>
      </c>
      <c r="AG20" s="36">
        <v>0</v>
      </c>
      <c r="AH20">
        <v>0</v>
      </c>
      <c r="AI20">
        <v>0</v>
      </c>
      <c r="AJ20">
        <v>0</v>
      </c>
      <c r="AK20">
        <v>0</v>
      </c>
      <c r="AL20" s="36">
        <v>0</v>
      </c>
    </row>
    <row r="21" spans="1:38" x14ac:dyDescent="0.35">
      <c r="A21" s="14">
        <v>-250</v>
      </c>
      <c r="B21" s="35">
        <v>-200</v>
      </c>
      <c r="C21" s="36">
        <v>0</v>
      </c>
      <c r="D21">
        <v>0</v>
      </c>
      <c r="E21">
        <v>0</v>
      </c>
      <c r="F21">
        <v>0</v>
      </c>
      <c r="G21">
        <v>0</v>
      </c>
      <c r="H21" s="36">
        <v>0</v>
      </c>
      <c r="I21">
        <v>0</v>
      </c>
      <c r="J21">
        <v>0</v>
      </c>
      <c r="K21">
        <v>0</v>
      </c>
      <c r="L21">
        <v>0</v>
      </c>
      <c r="M21" s="36">
        <v>0</v>
      </c>
      <c r="N21">
        <v>0</v>
      </c>
      <c r="O21">
        <v>0</v>
      </c>
      <c r="P21">
        <v>0</v>
      </c>
      <c r="Q21">
        <v>0</v>
      </c>
      <c r="R21" s="36">
        <v>0</v>
      </c>
      <c r="S21">
        <v>0</v>
      </c>
      <c r="T21">
        <v>0</v>
      </c>
      <c r="U21">
        <v>0</v>
      </c>
      <c r="V21">
        <v>0</v>
      </c>
      <c r="W21" s="36">
        <v>0</v>
      </c>
      <c r="X21">
        <v>0</v>
      </c>
      <c r="Y21">
        <v>0</v>
      </c>
      <c r="Z21">
        <v>0</v>
      </c>
      <c r="AA21">
        <v>0</v>
      </c>
      <c r="AB21" s="36">
        <v>0</v>
      </c>
      <c r="AC21">
        <v>0</v>
      </c>
      <c r="AD21">
        <v>0</v>
      </c>
      <c r="AE21">
        <v>0</v>
      </c>
      <c r="AF21">
        <v>0</v>
      </c>
      <c r="AG21" s="36">
        <v>0</v>
      </c>
      <c r="AH21">
        <v>0</v>
      </c>
      <c r="AI21">
        <v>0</v>
      </c>
      <c r="AJ21">
        <v>0</v>
      </c>
      <c r="AK21">
        <v>0</v>
      </c>
      <c r="AL21" s="36">
        <v>0</v>
      </c>
    </row>
    <row r="22" spans="1:38" x14ac:dyDescent="0.35">
      <c r="A22" s="14">
        <v>-200</v>
      </c>
      <c r="B22" s="35">
        <v>-150</v>
      </c>
      <c r="C22" s="36">
        <v>0</v>
      </c>
      <c r="D22">
        <v>0</v>
      </c>
      <c r="E22">
        <v>0</v>
      </c>
      <c r="F22">
        <v>0</v>
      </c>
      <c r="G22">
        <v>0</v>
      </c>
      <c r="H22" s="36">
        <v>0</v>
      </c>
      <c r="I22">
        <v>0</v>
      </c>
      <c r="J22">
        <v>0</v>
      </c>
      <c r="K22">
        <v>0</v>
      </c>
      <c r="L22">
        <v>0</v>
      </c>
      <c r="M22" s="36">
        <v>0</v>
      </c>
      <c r="N22">
        <v>0</v>
      </c>
      <c r="O22">
        <v>0</v>
      </c>
      <c r="P22">
        <v>0</v>
      </c>
      <c r="Q22">
        <v>0</v>
      </c>
      <c r="R22" s="36">
        <v>0</v>
      </c>
      <c r="S22">
        <v>0</v>
      </c>
      <c r="T22">
        <v>0</v>
      </c>
      <c r="U22">
        <v>0</v>
      </c>
      <c r="V22">
        <v>0</v>
      </c>
      <c r="W22" s="36">
        <v>0</v>
      </c>
      <c r="X22">
        <v>0</v>
      </c>
      <c r="Y22">
        <v>0</v>
      </c>
      <c r="Z22">
        <v>0</v>
      </c>
      <c r="AA22">
        <v>0</v>
      </c>
      <c r="AB22" s="36">
        <v>0</v>
      </c>
      <c r="AC22">
        <v>0</v>
      </c>
      <c r="AD22">
        <v>0</v>
      </c>
      <c r="AE22">
        <v>0</v>
      </c>
      <c r="AF22">
        <v>0</v>
      </c>
      <c r="AG22" s="36">
        <v>0</v>
      </c>
      <c r="AH22">
        <v>0</v>
      </c>
      <c r="AI22">
        <v>0</v>
      </c>
      <c r="AJ22">
        <v>0</v>
      </c>
      <c r="AK22">
        <v>0</v>
      </c>
      <c r="AL22" s="36">
        <v>0</v>
      </c>
    </row>
    <row r="23" spans="1:38" x14ac:dyDescent="0.35">
      <c r="A23" s="14">
        <v>-150</v>
      </c>
      <c r="B23" s="35">
        <v>-100</v>
      </c>
      <c r="C23" s="36">
        <v>0</v>
      </c>
      <c r="D23">
        <v>0</v>
      </c>
      <c r="E23">
        <v>0</v>
      </c>
      <c r="F23">
        <v>0</v>
      </c>
      <c r="G23">
        <v>0</v>
      </c>
      <c r="H23" s="36">
        <v>0</v>
      </c>
      <c r="I23">
        <v>0</v>
      </c>
      <c r="J23">
        <v>0</v>
      </c>
      <c r="K23">
        <v>0</v>
      </c>
      <c r="L23">
        <v>0</v>
      </c>
      <c r="M23" s="36">
        <v>0</v>
      </c>
      <c r="N23">
        <v>0</v>
      </c>
      <c r="O23">
        <v>0</v>
      </c>
      <c r="P23">
        <v>0</v>
      </c>
      <c r="Q23">
        <v>0</v>
      </c>
      <c r="R23" s="36">
        <v>0</v>
      </c>
      <c r="S23">
        <v>0</v>
      </c>
      <c r="T23">
        <v>0</v>
      </c>
      <c r="U23">
        <v>0</v>
      </c>
      <c r="V23">
        <v>0</v>
      </c>
      <c r="W23" s="36">
        <v>0</v>
      </c>
      <c r="X23">
        <v>0</v>
      </c>
      <c r="Y23">
        <v>0</v>
      </c>
      <c r="Z23">
        <v>0</v>
      </c>
      <c r="AA23">
        <v>0</v>
      </c>
      <c r="AB23" s="36">
        <v>0</v>
      </c>
      <c r="AC23">
        <v>0</v>
      </c>
      <c r="AD23">
        <v>0</v>
      </c>
      <c r="AE23">
        <v>0</v>
      </c>
      <c r="AF23">
        <v>0</v>
      </c>
      <c r="AG23" s="36">
        <v>0</v>
      </c>
      <c r="AH23">
        <v>0</v>
      </c>
      <c r="AI23">
        <v>0</v>
      </c>
      <c r="AJ23">
        <v>0</v>
      </c>
      <c r="AK23">
        <v>0</v>
      </c>
      <c r="AL23" s="36">
        <v>0</v>
      </c>
    </row>
    <row r="24" spans="1:38" x14ac:dyDescent="0.35">
      <c r="A24" s="37">
        <v>-100</v>
      </c>
      <c r="B24" s="38">
        <v>-90</v>
      </c>
      <c r="C24" s="36">
        <v>0</v>
      </c>
      <c r="D24">
        <v>0</v>
      </c>
      <c r="E24">
        <v>0</v>
      </c>
      <c r="F24">
        <v>0</v>
      </c>
      <c r="G24">
        <v>0</v>
      </c>
      <c r="H24" s="36">
        <v>0</v>
      </c>
      <c r="I24">
        <v>47041635572.373985</v>
      </c>
      <c r="J24">
        <v>94083271144.747971</v>
      </c>
      <c r="K24">
        <v>141124906717.12195</v>
      </c>
      <c r="L24">
        <v>188166542289.49594</v>
      </c>
      <c r="M24" s="36">
        <v>235208177861.86993</v>
      </c>
      <c r="N24">
        <v>188166542289.49594</v>
      </c>
      <c r="O24">
        <v>141124906717.12195</v>
      </c>
      <c r="P24">
        <v>94083271144.747955</v>
      </c>
      <c r="Q24">
        <v>47041635572.37397</v>
      </c>
      <c r="R24" s="36">
        <v>0</v>
      </c>
      <c r="S24">
        <v>0</v>
      </c>
      <c r="T24">
        <v>0</v>
      </c>
      <c r="U24">
        <v>0</v>
      </c>
      <c r="V24">
        <v>0</v>
      </c>
      <c r="W24" s="36">
        <v>0</v>
      </c>
      <c r="X24">
        <v>0</v>
      </c>
      <c r="Y24">
        <v>0</v>
      </c>
      <c r="Z24">
        <v>0</v>
      </c>
      <c r="AA24">
        <v>0</v>
      </c>
      <c r="AB24" s="36">
        <v>0</v>
      </c>
      <c r="AC24">
        <v>0</v>
      </c>
      <c r="AD24">
        <v>0</v>
      </c>
      <c r="AE24">
        <v>0</v>
      </c>
      <c r="AF24">
        <v>0</v>
      </c>
      <c r="AG24" s="36">
        <v>0</v>
      </c>
      <c r="AH24">
        <v>0</v>
      </c>
      <c r="AI24">
        <v>0</v>
      </c>
      <c r="AJ24">
        <v>0</v>
      </c>
      <c r="AK24">
        <v>0</v>
      </c>
      <c r="AL24" s="36">
        <v>0</v>
      </c>
    </row>
    <row r="25" spans="1:38" x14ac:dyDescent="0.35">
      <c r="A25" s="37">
        <v>-90</v>
      </c>
      <c r="B25" s="38">
        <v>-80</v>
      </c>
      <c r="C25" s="36">
        <v>0</v>
      </c>
      <c r="D25">
        <v>0</v>
      </c>
      <c r="E25">
        <v>0</v>
      </c>
      <c r="F25">
        <v>0</v>
      </c>
      <c r="G25">
        <v>0</v>
      </c>
      <c r="H25" s="36">
        <v>0</v>
      </c>
      <c r="I25">
        <v>0</v>
      </c>
      <c r="J25">
        <v>0</v>
      </c>
      <c r="K25">
        <v>0</v>
      </c>
      <c r="L25">
        <v>0</v>
      </c>
      <c r="M25" s="36">
        <v>0</v>
      </c>
      <c r="N25">
        <v>0</v>
      </c>
      <c r="O25">
        <v>0</v>
      </c>
      <c r="P25">
        <v>0</v>
      </c>
      <c r="Q25">
        <v>0</v>
      </c>
      <c r="R25" s="36">
        <v>0</v>
      </c>
      <c r="S25">
        <v>0</v>
      </c>
      <c r="T25">
        <v>0</v>
      </c>
      <c r="U25">
        <v>0</v>
      </c>
      <c r="V25">
        <v>0</v>
      </c>
      <c r="W25" s="36">
        <v>0</v>
      </c>
      <c r="X25">
        <v>0</v>
      </c>
      <c r="Y25">
        <v>0</v>
      </c>
      <c r="Z25">
        <v>0</v>
      </c>
      <c r="AA25">
        <v>0</v>
      </c>
      <c r="AB25" s="36">
        <v>0</v>
      </c>
      <c r="AC25">
        <v>0</v>
      </c>
      <c r="AD25">
        <v>0</v>
      </c>
      <c r="AE25">
        <v>0</v>
      </c>
      <c r="AF25">
        <v>0</v>
      </c>
      <c r="AG25" s="36">
        <v>0</v>
      </c>
      <c r="AH25">
        <v>0</v>
      </c>
      <c r="AI25">
        <v>0</v>
      </c>
      <c r="AJ25">
        <v>0</v>
      </c>
      <c r="AK25">
        <v>0</v>
      </c>
      <c r="AL25" s="36">
        <v>0</v>
      </c>
    </row>
    <row r="26" spans="1:38" x14ac:dyDescent="0.35">
      <c r="A26" s="37">
        <v>-80</v>
      </c>
      <c r="B26" s="38">
        <v>-70</v>
      </c>
      <c r="C26" s="36">
        <v>0</v>
      </c>
      <c r="D26">
        <v>0</v>
      </c>
      <c r="E26">
        <v>0</v>
      </c>
      <c r="F26">
        <v>0</v>
      </c>
      <c r="G26">
        <v>0</v>
      </c>
      <c r="H26" s="36">
        <v>0</v>
      </c>
      <c r="I26">
        <v>0</v>
      </c>
      <c r="J26">
        <v>0</v>
      </c>
      <c r="K26">
        <v>0</v>
      </c>
      <c r="L26">
        <v>0</v>
      </c>
      <c r="M26" s="36">
        <v>0</v>
      </c>
      <c r="N26">
        <v>0</v>
      </c>
      <c r="O26">
        <v>0</v>
      </c>
      <c r="P26">
        <v>0</v>
      </c>
      <c r="Q26">
        <v>0</v>
      </c>
      <c r="R26" s="36">
        <v>0</v>
      </c>
      <c r="S26">
        <v>0</v>
      </c>
      <c r="T26">
        <v>0</v>
      </c>
      <c r="U26">
        <v>0</v>
      </c>
      <c r="V26">
        <v>0</v>
      </c>
      <c r="W26" s="36">
        <v>0</v>
      </c>
      <c r="X26">
        <v>0</v>
      </c>
      <c r="Y26">
        <v>0</v>
      </c>
      <c r="Z26">
        <v>0</v>
      </c>
      <c r="AA26">
        <v>0</v>
      </c>
      <c r="AB26" s="36">
        <v>0</v>
      </c>
      <c r="AC26">
        <v>0</v>
      </c>
      <c r="AD26">
        <v>0</v>
      </c>
      <c r="AE26">
        <v>0</v>
      </c>
      <c r="AF26">
        <v>0</v>
      </c>
      <c r="AG26" s="36">
        <v>0</v>
      </c>
      <c r="AH26">
        <v>0</v>
      </c>
      <c r="AI26">
        <v>0</v>
      </c>
      <c r="AJ26">
        <v>0</v>
      </c>
      <c r="AK26">
        <v>0</v>
      </c>
      <c r="AL26" s="36">
        <v>0</v>
      </c>
    </row>
    <row r="27" spans="1:38" x14ac:dyDescent="0.35">
      <c r="A27" s="37">
        <v>-70</v>
      </c>
      <c r="B27" s="38">
        <v>-60</v>
      </c>
      <c r="C27" s="36">
        <v>0</v>
      </c>
      <c r="D27">
        <v>0</v>
      </c>
      <c r="E27">
        <v>0</v>
      </c>
      <c r="F27">
        <v>0</v>
      </c>
      <c r="G27">
        <v>0</v>
      </c>
      <c r="H27" s="36">
        <v>0</v>
      </c>
      <c r="I27">
        <v>0</v>
      </c>
      <c r="J27">
        <v>0</v>
      </c>
      <c r="K27">
        <v>0</v>
      </c>
      <c r="L27">
        <v>0</v>
      </c>
      <c r="M27" s="36">
        <v>0</v>
      </c>
      <c r="N27">
        <v>0</v>
      </c>
      <c r="O27">
        <v>0</v>
      </c>
      <c r="P27">
        <v>0</v>
      </c>
      <c r="Q27">
        <v>0</v>
      </c>
      <c r="R27" s="36">
        <v>0</v>
      </c>
      <c r="S27">
        <v>0</v>
      </c>
      <c r="T27">
        <v>0</v>
      </c>
      <c r="U27">
        <v>0</v>
      </c>
      <c r="V27">
        <v>0</v>
      </c>
      <c r="W27" s="36">
        <v>0</v>
      </c>
      <c r="X27">
        <v>0</v>
      </c>
      <c r="Y27">
        <v>0</v>
      </c>
      <c r="Z27">
        <v>0</v>
      </c>
      <c r="AA27">
        <v>0</v>
      </c>
      <c r="AB27" s="36">
        <v>0</v>
      </c>
      <c r="AC27">
        <v>0</v>
      </c>
      <c r="AD27">
        <v>0</v>
      </c>
      <c r="AE27">
        <v>0</v>
      </c>
      <c r="AF27">
        <v>0</v>
      </c>
      <c r="AG27" s="36">
        <v>0</v>
      </c>
      <c r="AH27">
        <v>0</v>
      </c>
      <c r="AI27">
        <v>0</v>
      </c>
      <c r="AJ27">
        <v>0</v>
      </c>
      <c r="AK27">
        <v>0</v>
      </c>
      <c r="AL27" s="36">
        <v>0</v>
      </c>
    </row>
    <row r="28" spans="1:38" x14ac:dyDescent="0.35">
      <c r="A28" s="37">
        <v>-60</v>
      </c>
      <c r="B28" s="38">
        <v>-50</v>
      </c>
      <c r="C28" s="36">
        <v>0</v>
      </c>
      <c r="D28">
        <v>0</v>
      </c>
      <c r="E28">
        <v>0</v>
      </c>
      <c r="F28">
        <v>0</v>
      </c>
      <c r="G28">
        <v>0</v>
      </c>
      <c r="H28" s="36">
        <v>0</v>
      </c>
      <c r="I28">
        <v>0</v>
      </c>
      <c r="J28">
        <v>0</v>
      </c>
      <c r="K28">
        <v>0</v>
      </c>
      <c r="L28">
        <v>0</v>
      </c>
      <c r="M28" s="36">
        <v>0</v>
      </c>
      <c r="N28">
        <v>0</v>
      </c>
      <c r="O28">
        <v>0</v>
      </c>
      <c r="P28">
        <v>0</v>
      </c>
      <c r="Q28">
        <v>0</v>
      </c>
      <c r="R28" s="36">
        <v>0</v>
      </c>
      <c r="S28">
        <v>0</v>
      </c>
      <c r="T28">
        <v>0</v>
      </c>
      <c r="U28">
        <v>0</v>
      </c>
      <c r="V28">
        <v>0</v>
      </c>
      <c r="W28" s="36">
        <v>0</v>
      </c>
      <c r="X28">
        <v>0</v>
      </c>
      <c r="Y28">
        <v>0</v>
      </c>
      <c r="Z28">
        <v>0</v>
      </c>
      <c r="AA28">
        <v>0</v>
      </c>
      <c r="AB28" s="36">
        <v>0</v>
      </c>
      <c r="AC28">
        <v>0</v>
      </c>
      <c r="AD28">
        <v>0</v>
      </c>
      <c r="AE28">
        <v>0</v>
      </c>
      <c r="AF28">
        <v>0</v>
      </c>
      <c r="AG28" s="36">
        <v>0</v>
      </c>
      <c r="AH28">
        <v>0</v>
      </c>
      <c r="AI28">
        <v>0</v>
      </c>
      <c r="AJ28">
        <v>0</v>
      </c>
      <c r="AK28">
        <v>0</v>
      </c>
      <c r="AL28" s="36">
        <v>0</v>
      </c>
    </row>
    <row r="29" spans="1:38" x14ac:dyDescent="0.35">
      <c r="A29" s="37">
        <v>-50</v>
      </c>
      <c r="B29" s="38">
        <v>-40</v>
      </c>
      <c r="C29" s="36">
        <v>0</v>
      </c>
      <c r="D29">
        <v>0</v>
      </c>
      <c r="E29">
        <v>0</v>
      </c>
      <c r="F29">
        <v>0</v>
      </c>
      <c r="G29">
        <v>0</v>
      </c>
      <c r="H29" s="36">
        <v>0</v>
      </c>
      <c r="I29">
        <v>0</v>
      </c>
      <c r="J29">
        <v>0</v>
      </c>
      <c r="K29">
        <v>0</v>
      </c>
      <c r="L29">
        <v>0</v>
      </c>
      <c r="M29" s="36">
        <v>0</v>
      </c>
      <c r="N29">
        <v>0</v>
      </c>
      <c r="O29">
        <v>0</v>
      </c>
      <c r="P29">
        <v>0</v>
      </c>
      <c r="Q29">
        <v>0</v>
      </c>
      <c r="R29" s="36">
        <v>0</v>
      </c>
      <c r="S29">
        <v>0</v>
      </c>
      <c r="T29">
        <v>0</v>
      </c>
      <c r="U29">
        <v>0</v>
      </c>
      <c r="V29">
        <v>0</v>
      </c>
      <c r="W29" s="36">
        <v>0</v>
      </c>
      <c r="X29">
        <v>0</v>
      </c>
      <c r="Y29">
        <v>0</v>
      </c>
      <c r="Z29">
        <v>0</v>
      </c>
      <c r="AA29">
        <v>0</v>
      </c>
      <c r="AB29" s="36">
        <v>0</v>
      </c>
      <c r="AC29">
        <v>0</v>
      </c>
      <c r="AD29">
        <v>0</v>
      </c>
      <c r="AE29">
        <v>0</v>
      </c>
      <c r="AF29">
        <v>0</v>
      </c>
      <c r="AG29" s="36">
        <v>0</v>
      </c>
      <c r="AH29">
        <v>0</v>
      </c>
      <c r="AI29">
        <v>0</v>
      </c>
      <c r="AJ29">
        <v>0</v>
      </c>
      <c r="AK29">
        <v>0</v>
      </c>
      <c r="AL29" s="36">
        <v>0</v>
      </c>
    </row>
    <row r="30" spans="1:38" x14ac:dyDescent="0.35">
      <c r="A30" s="37">
        <v>-40</v>
      </c>
      <c r="B30" s="38">
        <v>-30</v>
      </c>
      <c r="C30" s="36">
        <v>0</v>
      </c>
      <c r="D30">
        <v>0</v>
      </c>
      <c r="E30">
        <v>0</v>
      </c>
      <c r="F30">
        <v>0</v>
      </c>
      <c r="G30">
        <v>0</v>
      </c>
      <c r="H30" s="36">
        <v>0</v>
      </c>
      <c r="I30">
        <v>0</v>
      </c>
      <c r="J30">
        <v>0</v>
      </c>
      <c r="K30">
        <v>0</v>
      </c>
      <c r="L30">
        <v>0</v>
      </c>
      <c r="M30" s="36">
        <v>0</v>
      </c>
      <c r="N30">
        <v>0</v>
      </c>
      <c r="O30">
        <v>0</v>
      </c>
      <c r="P30">
        <v>0</v>
      </c>
      <c r="Q30">
        <v>0</v>
      </c>
      <c r="R30" s="36">
        <v>0</v>
      </c>
      <c r="S30">
        <v>0</v>
      </c>
      <c r="T30">
        <v>0</v>
      </c>
      <c r="U30">
        <v>0</v>
      </c>
      <c r="V30">
        <v>0</v>
      </c>
      <c r="W30" s="36">
        <v>0</v>
      </c>
      <c r="X30">
        <v>0</v>
      </c>
      <c r="Y30">
        <v>0</v>
      </c>
      <c r="Z30">
        <v>0</v>
      </c>
      <c r="AA30">
        <v>0</v>
      </c>
      <c r="AB30" s="36">
        <v>0</v>
      </c>
      <c r="AC30">
        <v>0</v>
      </c>
      <c r="AD30">
        <v>0</v>
      </c>
      <c r="AE30">
        <v>0</v>
      </c>
      <c r="AF30">
        <v>0</v>
      </c>
      <c r="AG30" s="36">
        <v>0</v>
      </c>
      <c r="AH30">
        <v>0</v>
      </c>
      <c r="AI30">
        <v>0</v>
      </c>
      <c r="AJ30">
        <v>0</v>
      </c>
      <c r="AK30">
        <v>0</v>
      </c>
      <c r="AL30" s="36">
        <v>0</v>
      </c>
    </row>
    <row r="31" spans="1:38" x14ac:dyDescent="0.35">
      <c r="A31" s="37">
        <v>-30</v>
      </c>
      <c r="B31" s="38">
        <v>-20</v>
      </c>
      <c r="C31" s="36">
        <v>0</v>
      </c>
      <c r="D31">
        <v>48414348564.64254</v>
      </c>
      <c r="E31">
        <v>96828697129.28508</v>
      </c>
      <c r="F31">
        <v>145243045693.92761</v>
      </c>
      <c r="G31">
        <v>193657394258.57016</v>
      </c>
      <c r="H31" s="36">
        <v>242071742823.21271</v>
      </c>
      <c r="I31">
        <v>193657394258.57016</v>
      </c>
      <c r="J31">
        <v>145243045693.92761</v>
      </c>
      <c r="K31">
        <v>96828697129.285065</v>
      </c>
      <c r="L31">
        <v>48414348564.642525</v>
      </c>
      <c r="M31" s="36">
        <v>0</v>
      </c>
      <c r="N31">
        <v>0</v>
      </c>
      <c r="O31">
        <v>0</v>
      </c>
      <c r="P31">
        <v>0</v>
      </c>
      <c r="Q31">
        <v>0</v>
      </c>
      <c r="R31" s="36">
        <v>0</v>
      </c>
      <c r="S31">
        <v>0</v>
      </c>
      <c r="T31">
        <v>0</v>
      </c>
      <c r="U31">
        <v>0</v>
      </c>
      <c r="V31">
        <v>0</v>
      </c>
      <c r="W31" s="36">
        <v>0</v>
      </c>
      <c r="X31">
        <v>0</v>
      </c>
      <c r="Y31">
        <v>0</v>
      </c>
      <c r="Z31">
        <v>0</v>
      </c>
      <c r="AA31">
        <v>0</v>
      </c>
      <c r="AB31" s="36">
        <v>0</v>
      </c>
      <c r="AC31">
        <v>0</v>
      </c>
      <c r="AD31">
        <v>0</v>
      </c>
      <c r="AE31">
        <v>0</v>
      </c>
      <c r="AF31">
        <v>0</v>
      </c>
      <c r="AG31" s="36">
        <v>0</v>
      </c>
      <c r="AH31">
        <v>0</v>
      </c>
      <c r="AI31">
        <v>0</v>
      </c>
      <c r="AJ31">
        <v>0</v>
      </c>
      <c r="AK31">
        <v>0</v>
      </c>
      <c r="AL31" s="36">
        <v>0</v>
      </c>
    </row>
    <row r="32" spans="1:38" x14ac:dyDescent="0.35">
      <c r="A32" s="37">
        <v>-20</v>
      </c>
      <c r="B32" s="38">
        <v>-10</v>
      </c>
      <c r="C32" s="36">
        <v>0</v>
      </c>
      <c r="D32">
        <v>0</v>
      </c>
      <c r="E32">
        <v>0</v>
      </c>
      <c r="F32">
        <v>0</v>
      </c>
      <c r="G32">
        <v>0</v>
      </c>
      <c r="H32" s="36">
        <v>0</v>
      </c>
      <c r="I32">
        <v>26185927152.95303</v>
      </c>
      <c r="J32">
        <v>52371854305.906059</v>
      </c>
      <c r="K32">
        <v>78557781458.859085</v>
      </c>
      <c r="L32">
        <v>104743708611.81212</v>
      </c>
      <c r="M32" s="36">
        <v>130929635764.76515</v>
      </c>
      <c r="N32">
        <v>104743708612.30457</v>
      </c>
      <c r="O32">
        <v>78557781459.843979</v>
      </c>
      <c r="P32">
        <v>52371854307.383392</v>
      </c>
      <c r="Q32">
        <v>26185927154.922802</v>
      </c>
      <c r="R32" s="36">
        <v>2.4622103720988981</v>
      </c>
      <c r="S32">
        <v>1.9697682976791184</v>
      </c>
      <c r="T32">
        <v>1.4773262232593387</v>
      </c>
      <c r="U32">
        <v>0.9848841488395591</v>
      </c>
      <c r="V32">
        <v>0.4924420744197795</v>
      </c>
      <c r="W32" s="36">
        <v>0</v>
      </c>
      <c r="X32">
        <v>0</v>
      </c>
      <c r="Y32">
        <v>0</v>
      </c>
      <c r="Z32">
        <v>0</v>
      </c>
      <c r="AA32">
        <v>0</v>
      </c>
      <c r="AB32" s="36">
        <v>0</v>
      </c>
      <c r="AC32">
        <v>0</v>
      </c>
      <c r="AD32">
        <v>0</v>
      </c>
      <c r="AE32">
        <v>0</v>
      </c>
      <c r="AF32">
        <v>0</v>
      </c>
      <c r="AG32" s="36">
        <v>0</v>
      </c>
      <c r="AH32">
        <v>78858852196.325882</v>
      </c>
      <c r="AI32">
        <v>157717704392.65176</v>
      </c>
      <c r="AJ32">
        <v>236576556588.97766</v>
      </c>
      <c r="AK32">
        <v>315435408785.30353</v>
      </c>
      <c r="AL32" s="36">
        <v>394294260981.62939</v>
      </c>
    </row>
    <row r="33" spans="1:38" x14ac:dyDescent="0.35">
      <c r="A33" s="37">
        <v>-10</v>
      </c>
      <c r="B33" s="38">
        <v>0</v>
      </c>
      <c r="C33" s="36">
        <v>204461318878.09207</v>
      </c>
      <c r="D33">
        <v>260585436896.26605</v>
      </c>
      <c r="E33">
        <v>316709554914.44</v>
      </c>
      <c r="F33">
        <v>372833672932.61395</v>
      </c>
      <c r="G33">
        <v>428957790950.7879</v>
      </c>
      <c r="H33" s="36">
        <v>485081908968.96198</v>
      </c>
      <c r="I33">
        <v>388065527175.61389</v>
      </c>
      <c r="J33">
        <v>291049145382.26581</v>
      </c>
      <c r="K33">
        <v>194032763588.91772</v>
      </c>
      <c r="L33">
        <v>97016381795.569641</v>
      </c>
      <c r="M33" s="36">
        <v>2.2215751546520437</v>
      </c>
      <c r="N33">
        <v>32546862868.421944</v>
      </c>
      <c r="O33">
        <v>65093725734.622314</v>
      </c>
      <c r="P33">
        <v>97640588600.822678</v>
      </c>
      <c r="Q33">
        <v>130187451467.02304</v>
      </c>
      <c r="R33" s="36">
        <v>162734314333.22342</v>
      </c>
      <c r="S33">
        <v>130187451466.57874</v>
      </c>
      <c r="T33">
        <v>97640588599.934052</v>
      </c>
      <c r="U33">
        <v>65093725733.289368</v>
      </c>
      <c r="V33">
        <v>32546862866.644684</v>
      </c>
      <c r="W33" s="36">
        <v>0</v>
      </c>
      <c r="X33">
        <v>0</v>
      </c>
      <c r="Y33">
        <v>0</v>
      </c>
      <c r="Z33">
        <v>0</v>
      </c>
      <c r="AA33">
        <v>0</v>
      </c>
      <c r="AB33" s="36">
        <v>0</v>
      </c>
      <c r="AC33">
        <v>7180486177310.6543</v>
      </c>
      <c r="AD33">
        <v>14360972354621.309</v>
      </c>
      <c r="AE33">
        <v>21541458531931.961</v>
      </c>
      <c r="AF33">
        <v>28721944709242.617</v>
      </c>
      <c r="AG33" s="36">
        <v>35902430886553.273</v>
      </c>
      <c r="AH33">
        <v>29347573483107.164</v>
      </c>
      <c r="AI33">
        <v>22792716079661.055</v>
      </c>
      <c r="AJ33">
        <v>16237858676214.947</v>
      </c>
      <c r="AK33">
        <v>9683001272768.8398</v>
      </c>
      <c r="AL33" s="36">
        <v>3128143869322.7344</v>
      </c>
    </row>
    <row r="34" spans="1:38" x14ac:dyDescent="0.35">
      <c r="A34" s="39">
        <v>0</v>
      </c>
      <c r="B34" s="40">
        <v>0</v>
      </c>
      <c r="C34" s="41">
        <v>0</v>
      </c>
      <c r="D34">
        <v>0</v>
      </c>
      <c r="E34">
        <v>0</v>
      </c>
      <c r="F34">
        <v>0</v>
      </c>
      <c r="G34">
        <v>0</v>
      </c>
      <c r="H34" s="41">
        <v>0</v>
      </c>
      <c r="I34">
        <v>45379549524.454483</v>
      </c>
      <c r="J34">
        <v>90759099048.908966</v>
      </c>
      <c r="K34">
        <v>136138648573.36345</v>
      </c>
      <c r="L34">
        <v>181518198097.81793</v>
      </c>
      <c r="M34" s="41">
        <v>226897747622.27243</v>
      </c>
      <c r="N34">
        <v>533606879068.71179</v>
      </c>
      <c r="O34">
        <v>840316010515.15112</v>
      </c>
      <c r="P34">
        <v>1147025141961.5903</v>
      </c>
      <c r="Q34">
        <v>1453734273408.0298</v>
      </c>
      <c r="R34" s="41">
        <v>1760443404854.4692</v>
      </c>
      <c r="S34">
        <v>4831791554986.957</v>
      </c>
      <c r="T34">
        <v>7903139705119.4443</v>
      </c>
      <c r="U34">
        <v>10974487855251.932</v>
      </c>
      <c r="V34">
        <v>14045836005384.418</v>
      </c>
      <c r="W34" s="41">
        <v>17117184155516.906</v>
      </c>
      <c r="X34">
        <v>13694904899441.43</v>
      </c>
      <c r="Y34">
        <v>10272625643365.953</v>
      </c>
      <c r="Z34">
        <v>6850346387290.4766</v>
      </c>
      <c r="AA34">
        <v>3428067131215.0005</v>
      </c>
      <c r="AB34" s="41">
        <v>5787875139.5250282</v>
      </c>
      <c r="AC34">
        <v>2863670122220.5537</v>
      </c>
      <c r="AD34">
        <v>5721552369301.582</v>
      </c>
      <c r="AE34">
        <v>8579434616382.6113</v>
      </c>
      <c r="AF34">
        <v>11437316863463.641</v>
      </c>
      <c r="AG34" s="41">
        <v>14295199110544.67</v>
      </c>
      <c r="AH34">
        <v>11436159288436.607</v>
      </c>
      <c r="AI34">
        <v>8577119466328.5449</v>
      </c>
      <c r="AJ34">
        <v>5718079644220.4824</v>
      </c>
      <c r="AK34">
        <v>2859039822112.4204</v>
      </c>
      <c r="AL34" s="41">
        <v>4.3586983066764322</v>
      </c>
    </row>
    <row r="35" spans="1:38" x14ac:dyDescent="0.35">
      <c r="A35" s="42">
        <v>0.1</v>
      </c>
      <c r="B35" s="43">
        <v>10</v>
      </c>
      <c r="C35" s="36">
        <v>63151180600992.969</v>
      </c>
      <c r="D35">
        <v>76985333828677.391</v>
      </c>
      <c r="E35">
        <v>90819487056361.813</v>
      </c>
      <c r="F35">
        <v>104653640284046.23</v>
      </c>
      <c r="G35">
        <v>118487793511730.66</v>
      </c>
      <c r="H35" s="36">
        <v>132321946739415.05</v>
      </c>
      <c r="I35">
        <v>141726433067831.34</v>
      </c>
      <c r="J35">
        <v>151130919396247.66</v>
      </c>
      <c r="K35">
        <v>160535405724663.97</v>
      </c>
      <c r="L35">
        <v>169939892053080.28</v>
      </c>
      <c r="M35" s="36">
        <v>179344378381496.56</v>
      </c>
      <c r="N35">
        <v>184502242876261.47</v>
      </c>
      <c r="O35">
        <v>189660107371026.38</v>
      </c>
      <c r="P35">
        <v>194817971865791.28</v>
      </c>
      <c r="Q35">
        <v>199975836360556.19</v>
      </c>
      <c r="R35" s="36">
        <v>205133700855321.03</v>
      </c>
      <c r="S35">
        <v>166789909261620.19</v>
      </c>
      <c r="T35">
        <v>128446117667919.33</v>
      </c>
      <c r="U35">
        <v>90102326074218.469</v>
      </c>
      <c r="V35">
        <v>51758534480517.609</v>
      </c>
      <c r="W35" s="36">
        <v>13414742886816.707</v>
      </c>
      <c r="X35">
        <v>18863958532568.215</v>
      </c>
      <c r="Y35">
        <v>24313174178319.723</v>
      </c>
      <c r="Z35">
        <v>29762389824071.23</v>
      </c>
      <c r="AA35">
        <v>35211605469822.742</v>
      </c>
      <c r="AB35" s="36">
        <v>40660821115574.25</v>
      </c>
      <c r="AC35">
        <v>50896589505192.57</v>
      </c>
      <c r="AD35">
        <v>61132357894810.891</v>
      </c>
      <c r="AE35">
        <v>71368126284429.203</v>
      </c>
      <c r="AF35">
        <v>81603894674047.516</v>
      </c>
      <c r="AG35" s="36">
        <v>91839663063665.844</v>
      </c>
      <c r="AH35">
        <v>89076502209768.016</v>
      </c>
      <c r="AI35">
        <v>86313341355870.188</v>
      </c>
      <c r="AJ35">
        <v>83550180501972.359</v>
      </c>
      <c r="AK35">
        <v>80787019648074.531</v>
      </c>
      <c r="AL35" s="36">
        <v>78023858794176.688</v>
      </c>
    </row>
    <row r="36" spans="1:38" x14ac:dyDescent="0.35">
      <c r="A36" s="37">
        <v>10</v>
      </c>
      <c r="B36" s="38">
        <v>20</v>
      </c>
      <c r="C36" s="36">
        <v>48954162616059.523</v>
      </c>
      <c r="D36">
        <v>39328604778456.688</v>
      </c>
      <c r="E36">
        <v>29703046940853.848</v>
      </c>
      <c r="F36">
        <v>20077489103251.008</v>
      </c>
      <c r="G36">
        <v>10451931265648.168</v>
      </c>
      <c r="H36" s="36">
        <v>826373428045.328</v>
      </c>
      <c r="I36">
        <v>2240299880488.2583</v>
      </c>
      <c r="J36">
        <v>3654226332931.1885</v>
      </c>
      <c r="K36">
        <v>5068152785374.1191</v>
      </c>
      <c r="L36">
        <v>6482079237817.0488</v>
      </c>
      <c r="M36" s="36">
        <v>7896005690259.9795</v>
      </c>
      <c r="N36">
        <v>9811353734802.5488</v>
      </c>
      <c r="O36">
        <v>11726701779345.119</v>
      </c>
      <c r="P36">
        <v>13642049823887.689</v>
      </c>
      <c r="Q36">
        <v>15557397868430.26</v>
      </c>
      <c r="R36" s="36">
        <v>17472745912972.826</v>
      </c>
      <c r="S36">
        <v>13978196730378.262</v>
      </c>
      <c r="T36">
        <v>10483647547783.695</v>
      </c>
      <c r="U36">
        <v>6989098365189.1299</v>
      </c>
      <c r="V36">
        <v>3494549182594.5645</v>
      </c>
      <c r="W36" s="36">
        <v>0</v>
      </c>
      <c r="X36">
        <v>17442517832.156242</v>
      </c>
      <c r="Y36">
        <v>34885035664.312485</v>
      </c>
      <c r="Z36">
        <v>52327553496.468727</v>
      </c>
      <c r="AA36">
        <v>69770071328.624969</v>
      </c>
      <c r="AB36" s="36">
        <v>87212589160.781204</v>
      </c>
      <c r="AC36">
        <v>3171547680539.73</v>
      </c>
      <c r="AD36">
        <v>6255882771918.6787</v>
      </c>
      <c r="AE36">
        <v>9340217863297.627</v>
      </c>
      <c r="AF36">
        <v>12424552954676.576</v>
      </c>
      <c r="AG36" s="36">
        <v>15508888046055.525</v>
      </c>
      <c r="AH36">
        <v>18979351557853.324</v>
      </c>
      <c r="AI36">
        <v>22449815069651.125</v>
      </c>
      <c r="AJ36">
        <v>25920278581448.922</v>
      </c>
      <c r="AK36">
        <v>29390742093246.719</v>
      </c>
      <c r="AL36" s="36">
        <v>32861205605044.52</v>
      </c>
    </row>
    <row r="37" spans="1:38" x14ac:dyDescent="0.35">
      <c r="A37" s="37">
        <v>20</v>
      </c>
      <c r="B37" s="38">
        <v>30</v>
      </c>
      <c r="C37" s="36">
        <v>17835358061832.313</v>
      </c>
      <c r="D37">
        <v>29211135311649.227</v>
      </c>
      <c r="E37">
        <v>40586912561466.141</v>
      </c>
      <c r="F37">
        <v>51962689811283.055</v>
      </c>
      <c r="G37">
        <v>63338467061099.969</v>
      </c>
      <c r="H37" s="36">
        <v>74714244310916.875</v>
      </c>
      <c r="I37">
        <v>59771395448733.5</v>
      </c>
      <c r="J37">
        <v>44828546586550.125</v>
      </c>
      <c r="K37">
        <v>29885697724366.75</v>
      </c>
      <c r="L37">
        <v>14942848862183.375</v>
      </c>
      <c r="M37" s="36">
        <v>0</v>
      </c>
      <c r="N37">
        <v>0.49244207441977961</v>
      </c>
      <c r="O37">
        <v>0.98488414883955921</v>
      </c>
      <c r="P37">
        <v>1.4773262232593387</v>
      </c>
      <c r="Q37">
        <v>1.9697682976791184</v>
      </c>
      <c r="R37" s="36">
        <v>2.4622103720988981</v>
      </c>
      <c r="S37">
        <v>292396680279.30212</v>
      </c>
      <c r="T37">
        <v>584793360556.14209</v>
      </c>
      <c r="U37">
        <v>877190040832.98193</v>
      </c>
      <c r="V37">
        <v>1169586721109.8218</v>
      </c>
      <c r="W37" s="36">
        <v>1461983401386.6616</v>
      </c>
      <c r="X37">
        <v>4981284444480.6426</v>
      </c>
      <c r="Y37">
        <v>8500585487574.623</v>
      </c>
      <c r="Z37">
        <v>12019886530668.604</v>
      </c>
      <c r="AA37">
        <v>15539187573762.584</v>
      </c>
      <c r="AB37" s="36">
        <v>19058488616856.563</v>
      </c>
      <c r="AC37">
        <v>18213384995283.527</v>
      </c>
      <c r="AD37">
        <v>17368281373710.494</v>
      </c>
      <c r="AE37">
        <v>16523177752137.461</v>
      </c>
      <c r="AF37">
        <v>15678074130564.428</v>
      </c>
      <c r="AG37" s="36">
        <v>14832970508991.395</v>
      </c>
      <c r="AH37">
        <v>11933837884681.844</v>
      </c>
      <c r="AI37">
        <v>9034705260372.293</v>
      </c>
      <c r="AJ37">
        <v>6135572636062.7432</v>
      </c>
      <c r="AK37">
        <v>3236440011753.1934</v>
      </c>
      <c r="AL37" s="36">
        <v>337307387443.646</v>
      </c>
    </row>
    <row r="38" spans="1:38" x14ac:dyDescent="0.35">
      <c r="A38" s="37">
        <v>30</v>
      </c>
      <c r="B38" s="38">
        <v>40</v>
      </c>
      <c r="C38" s="36">
        <v>2402957743426.2183</v>
      </c>
      <c r="D38">
        <v>6364539361946.2285</v>
      </c>
      <c r="E38">
        <v>10326120980466.238</v>
      </c>
      <c r="F38">
        <v>14287702598986.25</v>
      </c>
      <c r="G38">
        <v>18249284217506.262</v>
      </c>
      <c r="H38" s="36">
        <v>22210865836026.273</v>
      </c>
      <c r="I38">
        <v>33979384469609.316</v>
      </c>
      <c r="J38">
        <v>45747903103192.359</v>
      </c>
      <c r="K38">
        <v>57516421736775.406</v>
      </c>
      <c r="L38">
        <v>69284940370358.453</v>
      </c>
      <c r="M38" s="36">
        <v>81053459003941.484</v>
      </c>
      <c r="N38">
        <v>64842767203153.188</v>
      </c>
      <c r="O38">
        <v>48632075402364.891</v>
      </c>
      <c r="P38">
        <v>32421383601576.594</v>
      </c>
      <c r="Q38">
        <v>16210691800788.297</v>
      </c>
      <c r="R38" s="36">
        <v>0</v>
      </c>
      <c r="S38">
        <v>0</v>
      </c>
      <c r="T38">
        <v>0</v>
      </c>
      <c r="U38">
        <v>0</v>
      </c>
      <c r="V38">
        <v>0</v>
      </c>
      <c r="W38" s="36">
        <v>0</v>
      </c>
      <c r="X38">
        <v>78793953843.154892</v>
      </c>
      <c r="Y38">
        <v>157587907686.30978</v>
      </c>
      <c r="Z38">
        <v>236381861529.46466</v>
      </c>
      <c r="AA38">
        <v>315175815372.61957</v>
      </c>
      <c r="AB38" s="36">
        <v>393969769215.77448</v>
      </c>
      <c r="AC38">
        <v>4824663344941.1904</v>
      </c>
      <c r="AD38">
        <v>9255356920666.6055</v>
      </c>
      <c r="AE38">
        <v>13686050496392.021</v>
      </c>
      <c r="AF38">
        <v>18116744072117.438</v>
      </c>
      <c r="AG38" s="36">
        <v>22547437647842.855</v>
      </c>
      <c r="AH38">
        <v>18085640771276.648</v>
      </c>
      <c r="AI38">
        <v>13623843894710.439</v>
      </c>
      <c r="AJ38">
        <v>9162047018144.2305</v>
      </c>
      <c r="AK38">
        <v>4700250141578.0215</v>
      </c>
      <c r="AL38" s="36">
        <v>238453265011.80954</v>
      </c>
    </row>
    <row r="39" spans="1:38" x14ac:dyDescent="0.35">
      <c r="A39" s="37">
        <v>40</v>
      </c>
      <c r="B39" s="38">
        <v>50</v>
      </c>
      <c r="C39" s="36">
        <v>0</v>
      </c>
      <c r="D39">
        <v>0</v>
      </c>
      <c r="E39">
        <v>0</v>
      </c>
      <c r="F39">
        <v>0</v>
      </c>
      <c r="G39">
        <v>0</v>
      </c>
      <c r="H39" s="36">
        <v>0</v>
      </c>
      <c r="I39">
        <v>0</v>
      </c>
      <c r="J39">
        <v>0</v>
      </c>
      <c r="K39">
        <v>0</v>
      </c>
      <c r="L39">
        <v>0</v>
      </c>
      <c r="M39" s="36">
        <v>0</v>
      </c>
      <c r="N39">
        <v>0</v>
      </c>
      <c r="O39">
        <v>0</v>
      </c>
      <c r="P39">
        <v>0</v>
      </c>
      <c r="Q39">
        <v>0</v>
      </c>
      <c r="R39" s="36">
        <v>0</v>
      </c>
      <c r="S39">
        <v>0</v>
      </c>
      <c r="T39">
        <v>0</v>
      </c>
      <c r="U39">
        <v>0</v>
      </c>
      <c r="V39">
        <v>0</v>
      </c>
      <c r="W39" s="36">
        <v>0</v>
      </c>
      <c r="X39">
        <v>0</v>
      </c>
      <c r="Y39">
        <v>0</v>
      </c>
      <c r="Z39">
        <v>0</v>
      </c>
      <c r="AA39">
        <v>0</v>
      </c>
      <c r="AB39" s="36">
        <v>0</v>
      </c>
      <c r="AC39">
        <v>0.83263038831821667</v>
      </c>
      <c r="AD39">
        <v>1.6652607766364333</v>
      </c>
      <c r="AE39">
        <v>2.49789116495465</v>
      </c>
      <c r="AF39">
        <v>3.3305215532728667</v>
      </c>
      <c r="AG39" s="36">
        <v>4.1631519415910834</v>
      </c>
      <c r="AH39">
        <v>1152252644649.0781</v>
      </c>
      <c r="AI39">
        <v>2304505289293.9932</v>
      </c>
      <c r="AJ39">
        <v>3456757933938.9082</v>
      </c>
      <c r="AK39">
        <v>4609010578583.8232</v>
      </c>
      <c r="AL39" s="36">
        <v>5761263223228.7383</v>
      </c>
    </row>
    <row r="40" spans="1:38" x14ac:dyDescent="0.35">
      <c r="A40" s="37">
        <v>50</v>
      </c>
      <c r="B40" s="38">
        <v>60</v>
      </c>
      <c r="C40" s="36">
        <v>0</v>
      </c>
      <c r="D40">
        <v>0</v>
      </c>
      <c r="E40">
        <v>0</v>
      </c>
      <c r="F40">
        <v>0</v>
      </c>
      <c r="G40">
        <v>0</v>
      </c>
      <c r="H40" s="36">
        <v>0</v>
      </c>
      <c r="I40">
        <v>0</v>
      </c>
      <c r="J40">
        <v>0</v>
      </c>
      <c r="K40">
        <v>0</v>
      </c>
      <c r="L40">
        <v>0</v>
      </c>
      <c r="M40" s="36">
        <v>0</v>
      </c>
      <c r="N40">
        <v>0</v>
      </c>
      <c r="O40">
        <v>0</v>
      </c>
      <c r="P40">
        <v>0</v>
      </c>
      <c r="Q40">
        <v>0</v>
      </c>
      <c r="R40" s="36">
        <v>0</v>
      </c>
      <c r="S40">
        <v>0</v>
      </c>
      <c r="T40">
        <v>0</v>
      </c>
      <c r="U40">
        <v>0</v>
      </c>
      <c r="V40">
        <v>0</v>
      </c>
      <c r="W40" s="36">
        <v>0</v>
      </c>
      <c r="X40">
        <v>0</v>
      </c>
      <c r="Y40">
        <v>0</v>
      </c>
      <c r="Z40">
        <v>0</v>
      </c>
      <c r="AA40">
        <v>0</v>
      </c>
      <c r="AB40" s="36">
        <v>0</v>
      </c>
      <c r="AC40">
        <v>0</v>
      </c>
      <c r="AD40">
        <v>0</v>
      </c>
      <c r="AE40">
        <v>0</v>
      </c>
      <c r="AF40">
        <v>0</v>
      </c>
      <c r="AG40" s="36">
        <v>0</v>
      </c>
      <c r="AH40">
        <v>0</v>
      </c>
      <c r="AI40">
        <v>0</v>
      </c>
      <c r="AJ40">
        <v>0</v>
      </c>
      <c r="AK40">
        <v>0</v>
      </c>
      <c r="AL40" s="36">
        <v>0</v>
      </c>
    </row>
    <row r="41" spans="1:38" x14ac:dyDescent="0.35">
      <c r="A41" s="37">
        <v>60</v>
      </c>
      <c r="B41" s="38">
        <v>70</v>
      </c>
      <c r="C41" s="36">
        <v>0</v>
      </c>
      <c r="D41">
        <v>0</v>
      </c>
      <c r="E41">
        <v>0</v>
      </c>
      <c r="F41">
        <v>0</v>
      </c>
      <c r="G41">
        <v>0</v>
      </c>
      <c r="H41" s="36">
        <v>0</v>
      </c>
      <c r="I41">
        <v>0</v>
      </c>
      <c r="J41">
        <v>0</v>
      </c>
      <c r="K41">
        <v>0</v>
      </c>
      <c r="L41">
        <v>0</v>
      </c>
      <c r="M41" s="36">
        <v>0</v>
      </c>
      <c r="N41">
        <v>0</v>
      </c>
      <c r="O41">
        <v>0</v>
      </c>
      <c r="P41">
        <v>0</v>
      </c>
      <c r="Q41">
        <v>0</v>
      </c>
      <c r="R41" s="36">
        <v>0</v>
      </c>
      <c r="S41">
        <v>0</v>
      </c>
      <c r="T41">
        <v>0</v>
      </c>
      <c r="U41">
        <v>0</v>
      </c>
      <c r="V41">
        <v>0</v>
      </c>
      <c r="W41" s="36">
        <v>0</v>
      </c>
      <c r="X41">
        <v>0</v>
      </c>
      <c r="Y41">
        <v>0</v>
      </c>
      <c r="Z41">
        <v>0</v>
      </c>
      <c r="AA41">
        <v>0</v>
      </c>
      <c r="AB41" s="36">
        <v>0</v>
      </c>
      <c r="AC41">
        <v>0</v>
      </c>
      <c r="AD41">
        <v>0</v>
      </c>
      <c r="AE41">
        <v>0</v>
      </c>
      <c r="AF41">
        <v>0</v>
      </c>
      <c r="AG41" s="36">
        <v>0</v>
      </c>
      <c r="AH41">
        <v>0</v>
      </c>
      <c r="AI41">
        <v>0</v>
      </c>
      <c r="AJ41">
        <v>0</v>
      </c>
      <c r="AK41">
        <v>0</v>
      </c>
      <c r="AL41" s="36">
        <v>0</v>
      </c>
    </row>
    <row r="42" spans="1:38" x14ac:dyDescent="0.35">
      <c r="A42" s="37">
        <v>70</v>
      </c>
      <c r="B42" s="38">
        <v>80</v>
      </c>
      <c r="C42" s="36">
        <v>0</v>
      </c>
      <c r="D42">
        <v>0</v>
      </c>
      <c r="E42">
        <v>0</v>
      </c>
      <c r="F42">
        <v>0</v>
      </c>
      <c r="G42">
        <v>0</v>
      </c>
      <c r="H42" s="36">
        <v>0</v>
      </c>
      <c r="I42">
        <v>0</v>
      </c>
      <c r="J42">
        <v>0</v>
      </c>
      <c r="K42">
        <v>0</v>
      </c>
      <c r="L42">
        <v>0</v>
      </c>
      <c r="M42" s="36">
        <v>0</v>
      </c>
      <c r="N42">
        <v>0</v>
      </c>
      <c r="O42">
        <v>0</v>
      </c>
      <c r="P42">
        <v>0</v>
      </c>
      <c r="Q42">
        <v>0</v>
      </c>
      <c r="R42" s="36">
        <v>0</v>
      </c>
      <c r="S42">
        <v>0</v>
      </c>
      <c r="T42">
        <v>0</v>
      </c>
      <c r="U42">
        <v>0</v>
      </c>
      <c r="V42">
        <v>0</v>
      </c>
      <c r="W42" s="36">
        <v>0</v>
      </c>
      <c r="X42">
        <v>0</v>
      </c>
      <c r="Y42">
        <v>0</v>
      </c>
      <c r="Z42">
        <v>0</v>
      </c>
      <c r="AA42">
        <v>0</v>
      </c>
      <c r="AB42" s="36">
        <v>0</v>
      </c>
      <c r="AC42">
        <v>0</v>
      </c>
      <c r="AD42">
        <v>0</v>
      </c>
      <c r="AE42">
        <v>0</v>
      </c>
      <c r="AF42">
        <v>0</v>
      </c>
      <c r="AG42" s="36">
        <v>0</v>
      </c>
      <c r="AH42">
        <v>0</v>
      </c>
      <c r="AI42">
        <v>0</v>
      </c>
      <c r="AJ42">
        <v>0</v>
      </c>
      <c r="AK42">
        <v>0</v>
      </c>
      <c r="AL42" s="36">
        <v>0</v>
      </c>
    </row>
    <row r="43" spans="1:38" x14ac:dyDescent="0.35">
      <c r="A43" s="37">
        <v>80</v>
      </c>
      <c r="B43" s="38">
        <v>90</v>
      </c>
      <c r="C43" s="36">
        <v>0</v>
      </c>
      <c r="D43">
        <v>0</v>
      </c>
      <c r="E43">
        <v>0</v>
      </c>
      <c r="F43">
        <v>0</v>
      </c>
      <c r="G43">
        <v>0</v>
      </c>
      <c r="H43" s="36">
        <v>0</v>
      </c>
      <c r="I43">
        <v>0</v>
      </c>
      <c r="J43">
        <v>0</v>
      </c>
      <c r="K43">
        <v>0</v>
      </c>
      <c r="L43">
        <v>0</v>
      </c>
      <c r="M43" s="36">
        <v>0</v>
      </c>
      <c r="N43">
        <v>0</v>
      </c>
      <c r="O43">
        <v>0</v>
      </c>
      <c r="P43">
        <v>0</v>
      </c>
      <c r="Q43">
        <v>0</v>
      </c>
      <c r="R43" s="36">
        <v>0</v>
      </c>
      <c r="S43">
        <v>0</v>
      </c>
      <c r="T43">
        <v>0</v>
      </c>
      <c r="U43">
        <v>0</v>
      </c>
      <c r="V43">
        <v>0</v>
      </c>
      <c r="W43" s="36">
        <v>0</v>
      </c>
      <c r="X43">
        <v>0</v>
      </c>
      <c r="Y43">
        <v>0</v>
      </c>
      <c r="Z43">
        <v>0</v>
      </c>
      <c r="AA43">
        <v>0</v>
      </c>
      <c r="AB43" s="36">
        <v>0</v>
      </c>
      <c r="AC43">
        <v>0</v>
      </c>
      <c r="AD43">
        <v>0</v>
      </c>
      <c r="AE43">
        <v>0</v>
      </c>
      <c r="AF43">
        <v>0</v>
      </c>
      <c r="AG43" s="36">
        <v>0</v>
      </c>
      <c r="AH43">
        <v>0</v>
      </c>
      <c r="AI43">
        <v>0</v>
      </c>
      <c r="AJ43">
        <v>0</v>
      </c>
      <c r="AK43">
        <v>0</v>
      </c>
      <c r="AL43" s="36">
        <v>0</v>
      </c>
    </row>
    <row r="44" spans="1:38" x14ac:dyDescent="0.35">
      <c r="A44" s="37">
        <v>90</v>
      </c>
      <c r="B44" s="38">
        <v>100</v>
      </c>
      <c r="C44" s="36">
        <v>0</v>
      </c>
      <c r="D44">
        <v>0</v>
      </c>
      <c r="E44">
        <v>0</v>
      </c>
      <c r="F44">
        <v>0</v>
      </c>
      <c r="G44">
        <v>0</v>
      </c>
      <c r="H44" s="36">
        <v>0</v>
      </c>
      <c r="I44">
        <v>0</v>
      </c>
      <c r="J44">
        <v>0</v>
      </c>
      <c r="K44">
        <v>0</v>
      </c>
      <c r="L44">
        <v>0</v>
      </c>
      <c r="M44" s="36">
        <v>0</v>
      </c>
      <c r="N44">
        <v>0</v>
      </c>
      <c r="O44">
        <v>0</v>
      </c>
      <c r="P44">
        <v>0</v>
      </c>
      <c r="Q44">
        <v>0</v>
      </c>
      <c r="R44" s="36">
        <v>0</v>
      </c>
      <c r="S44">
        <v>14259057725.646317</v>
      </c>
      <c r="T44">
        <v>28518115451.292633</v>
      </c>
      <c r="U44">
        <v>42777173176.93895</v>
      </c>
      <c r="V44">
        <v>57036230902.585266</v>
      </c>
      <c r="W44" s="36">
        <v>71295288628.231583</v>
      </c>
      <c r="X44">
        <v>57036230902.585266</v>
      </c>
      <c r="Y44">
        <v>42777173176.93895</v>
      </c>
      <c r="Z44">
        <v>28518115451.292633</v>
      </c>
      <c r="AA44">
        <v>14259057725.646317</v>
      </c>
      <c r="AB44" s="36">
        <v>0</v>
      </c>
      <c r="AC44">
        <v>0</v>
      </c>
      <c r="AD44">
        <v>0</v>
      </c>
      <c r="AE44">
        <v>0</v>
      </c>
      <c r="AF44">
        <v>0</v>
      </c>
      <c r="AG44" s="36">
        <v>0</v>
      </c>
      <c r="AH44">
        <v>0</v>
      </c>
      <c r="AI44">
        <v>0</v>
      </c>
      <c r="AJ44">
        <v>0</v>
      </c>
      <c r="AK44">
        <v>0</v>
      </c>
      <c r="AL44" s="36">
        <v>0</v>
      </c>
    </row>
    <row r="45" spans="1:38" x14ac:dyDescent="0.35">
      <c r="A45" s="14">
        <v>100</v>
      </c>
      <c r="B45" s="35">
        <v>150</v>
      </c>
      <c r="C45" s="36">
        <v>0</v>
      </c>
      <c r="D45">
        <v>11042386082.631939</v>
      </c>
      <c r="E45">
        <v>22084772165.263878</v>
      </c>
      <c r="F45">
        <v>33127158247.895817</v>
      </c>
      <c r="G45">
        <v>44169544330.527756</v>
      </c>
      <c r="H45" s="36">
        <v>55211930413.159691</v>
      </c>
      <c r="I45">
        <v>54479782335.00425</v>
      </c>
      <c r="J45">
        <v>53747634256.848808</v>
      </c>
      <c r="K45">
        <v>53015486178.693367</v>
      </c>
      <c r="L45">
        <v>52283338100.537926</v>
      </c>
      <c r="M45" s="36">
        <v>51551190022.382492</v>
      </c>
      <c r="N45">
        <v>41240952017.905991</v>
      </c>
      <c r="O45">
        <v>30930714013.429493</v>
      </c>
      <c r="P45">
        <v>20620476008.952995</v>
      </c>
      <c r="Q45">
        <v>10310238004.476498</v>
      </c>
      <c r="R45" s="36">
        <v>0</v>
      </c>
      <c r="S45">
        <v>0</v>
      </c>
      <c r="T45">
        <v>0</v>
      </c>
      <c r="U45">
        <v>0</v>
      </c>
      <c r="V45">
        <v>0</v>
      </c>
      <c r="W45" s="36">
        <v>0</v>
      </c>
      <c r="X45">
        <v>336508312772.79498</v>
      </c>
      <c r="Y45">
        <v>673016625545.58997</v>
      </c>
      <c r="Z45">
        <v>1009524938318.385</v>
      </c>
      <c r="AA45">
        <v>1346033251091.1799</v>
      </c>
      <c r="AB45" s="36">
        <v>1682541563863.9749</v>
      </c>
      <c r="AC45">
        <v>1358397466441.1321</v>
      </c>
      <c r="AD45">
        <v>1034253369018.2893</v>
      </c>
      <c r="AE45">
        <v>710109271595.44653</v>
      </c>
      <c r="AF45">
        <v>385965174172.60376</v>
      </c>
      <c r="AG45" s="36">
        <v>61821076749.76088</v>
      </c>
      <c r="AH45">
        <v>1148479091433.2222</v>
      </c>
      <c r="AI45">
        <v>2235137106116.6836</v>
      </c>
      <c r="AJ45">
        <v>3321795120800.1445</v>
      </c>
      <c r="AK45">
        <v>4408453135483.6055</v>
      </c>
      <c r="AL45" s="36">
        <v>5495111150167.0664</v>
      </c>
    </row>
    <row r="46" spans="1:38" x14ac:dyDescent="0.35">
      <c r="A46" s="14">
        <v>150</v>
      </c>
      <c r="B46" s="35">
        <v>200</v>
      </c>
      <c r="C46" s="36">
        <v>0</v>
      </c>
      <c r="D46">
        <v>0</v>
      </c>
      <c r="E46">
        <v>0</v>
      </c>
      <c r="F46">
        <v>0</v>
      </c>
      <c r="G46">
        <v>0</v>
      </c>
      <c r="H46" s="36">
        <v>0</v>
      </c>
      <c r="I46">
        <v>0</v>
      </c>
      <c r="J46">
        <v>0</v>
      </c>
      <c r="K46">
        <v>0</v>
      </c>
      <c r="L46">
        <v>0</v>
      </c>
      <c r="M46" s="36">
        <v>0</v>
      </c>
      <c r="N46">
        <v>0</v>
      </c>
      <c r="O46">
        <v>0</v>
      </c>
      <c r="P46">
        <v>0</v>
      </c>
      <c r="Q46">
        <v>0</v>
      </c>
      <c r="R46" s="36">
        <v>0</v>
      </c>
      <c r="S46">
        <v>18632454616.63773</v>
      </c>
      <c r="T46">
        <v>37264909233.275459</v>
      </c>
      <c r="U46">
        <v>55897363849.913193</v>
      </c>
      <c r="V46">
        <v>74529818466.550919</v>
      </c>
      <c r="W46" s="36">
        <v>93162273083.188644</v>
      </c>
      <c r="X46">
        <v>74529818466.550919</v>
      </c>
      <c r="Y46">
        <v>55897363849.913193</v>
      </c>
      <c r="Z46">
        <v>37264909233.275467</v>
      </c>
      <c r="AA46">
        <v>18632454616.637737</v>
      </c>
      <c r="AB46" s="36">
        <v>0</v>
      </c>
      <c r="AC46">
        <v>0</v>
      </c>
      <c r="AD46">
        <v>0</v>
      </c>
      <c r="AE46">
        <v>0</v>
      </c>
      <c r="AF46">
        <v>0</v>
      </c>
      <c r="AG46" s="36">
        <v>0</v>
      </c>
      <c r="AH46">
        <v>0</v>
      </c>
      <c r="AI46">
        <v>0</v>
      </c>
      <c r="AJ46">
        <v>0</v>
      </c>
      <c r="AK46">
        <v>0</v>
      </c>
      <c r="AL46" s="36">
        <v>0</v>
      </c>
    </row>
    <row r="47" spans="1:38" x14ac:dyDescent="0.35">
      <c r="A47" s="14">
        <v>200</v>
      </c>
      <c r="B47" s="35">
        <v>250</v>
      </c>
      <c r="C47" s="36">
        <v>1323158470891.4063</v>
      </c>
      <c r="D47">
        <v>1377096238745.3311</v>
      </c>
      <c r="E47">
        <v>1431034006599.2559</v>
      </c>
      <c r="F47">
        <v>1484971774453.1807</v>
      </c>
      <c r="G47">
        <v>1538909542307.1055</v>
      </c>
      <c r="H47" s="36">
        <v>1592847310161.0308</v>
      </c>
      <c r="I47">
        <v>1572249794264.9448</v>
      </c>
      <c r="J47">
        <v>1551652278368.8589</v>
      </c>
      <c r="K47">
        <v>1531054762472.7729</v>
      </c>
      <c r="L47">
        <v>1510457246576.687</v>
      </c>
      <c r="M47" s="36">
        <v>1489859730680.6011</v>
      </c>
      <c r="N47">
        <v>1522688350134.8367</v>
      </c>
      <c r="O47">
        <v>1555516969589.0723</v>
      </c>
      <c r="P47">
        <v>1588345589043.3079</v>
      </c>
      <c r="Q47">
        <v>1621174208497.5435</v>
      </c>
      <c r="R47" s="36">
        <v>1654002827951.7791</v>
      </c>
      <c r="S47">
        <v>1665127582263.771</v>
      </c>
      <c r="T47">
        <v>1676252336575.7629</v>
      </c>
      <c r="U47">
        <v>1687377090887.7549</v>
      </c>
      <c r="V47">
        <v>1698501845199.7468</v>
      </c>
      <c r="W47" s="36">
        <v>1709626599511.739</v>
      </c>
      <c r="X47">
        <v>1367701279609.3911</v>
      </c>
      <c r="Y47">
        <v>1025775959707.0433</v>
      </c>
      <c r="Z47">
        <v>683850639804.69556</v>
      </c>
      <c r="AA47">
        <v>341925319902.34778</v>
      </c>
      <c r="AB47" s="36">
        <v>0</v>
      </c>
      <c r="AC47">
        <v>0</v>
      </c>
      <c r="AD47">
        <v>0</v>
      </c>
      <c r="AE47">
        <v>0</v>
      </c>
      <c r="AF47">
        <v>0</v>
      </c>
      <c r="AG47" s="36">
        <v>0</v>
      </c>
      <c r="AH47">
        <v>0</v>
      </c>
      <c r="AI47">
        <v>0</v>
      </c>
      <c r="AJ47">
        <v>0</v>
      </c>
      <c r="AK47">
        <v>0</v>
      </c>
      <c r="AL47" s="36">
        <v>0</v>
      </c>
    </row>
    <row r="48" spans="1:38" x14ac:dyDescent="0.35">
      <c r="A48" s="14">
        <v>250</v>
      </c>
      <c r="B48" s="35">
        <v>300</v>
      </c>
      <c r="C48" s="36">
        <v>0</v>
      </c>
      <c r="D48">
        <v>0</v>
      </c>
      <c r="E48">
        <v>0</v>
      </c>
      <c r="F48">
        <v>0</v>
      </c>
      <c r="G48">
        <v>0</v>
      </c>
      <c r="H48" s="36">
        <v>0</v>
      </c>
      <c r="I48">
        <v>0</v>
      </c>
      <c r="J48">
        <v>0</v>
      </c>
      <c r="K48">
        <v>0</v>
      </c>
      <c r="L48">
        <v>0</v>
      </c>
      <c r="M48" s="36">
        <v>0</v>
      </c>
      <c r="N48">
        <v>0</v>
      </c>
      <c r="O48">
        <v>0</v>
      </c>
      <c r="P48">
        <v>0</v>
      </c>
      <c r="Q48">
        <v>0</v>
      </c>
      <c r="R48" s="36">
        <v>0</v>
      </c>
      <c r="S48">
        <v>198323036562.38593</v>
      </c>
      <c r="T48">
        <v>396646073124.77185</v>
      </c>
      <c r="U48">
        <v>594969109687.15771</v>
      </c>
      <c r="V48">
        <v>793292146249.5437</v>
      </c>
      <c r="W48" s="36">
        <v>991615182811.92969</v>
      </c>
      <c r="X48">
        <v>1299801760095.627</v>
      </c>
      <c r="Y48">
        <v>1607988337379.3242</v>
      </c>
      <c r="Z48">
        <v>1916174914663.0215</v>
      </c>
      <c r="AA48">
        <v>2224361491946.7188</v>
      </c>
      <c r="AB48" s="36">
        <v>2532548069230.416</v>
      </c>
      <c r="AC48">
        <v>2026038455384.3328</v>
      </c>
      <c r="AD48">
        <v>1519528841538.2495</v>
      </c>
      <c r="AE48">
        <v>1013019227692.1663</v>
      </c>
      <c r="AF48">
        <v>506509613846.08307</v>
      </c>
      <c r="AG48" s="36">
        <v>0</v>
      </c>
      <c r="AH48">
        <v>144963240.97700956</v>
      </c>
      <c r="AI48">
        <v>289926481.95401913</v>
      </c>
      <c r="AJ48">
        <v>434889722.93102872</v>
      </c>
      <c r="AK48">
        <v>579852963.90803826</v>
      </c>
      <c r="AL48" s="36">
        <v>724816204.88504779</v>
      </c>
    </row>
    <row r="49" spans="1:38" x14ac:dyDescent="0.35">
      <c r="A49" s="14">
        <v>300</v>
      </c>
      <c r="B49" s="35">
        <v>350</v>
      </c>
      <c r="C49" s="36">
        <v>0</v>
      </c>
      <c r="D49">
        <v>0</v>
      </c>
      <c r="E49">
        <v>0</v>
      </c>
      <c r="F49">
        <v>0</v>
      </c>
      <c r="G49">
        <v>0</v>
      </c>
      <c r="H49" s="36">
        <v>0</v>
      </c>
      <c r="I49">
        <v>0</v>
      </c>
      <c r="J49">
        <v>0</v>
      </c>
      <c r="K49">
        <v>0</v>
      </c>
      <c r="L49">
        <v>0</v>
      </c>
      <c r="M49" s="36">
        <v>0</v>
      </c>
      <c r="N49">
        <v>0</v>
      </c>
      <c r="O49">
        <v>0</v>
      </c>
      <c r="P49">
        <v>0</v>
      </c>
      <c r="Q49">
        <v>0</v>
      </c>
      <c r="R49" s="36">
        <v>0</v>
      </c>
      <c r="S49">
        <v>0</v>
      </c>
      <c r="T49">
        <v>0</v>
      </c>
      <c r="U49">
        <v>0</v>
      </c>
      <c r="V49">
        <v>0</v>
      </c>
      <c r="W49" s="36">
        <v>0</v>
      </c>
      <c r="X49">
        <v>0</v>
      </c>
      <c r="Y49">
        <v>0</v>
      </c>
      <c r="Z49">
        <v>0</v>
      </c>
      <c r="AA49">
        <v>0</v>
      </c>
      <c r="AB49" s="36">
        <v>0</v>
      </c>
      <c r="AC49">
        <v>0</v>
      </c>
      <c r="AD49">
        <v>0</v>
      </c>
      <c r="AE49">
        <v>0</v>
      </c>
      <c r="AF49">
        <v>0</v>
      </c>
      <c r="AG49" s="36">
        <v>0</v>
      </c>
      <c r="AH49">
        <v>956424667.34507656</v>
      </c>
      <c r="AI49">
        <v>1912849334.6901531</v>
      </c>
      <c r="AJ49">
        <v>2869274002.0352297</v>
      </c>
      <c r="AK49">
        <v>3825698669.3803062</v>
      </c>
      <c r="AL49" s="36">
        <v>4782123336.7253828</v>
      </c>
    </row>
    <row r="50" spans="1:38" x14ac:dyDescent="0.35">
      <c r="A50" s="14">
        <v>350</v>
      </c>
      <c r="B50" s="35">
        <v>400</v>
      </c>
      <c r="C50" s="36">
        <v>0</v>
      </c>
      <c r="D50">
        <v>0</v>
      </c>
      <c r="E50">
        <v>0</v>
      </c>
      <c r="F50">
        <v>0</v>
      </c>
      <c r="G50">
        <v>0</v>
      </c>
      <c r="H50" s="36">
        <v>0</v>
      </c>
      <c r="I50">
        <v>0</v>
      </c>
      <c r="J50">
        <v>0</v>
      </c>
      <c r="K50">
        <v>0</v>
      </c>
      <c r="L50">
        <v>0</v>
      </c>
      <c r="M50" s="36">
        <v>0</v>
      </c>
      <c r="N50">
        <v>0</v>
      </c>
      <c r="O50">
        <v>0</v>
      </c>
      <c r="P50">
        <v>0</v>
      </c>
      <c r="Q50">
        <v>0</v>
      </c>
      <c r="R50" s="36">
        <v>0</v>
      </c>
      <c r="S50">
        <v>0</v>
      </c>
      <c r="T50">
        <v>0</v>
      </c>
      <c r="U50">
        <v>0</v>
      </c>
      <c r="V50">
        <v>0</v>
      </c>
      <c r="W50" s="36">
        <v>0</v>
      </c>
      <c r="X50">
        <v>0</v>
      </c>
      <c r="Y50">
        <v>0</v>
      </c>
      <c r="Z50">
        <v>0</v>
      </c>
      <c r="AA50">
        <v>0</v>
      </c>
      <c r="AB50" s="36">
        <v>0</v>
      </c>
      <c r="AC50">
        <v>0</v>
      </c>
      <c r="AD50">
        <v>0</v>
      </c>
      <c r="AE50">
        <v>0</v>
      </c>
      <c r="AF50">
        <v>0</v>
      </c>
      <c r="AG50" s="36">
        <v>0</v>
      </c>
      <c r="AH50">
        <v>16945812.739463456</v>
      </c>
      <c r="AI50">
        <v>33891625.478926912</v>
      </c>
      <c r="AJ50">
        <v>50837438.218390368</v>
      </c>
      <c r="AK50">
        <v>67783250.957853824</v>
      </c>
      <c r="AL50" s="36">
        <v>84729063.697317287</v>
      </c>
    </row>
    <row r="51" spans="1:38" x14ac:dyDescent="0.35">
      <c r="A51" s="14">
        <v>400</v>
      </c>
      <c r="B51" s="35">
        <v>450</v>
      </c>
      <c r="C51" s="36">
        <v>0</v>
      </c>
      <c r="D51">
        <v>0</v>
      </c>
      <c r="E51">
        <v>0</v>
      </c>
      <c r="F51">
        <v>0</v>
      </c>
      <c r="G51">
        <v>0</v>
      </c>
      <c r="H51" s="36">
        <v>0</v>
      </c>
      <c r="I51">
        <v>0</v>
      </c>
      <c r="J51">
        <v>0</v>
      </c>
      <c r="K51">
        <v>0</v>
      </c>
      <c r="L51">
        <v>0</v>
      </c>
      <c r="M51" s="36">
        <v>0</v>
      </c>
      <c r="N51">
        <v>0</v>
      </c>
      <c r="O51">
        <v>0</v>
      </c>
      <c r="P51">
        <v>0</v>
      </c>
      <c r="Q51">
        <v>0</v>
      </c>
      <c r="R51" s="36">
        <v>0</v>
      </c>
      <c r="S51">
        <v>0</v>
      </c>
      <c r="T51">
        <v>0</v>
      </c>
      <c r="U51">
        <v>0</v>
      </c>
      <c r="V51">
        <v>0</v>
      </c>
      <c r="W51" s="36">
        <v>0</v>
      </c>
      <c r="X51">
        <v>0</v>
      </c>
      <c r="Y51">
        <v>0</v>
      </c>
      <c r="Z51">
        <v>0</v>
      </c>
      <c r="AA51">
        <v>0</v>
      </c>
      <c r="AB51" s="36">
        <v>0</v>
      </c>
      <c r="AC51">
        <v>0</v>
      </c>
      <c r="AD51">
        <v>0</v>
      </c>
      <c r="AE51">
        <v>0</v>
      </c>
      <c r="AF51">
        <v>0</v>
      </c>
      <c r="AG51" s="36">
        <v>0</v>
      </c>
      <c r="AH51">
        <v>0</v>
      </c>
      <c r="AI51">
        <v>0</v>
      </c>
      <c r="AJ51">
        <v>0</v>
      </c>
      <c r="AK51">
        <v>0</v>
      </c>
      <c r="AL51" s="36">
        <v>0</v>
      </c>
    </row>
    <row r="52" spans="1:38" x14ac:dyDescent="0.35">
      <c r="A52" s="14">
        <v>450</v>
      </c>
      <c r="B52" s="35">
        <v>500</v>
      </c>
      <c r="C52" s="36">
        <v>0</v>
      </c>
      <c r="D52">
        <v>0</v>
      </c>
      <c r="E52">
        <v>0</v>
      </c>
      <c r="F52">
        <v>0</v>
      </c>
      <c r="G52">
        <v>0</v>
      </c>
      <c r="H52" s="36">
        <v>0</v>
      </c>
      <c r="I52">
        <v>0.44431503093040875</v>
      </c>
      <c r="J52">
        <v>0.8886300618608175</v>
      </c>
      <c r="K52">
        <v>1.3329450927912263</v>
      </c>
      <c r="L52">
        <v>1.777260123721635</v>
      </c>
      <c r="M52" s="36">
        <v>2.2215751546520437</v>
      </c>
      <c r="N52">
        <v>1.777260123721635</v>
      </c>
      <c r="O52">
        <v>1.3329450927912263</v>
      </c>
      <c r="P52">
        <v>0.88863006186081761</v>
      </c>
      <c r="Q52">
        <v>0.44431503093040886</v>
      </c>
      <c r="R52" s="36">
        <v>0</v>
      </c>
      <c r="S52">
        <v>0</v>
      </c>
      <c r="T52">
        <v>0</v>
      </c>
      <c r="U52">
        <v>0</v>
      </c>
      <c r="V52">
        <v>0</v>
      </c>
      <c r="W52" s="36">
        <v>0</v>
      </c>
      <c r="X52">
        <v>0</v>
      </c>
      <c r="Y52">
        <v>0</v>
      </c>
      <c r="Z52">
        <v>0</v>
      </c>
      <c r="AA52">
        <v>0</v>
      </c>
      <c r="AB52" s="36">
        <v>0</v>
      </c>
      <c r="AC52">
        <v>311576173433.87415</v>
      </c>
      <c r="AD52">
        <v>623152346867.74829</v>
      </c>
      <c r="AE52">
        <v>934728520301.62244</v>
      </c>
      <c r="AF52">
        <v>1246304693735.4966</v>
      </c>
      <c r="AG52" s="36">
        <v>1557880867169.3708</v>
      </c>
      <c r="AH52">
        <v>1446604371820.3892</v>
      </c>
      <c r="AI52">
        <v>1335327876471.4075</v>
      </c>
      <c r="AJ52">
        <v>1224051381122.4258</v>
      </c>
      <c r="AK52">
        <v>1112774885773.4441</v>
      </c>
      <c r="AL52" s="36">
        <v>1001498390424.4619</v>
      </c>
    </row>
    <row r="53" spans="1:38" x14ac:dyDescent="0.35">
      <c r="A53" s="14">
        <v>500</v>
      </c>
      <c r="B53" s="35">
        <v>550</v>
      </c>
      <c r="C53" s="36">
        <v>0</v>
      </c>
      <c r="D53">
        <v>0</v>
      </c>
      <c r="E53">
        <v>0</v>
      </c>
      <c r="F53">
        <v>0</v>
      </c>
      <c r="G53">
        <v>0</v>
      </c>
      <c r="H53" s="36">
        <v>0</v>
      </c>
      <c r="I53">
        <v>0</v>
      </c>
      <c r="J53">
        <v>0</v>
      </c>
      <c r="K53">
        <v>0</v>
      </c>
      <c r="L53">
        <v>0</v>
      </c>
      <c r="M53" s="36">
        <v>0</v>
      </c>
      <c r="N53">
        <v>0</v>
      </c>
      <c r="O53">
        <v>0</v>
      </c>
      <c r="P53">
        <v>0</v>
      </c>
      <c r="Q53">
        <v>0</v>
      </c>
      <c r="R53" s="36">
        <v>0</v>
      </c>
      <c r="S53">
        <v>0</v>
      </c>
      <c r="T53">
        <v>0</v>
      </c>
      <c r="U53">
        <v>0</v>
      </c>
      <c r="V53">
        <v>0</v>
      </c>
      <c r="W53" s="36">
        <v>0</v>
      </c>
      <c r="X53">
        <v>0</v>
      </c>
      <c r="Y53">
        <v>0</v>
      </c>
      <c r="Z53">
        <v>0</v>
      </c>
      <c r="AA53">
        <v>0</v>
      </c>
      <c r="AB53" s="36">
        <v>0</v>
      </c>
      <c r="AC53">
        <v>0</v>
      </c>
      <c r="AD53">
        <v>0</v>
      </c>
      <c r="AE53">
        <v>0</v>
      </c>
      <c r="AF53">
        <v>0</v>
      </c>
      <c r="AG53" s="36">
        <v>0</v>
      </c>
      <c r="AH53">
        <v>2345357913.986949</v>
      </c>
      <c r="AI53">
        <v>4690715827.9738979</v>
      </c>
      <c r="AJ53">
        <v>7036073741.9608469</v>
      </c>
      <c r="AK53">
        <v>9381431655.9477959</v>
      </c>
      <c r="AL53" s="36">
        <v>11726789569.934746</v>
      </c>
    </row>
    <row r="54" spans="1:38" x14ac:dyDescent="0.35">
      <c r="A54" s="14">
        <v>550</v>
      </c>
      <c r="B54" s="35">
        <v>600</v>
      </c>
      <c r="C54" s="36">
        <v>0</v>
      </c>
      <c r="D54">
        <v>0</v>
      </c>
      <c r="E54">
        <v>0</v>
      </c>
      <c r="F54">
        <v>0</v>
      </c>
      <c r="G54">
        <v>0</v>
      </c>
      <c r="H54" s="36">
        <v>0</v>
      </c>
      <c r="I54">
        <v>0</v>
      </c>
      <c r="J54">
        <v>0</v>
      </c>
      <c r="K54">
        <v>0</v>
      </c>
      <c r="L54">
        <v>0</v>
      </c>
      <c r="M54" s="36">
        <v>0</v>
      </c>
      <c r="N54">
        <v>0</v>
      </c>
      <c r="O54">
        <v>0</v>
      </c>
      <c r="P54">
        <v>0</v>
      </c>
      <c r="Q54">
        <v>0</v>
      </c>
      <c r="R54" s="36">
        <v>0</v>
      </c>
      <c r="S54">
        <v>0</v>
      </c>
      <c r="T54">
        <v>0</v>
      </c>
      <c r="U54">
        <v>0</v>
      </c>
      <c r="V54">
        <v>0</v>
      </c>
      <c r="W54" s="36">
        <v>0</v>
      </c>
      <c r="X54">
        <v>0</v>
      </c>
      <c r="Y54">
        <v>0</v>
      </c>
      <c r="Z54">
        <v>0</v>
      </c>
      <c r="AA54">
        <v>0</v>
      </c>
      <c r="AB54" s="36">
        <v>0</v>
      </c>
      <c r="AC54">
        <v>0</v>
      </c>
      <c r="AD54">
        <v>0</v>
      </c>
      <c r="AE54">
        <v>0</v>
      </c>
      <c r="AF54">
        <v>0</v>
      </c>
      <c r="AG54" s="36">
        <v>0</v>
      </c>
      <c r="AH54">
        <v>71051884.686443418</v>
      </c>
      <c r="AI54">
        <v>142103769.37288684</v>
      </c>
      <c r="AJ54">
        <v>213155654.05933025</v>
      </c>
      <c r="AK54">
        <v>284207538.74577367</v>
      </c>
      <c r="AL54" s="36">
        <v>355259423.43221706</v>
      </c>
    </row>
    <row r="55" spans="1:38" x14ac:dyDescent="0.35">
      <c r="A55" s="14">
        <v>600</v>
      </c>
      <c r="B55" s="35">
        <v>650</v>
      </c>
      <c r="C55" s="36">
        <v>0</v>
      </c>
      <c r="D55">
        <v>0</v>
      </c>
      <c r="E55">
        <v>0</v>
      </c>
      <c r="F55">
        <v>0</v>
      </c>
      <c r="G55">
        <v>0</v>
      </c>
      <c r="H55" s="36">
        <v>0</v>
      </c>
      <c r="I55">
        <v>0</v>
      </c>
      <c r="J55">
        <v>0</v>
      </c>
      <c r="K55">
        <v>0</v>
      </c>
      <c r="L55">
        <v>0</v>
      </c>
      <c r="M55" s="36">
        <v>0</v>
      </c>
      <c r="N55">
        <v>0</v>
      </c>
      <c r="O55">
        <v>0</v>
      </c>
      <c r="P55">
        <v>0</v>
      </c>
      <c r="Q55">
        <v>0</v>
      </c>
      <c r="R55" s="36">
        <v>0</v>
      </c>
      <c r="S55">
        <v>0</v>
      </c>
      <c r="T55">
        <v>0</v>
      </c>
      <c r="U55">
        <v>0</v>
      </c>
      <c r="V55">
        <v>0</v>
      </c>
      <c r="W55" s="36">
        <v>0</v>
      </c>
      <c r="X55">
        <v>0</v>
      </c>
      <c r="Y55">
        <v>0</v>
      </c>
      <c r="Z55">
        <v>0</v>
      </c>
      <c r="AA55">
        <v>0</v>
      </c>
      <c r="AB55" s="36">
        <v>0</v>
      </c>
      <c r="AC55">
        <v>0</v>
      </c>
      <c r="AD55">
        <v>0</v>
      </c>
      <c r="AE55">
        <v>0</v>
      </c>
      <c r="AF55">
        <v>0</v>
      </c>
      <c r="AG55" s="36">
        <v>0</v>
      </c>
      <c r="AH55">
        <v>0</v>
      </c>
      <c r="AI55">
        <v>0</v>
      </c>
      <c r="AJ55">
        <v>0</v>
      </c>
      <c r="AK55">
        <v>0</v>
      </c>
      <c r="AL55" s="36">
        <v>0</v>
      </c>
    </row>
    <row r="56" spans="1:38" x14ac:dyDescent="0.35">
      <c r="A56" s="14">
        <v>650</v>
      </c>
      <c r="B56" s="35">
        <v>700</v>
      </c>
      <c r="C56" s="36">
        <v>0</v>
      </c>
      <c r="D56">
        <v>0</v>
      </c>
      <c r="E56">
        <v>0</v>
      </c>
      <c r="F56">
        <v>0</v>
      </c>
      <c r="G56">
        <v>0</v>
      </c>
      <c r="H56" s="36">
        <v>0</v>
      </c>
      <c r="I56">
        <v>0</v>
      </c>
      <c r="J56">
        <v>0</v>
      </c>
      <c r="K56">
        <v>0</v>
      </c>
      <c r="L56">
        <v>0</v>
      </c>
      <c r="M56" s="36">
        <v>0</v>
      </c>
      <c r="N56">
        <v>0</v>
      </c>
      <c r="O56">
        <v>0</v>
      </c>
      <c r="P56">
        <v>0</v>
      </c>
      <c r="Q56">
        <v>0</v>
      </c>
      <c r="R56" s="36">
        <v>0</v>
      </c>
      <c r="S56">
        <v>0</v>
      </c>
      <c r="T56">
        <v>0</v>
      </c>
      <c r="U56">
        <v>0</v>
      </c>
      <c r="V56">
        <v>0</v>
      </c>
      <c r="W56" s="36">
        <v>0</v>
      </c>
      <c r="X56">
        <v>0</v>
      </c>
      <c r="Y56">
        <v>0</v>
      </c>
      <c r="Z56">
        <v>0</v>
      </c>
      <c r="AA56">
        <v>0</v>
      </c>
      <c r="AB56" s="36">
        <v>0</v>
      </c>
      <c r="AC56">
        <v>0</v>
      </c>
      <c r="AD56">
        <v>0</v>
      </c>
      <c r="AE56">
        <v>0</v>
      </c>
      <c r="AF56">
        <v>0</v>
      </c>
      <c r="AG56" s="36">
        <v>0</v>
      </c>
      <c r="AH56">
        <v>0</v>
      </c>
      <c r="AI56">
        <v>0</v>
      </c>
      <c r="AJ56">
        <v>0</v>
      </c>
      <c r="AK56">
        <v>0</v>
      </c>
      <c r="AL56" s="36">
        <v>0</v>
      </c>
    </row>
    <row r="57" spans="1:38" x14ac:dyDescent="0.35">
      <c r="A57" s="14">
        <v>700</v>
      </c>
      <c r="B57" s="35">
        <v>750</v>
      </c>
      <c r="C57" s="36">
        <v>0</v>
      </c>
      <c r="D57">
        <v>0</v>
      </c>
      <c r="E57">
        <v>0</v>
      </c>
      <c r="F57">
        <v>0</v>
      </c>
      <c r="G57">
        <v>0</v>
      </c>
      <c r="H57" s="36">
        <v>0</v>
      </c>
      <c r="I57">
        <v>0</v>
      </c>
      <c r="J57">
        <v>0</v>
      </c>
      <c r="K57">
        <v>0</v>
      </c>
      <c r="L57">
        <v>0</v>
      </c>
      <c r="M57" s="36">
        <v>0</v>
      </c>
      <c r="N57">
        <v>0</v>
      </c>
      <c r="O57">
        <v>0</v>
      </c>
      <c r="P57">
        <v>0</v>
      </c>
      <c r="Q57">
        <v>0</v>
      </c>
      <c r="R57" s="36">
        <v>0</v>
      </c>
      <c r="S57">
        <v>0</v>
      </c>
      <c r="T57">
        <v>0</v>
      </c>
      <c r="U57">
        <v>0</v>
      </c>
      <c r="V57">
        <v>0</v>
      </c>
      <c r="W57" s="36">
        <v>0</v>
      </c>
      <c r="X57">
        <v>0</v>
      </c>
      <c r="Y57">
        <v>0</v>
      </c>
      <c r="Z57">
        <v>0</v>
      </c>
      <c r="AA57">
        <v>0</v>
      </c>
      <c r="AB57" s="36">
        <v>0</v>
      </c>
      <c r="AC57">
        <v>0</v>
      </c>
      <c r="AD57">
        <v>0</v>
      </c>
      <c r="AE57">
        <v>0</v>
      </c>
      <c r="AF57">
        <v>0</v>
      </c>
      <c r="AG57" s="36">
        <v>0</v>
      </c>
      <c r="AH57">
        <v>0</v>
      </c>
      <c r="AI57">
        <v>0</v>
      </c>
      <c r="AJ57">
        <v>0</v>
      </c>
      <c r="AK57">
        <v>0</v>
      </c>
      <c r="AL57" s="36">
        <v>0</v>
      </c>
    </row>
    <row r="58" spans="1:38" x14ac:dyDescent="0.35">
      <c r="A58" s="14">
        <v>750</v>
      </c>
      <c r="B58" s="35">
        <v>800</v>
      </c>
      <c r="C58" s="36">
        <v>0</v>
      </c>
      <c r="D58">
        <v>0</v>
      </c>
      <c r="E58">
        <v>0</v>
      </c>
      <c r="F58">
        <v>0</v>
      </c>
      <c r="G58">
        <v>0</v>
      </c>
      <c r="H58" s="36">
        <v>0</v>
      </c>
      <c r="I58">
        <v>0</v>
      </c>
      <c r="J58">
        <v>0</v>
      </c>
      <c r="K58">
        <v>0</v>
      </c>
      <c r="L58">
        <v>0</v>
      </c>
      <c r="M58" s="36">
        <v>0</v>
      </c>
      <c r="N58">
        <v>0</v>
      </c>
      <c r="O58">
        <v>0</v>
      </c>
      <c r="P58">
        <v>0</v>
      </c>
      <c r="Q58">
        <v>0</v>
      </c>
      <c r="R58" s="36">
        <v>0</v>
      </c>
      <c r="S58">
        <v>0</v>
      </c>
      <c r="T58">
        <v>0</v>
      </c>
      <c r="U58">
        <v>0</v>
      </c>
      <c r="V58">
        <v>0</v>
      </c>
      <c r="W58" s="36">
        <v>0</v>
      </c>
      <c r="X58">
        <v>0</v>
      </c>
      <c r="Y58">
        <v>0</v>
      </c>
      <c r="Z58">
        <v>0</v>
      </c>
      <c r="AA58">
        <v>0</v>
      </c>
      <c r="AB58" s="36">
        <v>0</v>
      </c>
      <c r="AC58">
        <v>0</v>
      </c>
      <c r="AD58">
        <v>0</v>
      </c>
      <c r="AE58">
        <v>0</v>
      </c>
      <c r="AF58">
        <v>0</v>
      </c>
      <c r="AG58" s="36">
        <v>0</v>
      </c>
      <c r="AH58">
        <v>1340061705.5014486</v>
      </c>
      <c r="AI58">
        <v>2680123411.0028973</v>
      </c>
      <c r="AJ58">
        <v>4020185116.5043459</v>
      </c>
      <c r="AK58">
        <v>5360246822.0057945</v>
      </c>
      <c r="AL58" s="36">
        <v>6700308527.5072432</v>
      </c>
    </row>
    <row r="59" spans="1:38" x14ac:dyDescent="0.35">
      <c r="A59" s="14">
        <v>800</v>
      </c>
      <c r="B59" s="35">
        <v>850</v>
      </c>
      <c r="C59" s="36">
        <v>0</v>
      </c>
      <c r="D59">
        <v>0</v>
      </c>
      <c r="E59">
        <v>0</v>
      </c>
      <c r="F59">
        <v>0</v>
      </c>
      <c r="G59">
        <v>0</v>
      </c>
      <c r="H59" s="36">
        <v>0</v>
      </c>
      <c r="I59">
        <v>0</v>
      </c>
      <c r="J59">
        <v>0</v>
      </c>
      <c r="K59">
        <v>0</v>
      </c>
      <c r="L59">
        <v>0</v>
      </c>
      <c r="M59" s="36">
        <v>0</v>
      </c>
      <c r="N59">
        <v>0</v>
      </c>
      <c r="O59">
        <v>0</v>
      </c>
      <c r="P59">
        <v>0</v>
      </c>
      <c r="Q59">
        <v>0</v>
      </c>
      <c r="R59" s="36">
        <v>0</v>
      </c>
      <c r="S59">
        <v>0</v>
      </c>
      <c r="T59">
        <v>0</v>
      </c>
      <c r="U59">
        <v>0</v>
      </c>
      <c r="V59">
        <v>0</v>
      </c>
      <c r="W59" s="36">
        <v>0</v>
      </c>
      <c r="X59">
        <v>0</v>
      </c>
      <c r="Y59">
        <v>0</v>
      </c>
      <c r="Z59">
        <v>0</v>
      </c>
      <c r="AA59">
        <v>0</v>
      </c>
      <c r="AB59" s="36">
        <v>0</v>
      </c>
      <c r="AC59">
        <v>0</v>
      </c>
      <c r="AD59">
        <v>0</v>
      </c>
      <c r="AE59">
        <v>0</v>
      </c>
      <c r="AF59">
        <v>0</v>
      </c>
      <c r="AG59" s="36">
        <v>0</v>
      </c>
      <c r="AH59">
        <v>0</v>
      </c>
      <c r="AI59">
        <v>0</v>
      </c>
      <c r="AJ59">
        <v>0</v>
      </c>
      <c r="AK59">
        <v>0</v>
      </c>
      <c r="AL59" s="36">
        <v>0</v>
      </c>
    </row>
    <row r="60" spans="1:38" x14ac:dyDescent="0.35">
      <c r="A60" s="14">
        <v>850</v>
      </c>
      <c r="B60" s="35">
        <v>900</v>
      </c>
      <c r="C60" s="36">
        <v>0</v>
      </c>
      <c r="D60">
        <v>0</v>
      </c>
      <c r="E60">
        <v>0</v>
      </c>
      <c r="F60">
        <v>0</v>
      </c>
      <c r="G60">
        <v>0</v>
      </c>
      <c r="H60" s="36">
        <v>0</v>
      </c>
      <c r="I60">
        <v>0</v>
      </c>
      <c r="J60">
        <v>0</v>
      </c>
      <c r="K60">
        <v>0</v>
      </c>
      <c r="L60">
        <v>0</v>
      </c>
      <c r="M60" s="36">
        <v>0</v>
      </c>
      <c r="N60">
        <v>0</v>
      </c>
      <c r="O60">
        <v>0</v>
      </c>
      <c r="P60">
        <v>0</v>
      </c>
      <c r="Q60">
        <v>0</v>
      </c>
      <c r="R60" s="36">
        <v>0</v>
      </c>
      <c r="S60">
        <v>0</v>
      </c>
      <c r="T60">
        <v>0</v>
      </c>
      <c r="U60">
        <v>0</v>
      </c>
      <c r="V60">
        <v>0</v>
      </c>
      <c r="W60" s="36">
        <v>0</v>
      </c>
      <c r="X60">
        <v>0</v>
      </c>
      <c r="Y60">
        <v>0</v>
      </c>
      <c r="Z60">
        <v>0</v>
      </c>
      <c r="AA60">
        <v>0</v>
      </c>
      <c r="AB60" s="36">
        <v>0</v>
      </c>
      <c r="AC60">
        <v>0</v>
      </c>
      <c r="AD60">
        <v>0</v>
      </c>
      <c r="AE60">
        <v>0</v>
      </c>
      <c r="AF60">
        <v>0</v>
      </c>
      <c r="AG60" s="36">
        <v>0</v>
      </c>
      <c r="AH60">
        <v>0</v>
      </c>
      <c r="AI60">
        <v>0</v>
      </c>
      <c r="AJ60">
        <v>0</v>
      </c>
      <c r="AK60">
        <v>0</v>
      </c>
      <c r="AL60" s="36">
        <v>0</v>
      </c>
    </row>
    <row r="61" spans="1:38" x14ac:dyDescent="0.35">
      <c r="A61" s="14">
        <v>900</v>
      </c>
      <c r="B61" s="35">
        <v>950</v>
      </c>
      <c r="C61" s="36">
        <v>0</v>
      </c>
      <c r="D61">
        <v>0</v>
      </c>
      <c r="E61">
        <v>0</v>
      </c>
      <c r="F61">
        <v>0</v>
      </c>
      <c r="G61">
        <v>0</v>
      </c>
      <c r="H61" s="36">
        <v>0</v>
      </c>
      <c r="I61">
        <v>0</v>
      </c>
      <c r="J61">
        <v>0</v>
      </c>
      <c r="K61">
        <v>0</v>
      </c>
      <c r="L61">
        <v>0</v>
      </c>
      <c r="M61" s="36">
        <v>0</v>
      </c>
      <c r="N61">
        <v>0</v>
      </c>
      <c r="O61">
        <v>0</v>
      </c>
      <c r="P61">
        <v>0</v>
      </c>
      <c r="Q61">
        <v>0</v>
      </c>
      <c r="R61" s="36">
        <v>0</v>
      </c>
      <c r="S61">
        <v>0</v>
      </c>
      <c r="T61">
        <v>0</v>
      </c>
      <c r="U61">
        <v>0</v>
      </c>
      <c r="V61">
        <v>0</v>
      </c>
      <c r="W61" s="36">
        <v>0</v>
      </c>
      <c r="X61">
        <v>0</v>
      </c>
      <c r="Y61">
        <v>0</v>
      </c>
      <c r="Z61">
        <v>0</v>
      </c>
      <c r="AA61">
        <v>0</v>
      </c>
      <c r="AB61" s="36">
        <v>0</v>
      </c>
      <c r="AC61">
        <v>0</v>
      </c>
      <c r="AD61">
        <v>0</v>
      </c>
      <c r="AE61">
        <v>0</v>
      </c>
      <c r="AF61">
        <v>0</v>
      </c>
      <c r="AG61" s="36">
        <v>0</v>
      </c>
      <c r="AH61">
        <v>0</v>
      </c>
      <c r="AI61">
        <v>0</v>
      </c>
      <c r="AJ61">
        <v>0</v>
      </c>
      <c r="AK61">
        <v>0</v>
      </c>
      <c r="AL61" s="36">
        <v>0</v>
      </c>
    </row>
    <row r="62" spans="1:38" x14ac:dyDescent="0.35">
      <c r="A62" s="14">
        <v>950</v>
      </c>
      <c r="B62" s="35">
        <v>1000</v>
      </c>
      <c r="C62" s="36">
        <v>0</v>
      </c>
      <c r="D62">
        <v>0</v>
      </c>
      <c r="E62">
        <v>0</v>
      </c>
      <c r="F62">
        <v>0</v>
      </c>
      <c r="G62">
        <v>0</v>
      </c>
      <c r="H62" s="36">
        <v>0</v>
      </c>
      <c r="I62">
        <v>0</v>
      </c>
      <c r="J62">
        <v>0</v>
      </c>
      <c r="K62">
        <v>0</v>
      </c>
      <c r="L62">
        <v>0</v>
      </c>
      <c r="M62" s="36">
        <v>0</v>
      </c>
      <c r="N62">
        <v>0</v>
      </c>
      <c r="O62">
        <v>0</v>
      </c>
      <c r="P62">
        <v>0</v>
      </c>
      <c r="Q62">
        <v>0</v>
      </c>
      <c r="R62" s="36">
        <v>0</v>
      </c>
      <c r="S62">
        <v>0</v>
      </c>
      <c r="T62">
        <v>0</v>
      </c>
      <c r="U62">
        <v>0</v>
      </c>
      <c r="V62">
        <v>0</v>
      </c>
      <c r="W62" s="36">
        <v>0</v>
      </c>
      <c r="X62">
        <v>0</v>
      </c>
      <c r="Y62">
        <v>0</v>
      </c>
      <c r="Z62">
        <v>0</v>
      </c>
      <c r="AA62">
        <v>0</v>
      </c>
      <c r="AB62" s="36">
        <v>0</v>
      </c>
      <c r="AC62">
        <v>0</v>
      </c>
      <c r="AD62">
        <v>0</v>
      </c>
      <c r="AE62">
        <v>0</v>
      </c>
      <c r="AF62">
        <v>0</v>
      </c>
      <c r="AG62" s="36">
        <v>0</v>
      </c>
      <c r="AH62">
        <v>3044507275.0335913</v>
      </c>
      <c r="AI62">
        <v>6089014550.0671825</v>
      </c>
      <c r="AJ62">
        <v>9133521825.1007729</v>
      </c>
      <c r="AK62">
        <v>12178029100.134365</v>
      </c>
      <c r="AL62" s="36">
        <v>15222536375.167957</v>
      </c>
    </row>
    <row r="63" spans="1:38" x14ac:dyDescent="0.35">
      <c r="A63" s="14">
        <v>1000</v>
      </c>
      <c r="B63" s="35">
        <v>1050</v>
      </c>
      <c r="C63" s="36">
        <v>0</v>
      </c>
      <c r="D63">
        <v>0</v>
      </c>
      <c r="E63">
        <v>0</v>
      </c>
      <c r="F63">
        <v>0</v>
      </c>
      <c r="G63">
        <v>0</v>
      </c>
      <c r="H63" s="36">
        <v>0</v>
      </c>
      <c r="I63">
        <v>0</v>
      </c>
      <c r="J63">
        <v>0</v>
      </c>
      <c r="K63">
        <v>0</v>
      </c>
      <c r="L63">
        <v>0</v>
      </c>
      <c r="M63" s="36">
        <v>0</v>
      </c>
      <c r="N63">
        <v>0</v>
      </c>
      <c r="O63">
        <v>0</v>
      </c>
      <c r="P63">
        <v>0</v>
      </c>
      <c r="Q63">
        <v>0</v>
      </c>
      <c r="R63" s="36">
        <v>0</v>
      </c>
      <c r="S63">
        <v>0</v>
      </c>
      <c r="T63">
        <v>0</v>
      </c>
      <c r="U63">
        <v>0</v>
      </c>
      <c r="V63">
        <v>0</v>
      </c>
      <c r="W63" s="36">
        <v>0</v>
      </c>
      <c r="X63">
        <v>0</v>
      </c>
      <c r="Y63">
        <v>0</v>
      </c>
      <c r="Z63">
        <v>0</v>
      </c>
      <c r="AA63">
        <v>0</v>
      </c>
      <c r="AB63" s="36">
        <v>0</v>
      </c>
      <c r="AC63">
        <v>0</v>
      </c>
      <c r="AD63">
        <v>0</v>
      </c>
      <c r="AE63">
        <v>0</v>
      </c>
      <c r="AF63">
        <v>0</v>
      </c>
      <c r="AG63" s="36">
        <v>0</v>
      </c>
      <c r="AH63">
        <v>177624384.80589408</v>
      </c>
      <c r="AI63">
        <v>355248769.61178815</v>
      </c>
      <c r="AJ63">
        <v>532873154.41768223</v>
      </c>
      <c r="AK63">
        <v>710497539.22357631</v>
      </c>
      <c r="AL63" s="36">
        <v>888121924.02947032</v>
      </c>
    </row>
    <row r="64" spans="1:38" x14ac:dyDescent="0.35">
      <c r="A64" s="14">
        <v>1050</v>
      </c>
      <c r="B64" s="35">
        <v>1100</v>
      </c>
      <c r="C64" s="36">
        <v>0</v>
      </c>
      <c r="D64">
        <v>0</v>
      </c>
      <c r="E64">
        <v>0</v>
      </c>
      <c r="F64">
        <v>0</v>
      </c>
      <c r="G64">
        <v>0</v>
      </c>
      <c r="H64" s="36">
        <v>0</v>
      </c>
      <c r="I64">
        <v>0</v>
      </c>
      <c r="J64">
        <v>0</v>
      </c>
      <c r="K64">
        <v>0</v>
      </c>
      <c r="L64">
        <v>0</v>
      </c>
      <c r="M64" s="36">
        <v>0</v>
      </c>
      <c r="N64">
        <v>0</v>
      </c>
      <c r="O64">
        <v>0</v>
      </c>
      <c r="P64">
        <v>0</v>
      </c>
      <c r="Q64">
        <v>0</v>
      </c>
      <c r="R64" s="36">
        <v>0</v>
      </c>
      <c r="S64">
        <v>0</v>
      </c>
      <c r="T64">
        <v>0</v>
      </c>
      <c r="U64">
        <v>0</v>
      </c>
      <c r="V64">
        <v>0</v>
      </c>
      <c r="W64" s="36">
        <v>0</v>
      </c>
      <c r="X64">
        <v>0</v>
      </c>
      <c r="Y64">
        <v>0</v>
      </c>
      <c r="Z64">
        <v>0</v>
      </c>
      <c r="AA64">
        <v>0</v>
      </c>
      <c r="AB64" s="36">
        <v>0</v>
      </c>
      <c r="AC64">
        <v>0</v>
      </c>
      <c r="AD64">
        <v>0</v>
      </c>
      <c r="AE64">
        <v>0</v>
      </c>
      <c r="AF64">
        <v>0</v>
      </c>
      <c r="AG64" s="36">
        <v>0</v>
      </c>
      <c r="AH64">
        <v>0</v>
      </c>
      <c r="AI64">
        <v>0</v>
      </c>
      <c r="AJ64">
        <v>0</v>
      </c>
      <c r="AK64">
        <v>0</v>
      </c>
      <c r="AL64" s="36">
        <v>0</v>
      </c>
    </row>
    <row r="65" spans="1:38" x14ac:dyDescent="0.35">
      <c r="A65" s="14">
        <v>1100</v>
      </c>
      <c r="B65" s="35">
        <v>1150</v>
      </c>
      <c r="C65" s="36">
        <v>0</v>
      </c>
      <c r="D65">
        <v>0</v>
      </c>
      <c r="E65">
        <v>0</v>
      </c>
      <c r="F65">
        <v>0</v>
      </c>
      <c r="G65">
        <v>0</v>
      </c>
      <c r="H65" s="36">
        <v>0</v>
      </c>
      <c r="I65">
        <v>0</v>
      </c>
      <c r="J65">
        <v>0</v>
      </c>
      <c r="K65">
        <v>0</v>
      </c>
      <c r="L65">
        <v>0</v>
      </c>
      <c r="M65" s="36">
        <v>0</v>
      </c>
      <c r="N65">
        <v>0</v>
      </c>
      <c r="O65">
        <v>0</v>
      </c>
      <c r="P65">
        <v>0</v>
      </c>
      <c r="Q65">
        <v>0</v>
      </c>
      <c r="R65" s="36">
        <v>0</v>
      </c>
      <c r="S65">
        <v>0</v>
      </c>
      <c r="T65">
        <v>0</v>
      </c>
      <c r="U65">
        <v>0</v>
      </c>
      <c r="V65">
        <v>0</v>
      </c>
      <c r="W65" s="36">
        <v>0</v>
      </c>
      <c r="X65">
        <v>0</v>
      </c>
      <c r="Y65">
        <v>0</v>
      </c>
      <c r="Z65">
        <v>0</v>
      </c>
      <c r="AA65">
        <v>0</v>
      </c>
      <c r="AB65" s="36">
        <v>0</v>
      </c>
      <c r="AC65">
        <v>0</v>
      </c>
      <c r="AD65">
        <v>0</v>
      </c>
      <c r="AE65">
        <v>0</v>
      </c>
      <c r="AF65">
        <v>0</v>
      </c>
      <c r="AG65" s="36">
        <v>0</v>
      </c>
      <c r="AH65">
        <v>0.87173966133528646</v>
      </c>
      <c r="AI65">
        <v>1.7434793226705729</v>
      </c>
      <c r="AJ65">
        <v>2.6152189840058595</v>
      </c>
      <c r="AK65">
        <v>3.4869586453411459</v>
      </c>
      <c r="AL65" s="36">
        <v>4.3586983066764322</v>
      </c>
    </row>
    <row r="66" spans="1:38" x14ac:dyDescent="0.35">
      <c r="A66" s="14">
        <v>1150</v>
      </c>
      <c r="B66" s="35">
        <v>1200</v>
      </c>
      <c r="C66" s="36">
        <v>0</v>
      </c>
      <c r="D66">
        <v>0</v>
      </c>
      <c r="E66">
        <v>0</v>
      </c>
      <c r="F66">
        <v>0</v>
      </c>
      <c r="G66">
        <v>0</v>
      </c>
      <c r="H66" s="36">
        <v>0</v>
      </c>
      <c r="I66">
        <v>0</v>
      </c>
      <c r="J66">
        <v>0</v>
      </c>
      <c r="K66">
        <v>0</v>
      </c>
      <c r="L66">
        <v>0</v>
      </c>
      <c r="M66" s="36">
        <v>0</v>
      </c>
      <c r="N66">
        <v>0</v>
      </c>
      <c r="O66">
        <v>0</v>
      </c>
      <c r="P66">
        <v>0</v>
      </c>
      <c r="Q66">
        <v>0</v>
      </c>
      <c r="R66" s="36">
        <v>0</v>
      </c>
      <c r="S66">
        <v>0</v>
      </c>
      <c r="T66">
        <v>0</v>
      </c>
      <c r="U66">
        <v>0</v>
      </c>
      <c r="V66">
        <v>0</v>
      </c>
      <c r="W66" s="36">
        <v>0</v>
      </c>
      <c r="X66">
        <v>0</v>
      </c>
      <c r="Y66">
        <v>0</v>
      </c>
      <c r="Z66">
        <v>0</v>
      </c>
      <c r="AA66">
        <v>0</v>
      </c>
      <c r="AB66" s="36">
        <v>0</v>
      </c>
      <c r="AC66">
        <v>0</v>
      </c>
      <c r="AD66">
        <v>0</v>
      </c>
      <c r="AE66">
        <v>0</v>
      </c>
      <c r="AF66">
        <v>0</v>
      </c>
      <c r="AG66" s="36">
        <v>0</v>
      </c>
      <c r="AH66">
        <v>0</v>
      </c>
      <c r="AI66">
        <v>0</v>
      </c>
      <c r="AJ66">
        <v>0</v>
      </c>
      <c r="AK66">
        <v>0</v>
      </c>
      <c r="AL66" s="36">
        <v>0</v>
      </c>
    </row>
    <row r="67" spans="1:38" x14ac:dyDescent="0.35">
      <c r="A67" s="14">
        <v>1200</v>
      </c>
      <c r="B67" s="35">
        <v>1250</v>
      </c>
      <c r="C67" s="36">
        <v>0</v>
      </c>
      <c r="D67">
        <v>0</v>
      </c>
      <c r="E67">
        <v>0</v>
      </c>
      <c r="F67">
        <v>0</v>
      </c>
      <c r="G67">
        <v>0</v>
      </c>
      <c r="H67" s="36">
        <v>0</v>
      </c>
      <c r="I67">
        <v>0</v>
      </c>
      <c r="J67">
        <v>0</v>
      </c>
      <c r="K67">
        <v>0</v>
      </c>
      <c r="L67">
        <v>0</v>
      </c>
      <c r="M67" s="36">
        <v>0</v>
      </c>
      <c r="N67">
        <v>0</v>
      </c>
      <c r="O67">
        <v>0</v>
      </c>
      <c r="P67">
        <v>0</v>
      </c>
      <c r="Q67">
        <v>0</v>
      </c>
      <c r="R67" s="36">
        <v>0</v>
      </c>
      <c r="S67">
        <v>0</v>
      </c>
      <c r="T67">
        <v>0</v>
      </c>
      <c r="U67">
        <v>0</v>
      </c>
      <c r="V67">
        <v>0</v>
      </c>
      <c r="W67" s="36">
        <v>0</v>
      </c>
      <c r="X67">
        <v>0</v>
      </c>
      <c r="Y67">
        <v>0</v>
      </c>
      <c r="Z67">
        <v>0</v>
      </c>
      <c r="AA67">
        <v>0</v>
      </c>
      <c r="AB67" s="36">
        <v>0</v>
      </c>
      <c r="AC67">
        <v>0</v>
      </c>
      <c r="AD67">
        <v>0</v>
      </c>
      <c r="AE67">
        <v>0</v>
      </c>
      <c r="AF67">
        <v>0</v>
      </c>
      <c r="AG67" s="36">
        <v>0</v>
      </c>
      <c r="AH67">
        <v>0</v>
      </c>
      <c r="AI67">
        <v>0</v>
      </c>
      <c r="AJ67">
        <v>0</v>
      </c>
      <c r="AK67">
        <v>0</v>
      </c>
      <c r="AL67" s="36">
        <v>0</v>
      </c>
    </row>
    <row r="68" spans="1:38" x14ac:dyDescent="0.35">
      <c r="A68" s="14">
        <v>1250</v>
      </c>
      <c r="B68" s="35">
        <v>1300</v>
      </c>
      <c r="C68" s="36">
        <v>0</v>
      </c>
      <c r="D68">
        <v>0</v>
      </c>
      <c r="E68">
        <v>0</v>
      </c>
      <c r="F68">
        <v>0</v>
      </c>
      <c r="G68">
        <v>0</v>
      </c>
      <c r="H68" s="36">
        <v>0</v>
      </c>
      <c r="I68">
        <v>0</v>
      </c>
      <c r="J68">
        <v>0</v>
      </c>
      <c r="K68">
        <v>0</v>
      </c>
      <c r="L68">
        <v>0</v>
      </c>
      <c r="M68" s="36">
        <v>0</v>
      </c>
      <c r="N68">
        <v>0</v>
      </c>
      <c r="O68">
        <v>0</v>
      </c>
      <c r="P68">
        <v>0</v>
      </c>
      <c r="Q68">
        <v>0</v>
      </c>
      <c r="R68" s="36">
        <v>0</v>
      </c>
      <c r="S68">
        <v>0</v>
      </c>
      <c r="T68">
        <v>0</v>
      </c>
      <c r="U68">
        <v>0</v>
      </c>
      <c r="V68">
        <v>0</v>
      </c>
      <c r="W68" s="36">
        <v>0</v>
      </c>
      <c r="X68">
        <v>0</v>
      </c>
      <c r="Y68">
        <v>0</v>
      </c>
      <c r="Z68">
        <v>0</v>
      </c>
      <c r="AA68">
        <v>0</v>
      </c>
      <c r="AB68" s="36">
        <v>0</v>
      </c>
      <c r="AC68">
        <v>0</v>
      </c>
      <c r="AD68">
        <v>0</v>
      </c>
      <c r="AE68">
        <v>0</v>
      </c>
      <c r="AF68">
        <v>0</v>
      </c>
      <c r="AG68" s="36">
        <v>0</v>
      </c>
      <c r="AH68">
        <v>0</v>
      </c>
      <c r="AI68">
        <v>0</v>
      </c>
      <c r="AJ68">
        <v>0</v>
      </c>
      <c r="AK68">
        <v>0</v>
      </c>
      <c r="AL68" s="36">
        <v>0</v>
      </c>
    </row>
    <row r="69" spans="1:38" x14ac:dyDescent="0.35">
      <c r="A69" s="14">
        <v>1300</v>
      </c>
      <c r="B69" s="35">
        <v>1350</v>
      </c>
      <c r="C69" s="36">
        <v>0</v>
      </c>
      <c r="D69">
        <v>0</v>
      </c>
      <c r="E69">
        <v>0</v>
      </c>
      <c r="F69">
        <v>0</v>
      </c>
      <c r="G69">
        <v>0</v>
      </c>
      <c r="H69" s="36">
        <v>0</v>
      </c>
      <c r="I69">
        <v>0</v>
      </c>
      <c r="J69">
        <v>0</v>
      </c>
      <c r="K69">
        <v>0</v>
      </c>
      <c r="L69">
        <v>0</v>
      </c>
      <c r="M69" s="36">
        <v>0</v>
      </c>
      <c r="N69">
        <v>0</v>
      </c>
      <c r="O69">
        <v>0</v>
      </c>
      <c r="P69">
        <v>0</v>
      </c>
      <c r="Q69">
        <v>0</v>
      </c>
      <c r="R69" s="36">
        <v>0</v>
      </c>
      <c r="S69">
        <v>0</v>
      </c>
      <c r="T69">
        <v>0</v>
      </c>
      <c r="U69">
        <v>0</v>
      </c>
      <c r="V69">
        <v>0</v>
      </c>
      <c r="W69" s="36">
        <v>0</v>
      </c>
      <c r="X69">
        <v>0</v>
      </c>
      <c r="Y69">
        <v>0</v>
      </c>
      <c r="Z69">
        <v>0</v>
      </c>
      <c r="AA69">
        <v>0</v>
      </c>
      <c r="AB69" s="36">
        <v>0</v>
      </c>
      <c r="AC69">
        <v>0</v>
      </c>
      <c r="AD69">
        <v>0</v>
      </c>
      <c r="AE69">
        <v>0</v>
      </c>
      <c r="AF69">
        <v>0</v>
      </c>
      <c r="AG69" s="36">
        <v>0</v>
      </c>
      <c r="AH69">
        <v>0</v>
      </c>
      <c r="AI69">
        <v>0</v>
      </c>
      <c r="AJ69">
        <v>0</v>
      </c>
      <c r="AK69">
        <v>0</v>
      </c>
      <c r="AL69" s="36">
        <v>0</v>
      </c>
    </row>
    <row r="70" spans="1:38" x14ac:dyDescent="0.35">
      <c r="A70" s="14">
        <v>1350</v>
      </c>
      <c r="B70" s="35">
        <v>1400</v>
      </c>
      <c r="C70" s="36">
        <v>0</v>
      </c>
      <c r="D70">
        <v>0</v>
      </c>
      <c r="E70">
        <v>0</v>
      </c>
      <c r="F70">
        <v>0</v>
      </c>
      <c r="G70">
        <v>0</v>
      </c>
      <c r="H70" s="36">
        <v>0</v>
      </c>
      <c r="I70">
        <v>0</v>
      </c>
      <c r="J70">
        <v>0</v>
      </c>
      <c r="K70">
        <v>0</v>
      </c>
      <c r="L70">
        <v>0</v>
      </c>
      <c r="M70" s="36">
        <v>0</v>
      </c>
      <c r="N70">
        <v>0</v>
      </c>
      <c r="O70">
        <v>0</v>
      </c>
      <c r="P70">
        <v>0</v>
      </c>
      <c r="Q70">
        <v>0</v>
      </c>
      <c r="R70" s="36">
        <v>0</v>
      </c>
      <c r="S70">
        <v>0</v>
      </c>
      <c r="T70">
        <v>0</v>
      </c>
      <c r="U70">
        <v>0</v>
      </c>
      <c r="V70">
        <v>0</v>
      </c>
      <c r="W70" s="36">
        <v>0</v>
      </c>
      <c r="X70">
        <v>0</v>
      </c>
      <c r="Y70">
        <v>0</v>
      </c>
      <c r="Z70">
        <v>0</v>
      </c>
      <c r="AA70">
        <v>0</v>
      </c>
      <c r="AB70" s="36">
        <v>0</v>
      </c>
      <c r="AC70">
        <v>0</v>
      </c>
      <c r="AD70">
        <v>0</v>
      </c>
      <c r="AE70">
        <v>0</v>
      </c>
      <c r="AF70">
        <v>0</v>
      </c>
      <c r="AG70" s="36">
        <v>0</v>
      </c>
      <c r="AH70">
        <v>0</v>
      </c>
      <c r="AI70">
        <v>0</v>
      </c>
      <c r="AJ70">
        <v>0</v>
      </c>
      <c r="AK70">
        <v>0</v>
      </c>
      <c r="AL70" s="36">
        <v>0</v>
      </c>
    </row>
    <row r="71" spans="1:38" x14ac:dyDescent="0.35">
      <c r="A71" s="14">
        <v>1400</v>
      </c>
      <c r="B71" s="35">
        <v>1450</v>
      </c>
      <c r="C71" s="36">
        <v>0</v>
      </c>
      <c r="D71">
        <v>0</v>
      </c>
      <c r="E71">
        <v>0</v>
      </c>
      <c r="F71">
        <v>0</v>
      </c>
      <c r="G71">
        <v>0</v>
      </c>
      <c r="H71" s="36">
        <v>0</v>
      </c>
      <c r="I71">
        <v>0</v>
      </c>
      <c r="J71">
        <v>0</v>
      </c>
      <c r="K71">
        <v>0</v>
      </c>
      <c r="L71">
        <v>0</v>
      </c>
      <c r="M71" s="36">
        <v>0</v>
      </c>
      <c r="N71">
        <v>0</v>
      </c>
      <c r="O71">
        <v>0</v>
      </c>
      <c r="P71">
        <v>0</v>
      </c>
      <c r="Q71">
        <v>0</v>
      </c>
      <c r="R71" s="36">
        <v>0</v>
      </c>
      <c r="S71">
        <v>0</v>
      </c>
      <c r="T71">
        <v>0</v>
      </c>
      <c r="U71">
        <v>0</v>
      </c>
      <c r="V71">
        <v>0</v>
      </c>
      <c r="W71" s="36">
        <v>0</v>
      </c>
      <c r="X71">
        <v>0</v>
      </c>
      <c r="Y71">
        <v>0</v>
      </c>
      <c r="Z71">
        <v>0</v>
      </c>
      <c r="AA71">
        <v>0</v>
      </c>
      <c r="AB71" s="36">
        <v>0</v>
      </c>
      <c r="AC71">
        <v>0</v>
      </c>
      <c r="AD71">
        <v>0</v>
      </c>
      <c r="AE71">
        <v>0</v>
      </c>
      <c r="AF71">
        <v>0</v>
      </c>
      <c r="AG71" s="36">
        <v>0</v>
      </c>
      <c r="AH71">
        <v>0</v>
      </c>
      <c r="AI71">
        <v>0</v>
      </c>
      <c r="AJ71">
        <v>0</v>
      </c>
      <c r="AK71">
        <v>0</v>
      </c>
      <c r="AL71" s="36">
        <v>0</v>
      </c>
    </row>
    <row r="72" spans="1:38" x14ac:dyDescent="0.35">
      <c r="A72" s="14">
        <v>1450</v>
      </c>
      <c r="B72" s="35">
        <v>1500</v>
      </c>
      <c r="C72" s="36">
        <v>0</v>
      </c>
      <c r="D72">
        <v>0</v>
      </c>
      <c r="E72">
        <v>0</v>
      </c>
      <c r="F72">
        <v>0</v>
      </c>
      <c r="G72">
        <v>0</v>
      </c>
      <c r="H72" s="36">
        <v>0</v>
      </c>
      <c r="I72">
        <v>0</v>
      </c>
      <c r="J72">
        <v>0</v>
      </c>
      <c r="K72">
        <v>0</v>
      </c>
      <c r="L72">
        <v>0</v>
      </c>
      <c r="M72" s="36">
        <v>0</v>
      </c>
      <c r="N72">
        <v>0</v>
      </c>
      <c r="O72">
        <v>0</v>
      </c>
      <c r="P72">
        <v>0</v>
      </c>
      <c r="Q72">
        <v>0</v>
      </c>
      <c r="R72" s="36">
        <v>0</v>
      </c>
      <c r="S72">
        <v>0</v>
      </c>
      <c r="T72">
        <v>0</v>
      </c>
      <c r="U72">
        <v>0</v>
      </c>
      <c r="V72">
        <v>0</v>
      </c>
      <c r="W72" s="36">
        <v>0</v>
      </c>
      <c r="X72">
        <v>28682645703.813995</v>
      </c>
      <c r="Y72">
        <v>57365291407.627991</v>
      </c>
      <c r="Z72">
        <v>86047937111.441986</v>
      </c>
      <c r="AA72">
        <v>114730582815.25598</v>
      </c>
      <c r="AB72" s="36">
        <v>143413228519.06998</v>
      </c>
      <c r="AC72">
        <v>114730582815.25598</v>
      </c>
      <c r="AD72">
        <v>86047937111.441986</v>
      </c>
      <c r="AE72">
        <v>57365291407.627991</v>
      </c>
      <c r="AF72">
        <v>28682645703.813995</v>
      </c>
      <c r="AG72" s="36">
        <v>0</v>
      </c>
      <c r="AH72">
        <v>0</v>
      </c>
      <c r="AI72">
        <v>0</v>
      </c>
      <c r="AJ72">
        <v>0</v>
      </c>
      <c r="AK72">
        <v>0</v>
      </c>
      <c r="AL72" s="36">
        <v>0</v>
      </c>
    </row>
    <row r="73" spans="1:38" x14ac:dyDescent="0.35">
      <c r="A73" s="14">
        <v>1500</v>
      </c>
      <c r="B73" s="35">
        <v>1550</v>
      </c>
      <c r="C73" s="36">
        <v>0</v>
      </c>
      <c r="D73">
        <v>0</v>
      </c>
      <c r="E73">
        <v>0</v>
      </c>
      <c r="F73">
        <v>0</v>
      </c>
      <c r="G73">
        <v>0</v>
      </c>
      <c r="H73" s="36">
        <v>0</v>
      </c>
      <c r="I73">
        <v>0</v>
      </c>
      <c r="J73">
        <v>0</v>
      </c>
      <c r="K73">
        <v>0</v>
      </c>
      <c r="L73">
        <v>0</v>
      </c>
      <c r="M73" s="36">
        <v>0</v>
      </c>
      <c r="N73">
        <v>0</v>
      </c>
      <c r="O73">
        <v>0</v>
      </c>
      <c r="P73">
        <v>0</v>
      </c>
      <c r="Q73">
        <v>0</v>
      </c>
      <c r="R73" s="36">
        <v>0</v>
      </c>
      <c r="S73">
        <v>0</v>
      </c>
      <c r="T73">
        <v>0</v>
      </c>
      <c r="U73">
        <v>0</v>
      </c>
      <c r="V73">
        <v>0</v>
      </c>
      <c r="W73" s="36">
        <v>0</v>
      </c>
      <c r="X73">
        <v>0</v>
      </c>
      <c r="Y73">
        <v>0</v>
      </c>
      <c r="Z73">
        <v>0</v>
      </c>
      <c r="AA73">
        <v>0</v>
      </c>
      <c r="AB73" s="36">
        <v>0</v>
      </c>
      <c r="AC73">
        <v>0</v>
      </c>
      <c r="AD73">
        <v>0</v>
      </c>
      <c r="AE73">
        <v>0</v>
      </c>
      <c r="AF73">
        <v>0</v>
      </c>
      <c r="AG73" s="36">
        <v>0</v>
      </c>
      <c r="AH73">
        <v>0</v>
      </c>
      <c r="AI73">
        <v>0</v>
      </c>
      <c r="AJ73">
        <v>0</v>
      </c>
      <c r="AK73">
        <v>0</v>
      </c>
      <c r="AL73" s="36">
        <v>0</v>
      </c>
    </row>
    <row r="74" spans="1:38" x14ac:dyDescent="0.35">
      <c r="A74" s="14">
        <v>1550</v>
      </c>
      <c r="B74" s="35">
        <v>1600</v>
      </c>
      <c r="C74" s="36">
        <v>0</v>
      </c>
      <c r="D74">
        <v>0</v>
      </c>
      <c r="E74">
        <v>0</v>
      </c>
      <c r="F74">
        <v>0</v>
      </c>
      <c r="G74">
        <v>0</v>
      </c>
      <c r="H74" s="36">
        <v>0</v>
      </c>
      <c r="I74">
        <v>0</v>
      </c>
      <c r="J74">
        <v>0</v>
      </c>
      <c r="K74">
        <v>0</v>
      </c>
      <c r="L74">
        <v>0</v>
      </c>
      <c r="M74" s="36">
        <v>0</v>
      </c>
      <c r="N74">
        <v>0</v>
      </c>
      <c r="O74">
        <v>0</v>
      </c>
      <c r="P74">
        <v>0</v>
      </c>
      <c r="Q74">
        <v>0</v>
      </c>
      <c r="R74" s="36">
        <v>0</v>
      </c>
      <c r="S74">
        <v>0</v>
      </c>
      <c r="T74">
        <v>0</v>
      </c>
      <c r="U74">
        <v>0</v>
      </c>
      <c r="V74">
        <v>0</v>
      </c>
      <c r="W74" s="36">
        <v>0</v>
      </c>
      <c r="X74">
        <v>0</v>
      </c>
      <c r="Y74">
        <v>0</v>
      </c>
      <c r="Z74">
        <v>0</v>
      </c>
      <c r="AA74">
        <v>0</v>
      </c>
      <c r="AB74" s="36">
        <v>0</v>
      </c>
      <c r="AC74">
        <v>0</v>
      </c>
      <c r="AD74">
        <v>0</v>
      </c>
      <c r="AE74">
        <v>0</v>
      </c>
      <c r="AF74">
        <v>0</v>
      </c>
      <c r="AG74" s="36">
        <v>0</v>
      </c>
      <c r="AH74">
        <v>0</v>
      </c>
      <c r="AI74">
        <v>0</v>
      </c>
      <c r="AJ74">
        <v>0</v>
      </c>
      <c r="AK74">
        <v>0</v>
      </c>
      <c r="AL74" s="36">
        <v>0</v>
      </c>
    </row>
    <row r="77" spans="1:38" x14ac:dyDescent="0.35">
      <c r="B77" s="34" t="s">
        <v>123</v>
      </c>
      <c r="C77">
        <f>SUM(C3:C74)</f>
        <v>133871278812080.53</v>
      </c>
      <c r="D77">
        <f t="shared" ref="D77:AL77" si="0">SUM(D3:D74)</f>
        <v>153586751691018.41</v>
      </c>
      <c r="E77">
        <f t="shared" si="0"/>
        <v>173302224569956.25</v>
      </c>
      <c r="F77">
        <f t="shared" si="0"/>
        <v>193017697448894.19</v>
      </c>
      <c r="G77">
        <f t="shared" si="0"/>
        <v>212733170327832.03</v>
      </c>
      <c r="H77">
        <f t="shared" si="0"/>
        <v>232448643206769.91</v>
      </c>
      <c r="I77">
        <f t="shared" si="0"/>
        <v>240044572476946.75</v>
      </c>
      <c r="J77">
        <f t="shared" si="0"/>
        <v>247640501747123.63</v>
      </c>
      <c r="K77">
        <f t="shared" si="0"/>
        <v>255236431017300.63</v>
      </c>
      <c r="L77">
        <f t="shared" si="0"/>
        <v>262832360287477.5</v>
      </c>
      <c r="M77">
        <f t="shared" si="0"/>
        <v>270428289557654.31</v>
      </c>
      <c r="N77">
        <f t="shared" si="0"/>
        <v>261579357109211.19</v>
      </c>
      <c r="O77">
        <f t="shared" si="0"/>
        <v>252730424660767.97</v>
      </c>
      <c r="P77">
        <f t="shared" si="0"/>
        <v>243881492212324.69</v>
      </c>
      <c r="Q77">
        <f t="shared" si="0"/>
        <v>235032559763881.5</v>
      </c>
      <c r="R77">
        <f t="shared" si="0"/>
        <v>226183627315438.25</v>
      </c>
      <c r="S77">
        <f t="shared" si="0"/>
        <v>187918823809901.69</v>
      </c>
      <c r="T77">
        <f t="shared" si="0"/>
        <v>149654020304365.13</v>
      </c>
      <c r="U77">
        <f t="shared" si="0"/>
        <v>111389216798828.53</v>
      </c>
      <c r="V77">
        <f t="shared" si="0"/>
        <v>73124413293291.969</v>
      </c>
      <c r="W77">
        <f t="shared" si="0"/>
        <v>34859609787755.359</v>
      </c>
      <c r="X77">
        <f t="shared" si="0"/>
        <v>40800644395716.367</v>
      </c>
      <c r="Y77">
        <f t="shared" si="0"/>
        <v>46741679003677.359</v>
      </c>
      <c r="Z77">
        <f t="shared" si="0"/>
        <v>52682713611638.344</v>
      </c>
      <c r="AA77">
        <f t="shared" si="0"/>
        <v>58623748219599.367</v>
      </c>
      <c r="AB77">
        <f t="shared" si="0"/>
        <v>64564782827560.352</v>
      </c>
      <c r="AC77">
        <f t="shared" si="0"/>
        <v>90961084503563.625</v>
      </c>
      <c r="AD77">
        <f t="shared" si="0"/>
        <v>117357386179566.97</v>
      </c>
      <c r="AE77">
        <f t="shared" si="0"/>
        <v>143753687855570.25</v>
      </c>
      <c r="AF77">
        <f t="shared" si="0"/>
        <v>170149989531573.56</v>
      </c>
      <c r="AG77">
        <f t="shared" si="0"/>
        <v>196546291207576.84</v>
      </c>
      <c r="AH77">
        <f t="shared" si="0"/>
        <v>182693357092108.56</v>
      </c>
      <c r="AI77">
        <f t="shared" si="0"/>
        <v>168840422976640.28</v>
      </c>
      <c r="AJ77">
        <f t="shared" si="0"/>
        <v>154987488861172</v>
      </c>
      <c r="AK77">
        <f t="shared" si="0"/>
        <v>141134554745703.66</v>
      </c>
      <c r="AL77">
        <f t="shared" si="0"/>
        <v>127281620630235.39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4B263-72A1-4861-B3A1-8AF0B0864EBD}">
  <sheetPr>
    <tabColor rgb="FF7030A0"/>
  </sheetPr>
  <dimension ref="A1:AL77"/>
  <sheetViews>
    <sheetView zoomScale="70" zoomScaleNormal="70" workbookViewId="0"/>
  </sheetViews>
  <sheetFormatPr defaultRowHeight="14.5" x14ac:dyDescent="0.35"/>
  <cols>
    <col min="1" max="2" width="24.26953125" style="14" customWidth="1"/>
    <col min="3" max="3" width="14.81640625" bestFit="1" customWidth="1"/>
  </cols>
  <sheetData>
    <row r="1" spans="1:38" x14ac:dyDescent="0.35">
      <c r="A1" s="33" t="s">
        <v>117</v>
      </c>
      <c r="B1" s="33" t="s">
        <v>75</v>
      </c>
      <c r="C1" s="12" t="s">
        <v>118</v>
      </c>
    </row>
    <row r="2" spans="1:38" s="1" customFormat="1" x14ac:dyDescent="0.35">
      <c r="A2" s="34" t="s">
        <v>119</v>
      </c>
      <c r="B2" s="34" t="s">
        <v>120</v>
      </c>
      <c r="C2" s="1">
        <v>2015</v>
      </c>
      <c r="D2" s="1">
        <v>2016</v>
      </c>
      <c r="E2" s="1">
        <v>2017</v>
      </c>
      <c r="F2" s="1">
        <v>2018</v>
      </c>
      <c r="G2" s="1">
        <v>2019</v>
      </c>
      <c r="H2" s="1">
        <v>2020</v>
      </c>
      <c r="I2" s="1">
        <v>2021</v>
      </c>
      <c r="J2" s="1">
        <v>2022</v>
      </c>
      <c r="K2" s="1">
        <v>2023</v>
      </c>
      <c r="L2" s="1">
        <v>2024</v>
      </c>
      <c r="M2" s="1">
        <v>2025</v>
      </c>
      <c r="N2" s="1">
        <v>2026</v>
      </c>
      <c r="O2" s="1">
        <v>2027</v>
      </c>
      <c r="P2" s="1">
        <v>2028</v>
      </c>
      <c r="Q2" s="1">
        <v>2029</v>
      </c>
      <c r="R2" s="1">
        <v>2030</v>
      </c>
      <c r="S2" s="1">
        <v>2031</v>
      </c>
      <c r="T2" s="1">
        <v>2032</v>
      </c>
      <c r="U2" s="1">
        <v>2033</v>
      </c>
      <c r="V2" s="1">
        <v>2034</v>
      </c>
      <c r="W2" s="1">
        <v>2035</v>
      </c>
      <c r="X2" s="1">
        <v>2036</v>
      </c>
      <c r="Y2" s="1">
        <v>2037</v>
      </c>
      <c r="Z2" s="1">
        <v>2038</v>
      </c>
      <c r="AA2" s="1">
        <v>2039</v>
      </c>
      <c r="AB2" s="1">
        <v>2040</v>
      </c>
      <c r="AC2" s="1">
        <v>2041</v>
      </c>
      <c r="AD2" s="1">
        <v>2042</v>
      </c>
      <c r="AE2" s="1">
        <v>2043</v>
      </c>
      <c r="AF2" s="1">
        <v>2044</v>
      </c>
      <c r="AG2" s="1">
        <v>2045</v>
      </c>
      <c r="AH2" s="1">
        <v>2046</v>
      </c>
      <c r="AI2" s="1">
        <v>2047</v>
      </c>
      <c r="AJ2" s="1">
        <v>2048</v>
      </c>
      <c r="AK2" s="1">
        <v>2049</v>
      </c>
      <c r="AL2" s="1">
        <v>2050</v>
      </c>
    </row>
    <row r="3" spans="1:38" x14ac:dyDescent="0.35">
      <c r="A3" s="35">
        <v>-1150</v>
      </c>
      <c r="B3" s="35">
        <v>-1100</v>
      </c>
      <c r="C3" s="36">
        <v>0</v>
      </c>
      <c r="D3">
        <v>0</v>
      </c>
      <c r="E3">
        <v>0</v>
      </c>
      <c r="F3">
        <v>0</v>
      </c>
      <c r="G3">
        <v>0</v>
      </c>
      <c r="H3" s="36">
        <v>0</v>
      </c>
      <c r="I3">
        <v>0</v>
      </c>
      <c r="J3">
        <v>0</v>
      </c>
      <c r="K3">
        <v>0</v>
      </c>
      <c r="L3">
        <v>0</v>
      </c>
      <c r="M3" s="36">
        <v>0</v>
      </c>
      <c r="N3">
        <v>0</v>
      </c>
      <c r="O3">
        <v>0</v>
      </c>
      <c r="P3">
        <v>0</v>
      </c>
      <c r="Q3">
        <v>0</v>
      </c>
      <c r="R3" s="36">
        <v>0</v>
      </c>
      <c r="S3">
        <v>0</v>
      </c>
      <c r="T3">
        <v>0</v>
      </c>
      <c r="U3">
        <v>0</v>
      </c>
      <c r="V3">
        <v>0</v>
      </c>
      <c r="W3" s="36">
        <v>0</v>
      </c>
      <c r="X3">
        <v>0</v>
      </c>
      <c r="Y3">
        <v>0</v>
      </c>
      <c r="Z3">
        <v>0</v>
      </c>
      <c r="AA3">
        <v>0</v>
      </c>
      <c r="AB3" s="36">
        <v>0</v>
      </c>
      <c r="AC3">
        <v>0</v>
      </c>
      <c r="AD3">
        <v>0</v>
      </c>
      <c r="AE3">
        <v>0</v>
      </c>
      <c r="AF3">
        <v>0</v>
      </c>
      <c r="AG3" s="36">
        <v>0</v>
      </c>
      <c r="AH3">
        <v>0</v>
      </c>
      <c r="AI3">
        <v>0</v>
      </c>
      <c r="AJ3">
        <v>0</v>
      </c>
      <c r="AK3">
        <v>0</v>
      </c>
      <c r="AL3" s="36">
        <v>0</v>
      </c>
    </row>
    <row r="4" spans="1:38" x14ac:dyDescent="0.35">
      <c r="A4" s="14">
        <v>-1100</v>
      </c>
      <c r="B4" s="35">
        <v>-1050</v>
      </c>
      <c r="C4" s="36">
        <v>0</v>
      </c>
      <c r="D4">
        <v>0</v>
      </c>
      <c r="E4">
        <v>0</v>
      </c>
      <c r="F4">
        <v>0</v>
      </c>
      <c r="G4">
        <v>0</v>
      </c>
      <c r="H4" s="36">
        <v>0</v>
      </c>
      <c r="I4">
        <v>0</v>
      </c>
      <c r="J4">
        <v>0</v>
      </c>
      <c r="K4">
        <v>0</v>
      </c>
      <c r="L4">
        <v>0</v>
      </c>
      <c r="M4" s="36">
        <v>0</v>
      </c>
      <c r="N4">
        <v>0</v>
      </c>
      <c r="O4">
        <v>0</v>
      </c>
      <c r="P4">
        <v>0</v>
      </c>
      <c r="Q4">
        <v>0</v>
      </c>
      <c r="R4" s="36">
        <v>0</v>
      </c>
      <c r="S4">
        <v>0</v>
      </c>
      <c r="T4">
        <v>0</v>
      </c>
      <c r="U4">
        <v>0</v>
      </c>
      <c r="V4">
        <v>0</v>
      </c>
      <c r="W4" s="36">
        <v>0</v>
      </c>
      <c r="X4">
        <v>0</v>
      </c>
      <c r="Y4">
        <v>0</v>
      </c>
      <c r="Z4">
        <v>0</v>
      </c>
      <c r="AA4">
        <v>0</v>
      </c>
      <c r="AB4" s="36">
        <v>0</v>
      </c>
      <c r="AC4">
        <v>0</v>
      </c>
      <c r="AD4">
        <v>0</v>
      </c>
      <c r="AE4">
        <v>0</v>
      </c>
      <c r="AF4">
        <v>0</v>
      </c>
      <c r="AG4" s="36">
        <v>0</v>
      </c>
      <c r="AH4">
        <v>0</v>
      </c>
      <c r="AI4">
        <v>0</v>
      </c>
      <c r="AJ4">
        <v>0</v>
      </c>
      <c r="AK4">
        <v>0</v>
      </c>
      <c r="AL4" s="36">
        <v>0</v>
      </c>
    </row>
    <row r="5" spans="1:38" x14ac:dyDescent="0.35">
      <c r="A5" s="14">
        <v>-1050</v>
      </c>
      <c r="B5" s="35">
        <v>-1000</v>
      </c>
      <c r="C5" s="36">
        <v>0</v>
      </c>
      <c r="D5">
        <v>0</v>
      </c>
      <c r="E5">
        <v>0</v>
      </c>
      <c r="F5">
        <v>0</v>
      </c>
      <c r="G5">
        <v>0</v>
      </c>
      <c r="H5" s="36">
        <v>0</v>
      </c>
      <c r="I5">
        <v>0</v>
      </c>
      <c r="J5">
        <v>0</v>
      </c>
      <c r="K5">
        <v>0</v>
      </c>
      <c r="L5">
        <v>0</v>
      </c>
      <c r="M5" s="36">
        <v>0</v>
      </c>
      <c r="N5">
        <v>0</v>
      </c>
      <c r="O5">
        <v>0</v>
      </c>
      <c r="P5">
        <v>0</v>
      </c>
      <c r="Q5">
        <v>0</v>
      </c>
      <c r="R5" s="36">
        <v>0</v>
      </c>
      <c r="S5">
        <v>0</v>
      </c>
      <c r="T5">
        <v>0</v>
      </c>
      <c r="U5">
        <v>0</v>
      </c>
      <c r="V5">
        <v>0</v>
      </c>
      <c r="W5" s="36">
        <v>0</v>
      </c>
      <c r="X5">
        <v>0</v>
      </c>
      <c r="Y5">
        <v>0</v>
      </c>
      <c r="Z5">
        <v>0</v>
      </c>
      <c r="AA5">
        <v>0</v>
      </c>
      <c r="AB5" s="36">
        <v>0</v>
      </c>
      <c r="AC5">
        <v>0</v>
      </c>
      <c r="AD5">
        <v>0</v>
      </c>
      <c r="AE5">
        <v>0</v>
      </c>
      <c r="AF5">
        <v>0</v>
      </c>
      <c r="AG5" s="36">
        <v>0</v>
      </c>
      <c r="AH5">
        <v>0</v>
      </c>
      <c r="AI5">
        <v>0</v>
      </c>
      <c r="AJ5">
        <v>0</v>
      </c>
      <c r="AK5">
        <v>0</v>
      </c>
      <c r="AL5" s="36">
        <v>0</v>
      </c>
    </row>
    <row r="6" spans="1:38" x14ac:dyDescent="0.35">
      <c r="A6" s="14">
        <v>-1000</v>
      </c>
      <c r="B6" s="35">
        <v>-950</v>
      </c>
      <c r="C6" s="36">
        <v>0</v>
      </c>
      <c r="D6">
        <v>0</v>
      </c>
      <c r="E6">
        <v>0</v>
      </c>
      <c r="F6">
        <v>0</v>
      </c>
      <c r="G6">
        <v>0</v>
      </c>
      <c r="H6" s="36">
        <v>0</v>
      </c>
      <c r="I6">
        <v>0</v>
      </c>
      <c r="J6">
        <v>0</v>
      </c>
      <c r="K6">
        <v>0</v>
      </c>
      <c r="L6">
        <v>0</v>
      </c>
      <c r="M6" s="36">
        <v>0</v>
      </c>
      <c r="N6">
        <v>0</v>
      </c>
      <c r="O6">
        <v>0</v>
      </c>
      <c r="P6">
        <v>0</v>
      </c>
      <c r="Q6">
        <v>0</v>
      </c>
      <c r="R6" s="36">
        <v>0</v>
      </c>
      <c r="S6">
        <v>0</v>
      </c>
      <c r="T6">
        <v>0</v>
      </c>
      <c r="U6">
        <v>0</v>
      </c>
      <c r="V6">
        <v>0</v>
      </c>
      <c r="W6" s="36">
        <v>0</v>
      </c>
      <c r="X6">
        <v>0</v>
      </c>
      <c r="Y6">
        <v>0</v>
      </c>
      <c r="Z6">
        <v>0</v>
      </c>
      <c r="AA6">
        <v>0</v>
      </c>
      <c r="AB6" s="36">
        <v>0</v>
      </c>
      <c r="AC6">
        <v>0</v>
      </c>
      <c r="AD6">
        <v>0</v>
      </c>
      <c r="AE6">
        <v>0</v>
      </c>
      <c r="AF6">
        <v>0</v>
      </c>
      <c r="AG6" s="36">
        <v>0</v>
      </c>
      <c r="AH6">
        <v>0</v>
      </c>
      <c r="AI6">
        <v>0</v>
      </c>
      <c r="AJ6">
        <v>0</v>
      </c>
      <c r="AK6">
        <v>0</v>
      </c>
      <c r="AL6" s="36">
        <v>0</v>
      </c>
    </row>
    <row r="7" spans="1:38" x14ac:dyDescent="0.35">
      <c r="A7" s="14">
        <v>-950</v>
      </c>
      <c r="B7" s="35">
        <v>-900</v>
      </c>
      <c r="C7" s="36">
        <v>0</v>
      </c>
      <c r="D7">
        <v>0</v>
      </c>
      <c r="E7">
        <v>0</v>
      </c>
      <c r="F7">
        <v>0</v>
      </c>
      <c r="G7">
        <v>0</v>
      </c>
      <c r="H7" s="36">
        <v>0</v>
      </c>
      <c r="I7">
        <v>0</v>
      </c>
      <c r="J7">
        <v>0</v>
      </c>
      <c r="K7">
        <v>0</v>
      </c>
      <c r="L7">
        <v>0</v>
      </c>
      <c r="M7" s="36">
        <v>0</v>
      </c>
      <c r="N7">
        <v>0</v>
      </c>
      <c r="O7">
        <v>0</v>
      </c>
      <c r="P7">
        <v>0</v>
      </c>
      <c r="Q7">
        <v>0</v>
      </c>
      <c r="R7" s="36">
        <v>0</v>
      </c>
      <c r="S7">
        <v>0</v>
      </c>
      <c r="T7">
        <v>0</v>
      </c>
      <c r="U7">
        <v>0</v>
      </c>
      <c r="V7">
        <v>0</v>
      </c>
      <c r="W7" s="36">
        <v>0</v>
      </c>
      <c r="X7">
        <v>0</v>
      </c>
      <c r="Y7">
        <v>0</v>
      </c>
      <c r="Z7">
        <v>0</v>
      </c>
      <c r="AA7">
        <v>0</v>
      </c>
      <c r="AB7" s="36">
        <v>0</v>
      </c>
      <c r="AC7">
        <v>0</v>
      </c>
      <c r="AD7">
        <v>0</v>
      </c>
      <c r="AE7">
        <v>0</v>
      </c>
      <c r="AF7">
        <v>0</v>
      </c>
      <c r="AG7" s="36">
        <v>0</v>
      </c>
      <c r="AH7">
        <v>0</v>
      </c>
      <c r="AI7">
        <v>0</v>
      </c>
      <c r="AJ7">
        <v>0</v>
      </c>
      <c r="AK7">
        <v>0</v>
      </c>
      <c r="AL7" s="36">
        <v>0</v>
      </c>
    </row>
    <row r="8" spans="1:38" x14ac:dyDescent="0.35">
      <c r="A8" s="14">
        <v>-900</v>
      </c>
      <c r="B8" s="35">
        <v>-850</v>
      </c>
      <c r="C8" s="36">
        <v>0</v>
      </c>
      <c r="D8">
        <v>0</v>
      </c>
      <c r="E8">
        <v>0</v>
      </c>
      <c r="F8">
        <v>0</v>
      </c>
      <c r="G8">
        <v>0</v>
      </c>
      <c r="H8" s="36">
        <v>0</v>
      </c>
      <c r="I8">
        <v>0</v>
      </c>
      <c r="J8">
        <v>0</v>
      </c>
      <c r="K8">
        <v>0</v>
      </c>
      <c r="L8">
        <v>0</v>
      </c>
      <c r="M8" s="36">
        <v>0</v>
      </c>
      <c r="N8">
        <v>0</v>
      </c>
      <c r="O8">
        <v>0</v>
      </c>
      <c r="P8">
        <v>0</v>
      </c>
      <c r="Q8">
        <v>0</v>
      </c>
      <c r="R8" s="36">
        <v>0</v>
      </c>
      <c r="S8">
        <v>0</v>
      </c>
      <c r="T8">
        <v>0</v>
      </c>
      <c r="U8">
        <v>0</v>
      </c>
      <c r="V8">
        <v>0</v>
      </c>
      <c r="W8" s="36">
        <v>0</v>
      </c>
      <c r="X8">
        <v>0</v>
      </c>
      <c r="Y8">
        <v>0</v>
      </c>
      <c r="Z8">
        <v>0</v>
      </c>
      <c r="AA8">
        <v>0</v>
      </c>
      <c r="AB8" s="36">
        <v>0</v>
      </c>
      <c r="AC8">
        <v>0</v>
      </c>
      <c r="AD8">
        <v>0</v>
      </c>
      <c r="AE8">
        <v>0</v>
      </c>
      <c r="AF8">
        <v>0</v>
      </c>
      <c r="AG8" s="36">
        <v>0</v>
      </c>
      <c r="AH8">
        <v>0</v>
      </c>
      <c r="AI8">
        <v>0</v>
      </c>
      <c r="AJ8">
        <v>0</v>
      </c>
      <c r="AK8">
        <v>0</v>
      </c>
      <c r="AL8" s="36">
        <v>0</v>
      </c>
    </row>
    <row r="9" spans="1:38" x14ac:dyDescent="0.35">
      <c r="A9" s="14">
        <v>-850</v>
      </c>
      <c r="B9" s="35">
        <v>-800</v>
      </c>
      <c r="C9" s="36">
        <v>0</v>
      </c>
      <c r="D9">
        <v>0</v>
      </c>
      <c r="E9">
        <v>0</v>
      </c>
      <c r="F9">
        <v>0</v>
      </c>
      <c r="G9">
        <v>0</v>
      </c>
      <c r="H9" s="36">
        <v>0</v>
      </c>
      <c r="I9">
        <v>0</v>
      </c>
      <c r="J9">
        <v>0</v>
      </c>
      <c r="K9">
        <v>0</v>
      </c>
      <c r="L9">
        <v>0</v>
      </c>
      <c r="M9" s="36">
        <v>0</v>
      </c>
      <c r="N9">
        <v>0</v>
      </c>
      <c r="O9">
        <v>0</v>
      </c>
      <c r="P9">
        <v>0</v>
      </c>
      <c r="Q9">
        <v>0</v>
      </c>
      <c r="R9" s="36">
        <v>0</v>
      </c>
      <c r="S9">
        <v>0</v>
      </c>
      <c r="T9">
        <v>0</v>
      </c>
      <c r="U9">
        <v>0</v>
      </c>
      <c r="V9">
        <v>0</v>
      </c>
      <c r="W9" s="36">
        <v>0</v>
      </c>
      <c r="X9">
        <v>0</v>
      </c>
      <c r="Y9">
        <v>0</v>
      </c>
      <c r="Z9">
        <v>0</v>
      </c>
      <c r="AA9">
        <v>0</v>
      </c>
      <c r="AB9" s="36">
        <v>0</v>
      </c>
      <c r="AC9">
        <v>0</v>
      </c>
      <c r="AD9">
        <v>0</v>
      </c>
      <c r="AE9">
        <v>0</v>
      </c>
      <c r="AF9">
        <v>0</v>
      </c>
      <c r="AG9" s="36">
        <v>0</v>
      </c>
      <c r="AH9">
        <v>0</v>
      </c>
      <c r="AI9">
        <v>0</v>
      </c>
      <c r="AJ9">
        <v>0</v>
      </c>
      <c r="AK9">
        <v>0</v>
      </c>
      <c r="AL9" s="36">
        <v>0</v>
      </c>
    </row>
    <row r="10" spans="1:38" x14ac:dyDescent="0.35">
      <c r="A10" s="14">
        <v>-800</v>
      </c>
      <c r="B10" s="35">
        <v>-750</v>
      </c>
      <c r="C10" s="36">
        <v>0</v>
      </c>
      <c r="D10">
        <v>0</v>
      </c>
      <c r="E10">
        <v>0</v>
      </c>
      <c r="F10">
        <v>0</v>
      </c>
      <c r="G10">
        <v>0</v>
      </c>
      <c r="H10" s="36">
        <v>0</v>
      </c>
      <c r="I10">
        <v>0</v>
      </c>
      <c r="J10">
        <v>0</v>
      </c>
      <c r="K10">
        <v>0</v>
      </c>
      <c r="L10">
        <v>0</v>
      </c>
      <c r="M10" s="36">
        <v>0</v>
      </c>
      <c r="N10">
        <v>0</v>
      </c>
      <c r="O10">
        <v>0</v>
      </c>
      <c r="P10">
        <v>0</v>
      </c>
      <c r="Q10">
        <v>0</v>
      </c>
      <c r="R10" s="36">
        <v>0</v>
      </c>
      <c r="S10">
        <v>0</v>
      </c>
      <c r="T10">
        <v>0</v>
      </c>
      <c r="U10">
        <v>0</v>
      </c>
      <c r="V10">
        <v>0</v>
      </c>
      <c r="W10" s="36">
        <v>0</v>
      </c>
      <c r="X10">
        <v>0</v>
      </c>
      <c r="Y10">
        <v>0</v>
      </c>
      <c r="Z10">
        <v>0</v>
      </c>
      <c r="AA10">
        <v>0</v>
      </c>
      <c r="AB10" s="36">
        <v>0</v>
      </c>
      <c r="AC10">
        <v>0</v>
      </c>
      <c r="AD10">
        <v>0</v>
      </c>
      <c r="AE10">
        <v>0</v>
      </c>
      <c r="AF10">
        <v>0</v>
      </c>
      <c r="AG10" s="36">
        <v>0</v>
      </c>
      <c r="AH10">
        <v>0</v>
      </c>
      <c r="AI10">
        <v>0</v>
      </c>
      <c r="AJ10">
        <v>0</v>
      </c>
      <c r="AK10">
        <v>0</v>
      </c>
      <c r="AL10" s="36">
        <v>0</v>
      </c>
    </row>
    <row r="11" spans="1:38" x14ac:dyDescent="0.35">
      <c r="A11" s="14">
        <v>-750</v>
      </c>
      <c r="B11" s="35">
        <v>-700</v>
      </c>
      <c r="C11" s="36">
        <v>0</v>
      </c>
      <c r="D11">
        <v>0</v>
      </c>
      <c r="E11">
        <v>0</v>
      </c>
      <c r="F11">
        <v>0</v>
      </c>
      <c r="G11">
        <v>0</v>
      </c>
      <c r="H11" s="36">
        <v>0</v>
      </c>
      <c r="I11">
        <v>0</v>
      </c>
      <c r="J11">
        <v>0</v>
      </c>
      <c r="K11">
        <v>0</v>
      </c>
      <c r="L11">
        <v>0</v>
      </c>
      <c r="M11" s="36">
        <v>0</v>
      </c>
      <c r="N11">
        <v>0</v>
      </c>
      <c r="O11">
        <v>0</v>
      </c>
      <c r="P11">
        <v>0</v>
      </c>
      <c r="Q11">
        <v>0</v>
      </c>
      <c r="R11" s="36">
        <v>0</v>
      </c>
      <c r="S11">
        <v>0</v>
      </c>
      <c r="T11">
        <v>0</v>
      </c>
      <c r="U11">
        <v>0</v>
      </c>
      <c r="V11">
        <v>0</v>
      </c>
      <c r="W11" s="36">
        <v>0</v>
      </c>
      <c r="X11">
        <v>0</v>
      </c>
      <c r="Y11">
        <v>0</v>
      </c>
      <c r="Z11">
        <v>0</v>
      </c>
      <c r="AA11">
        <v>0</v>
      </c>
      <c r="AB11" s="36">
        <v>0</v>
      </c>
      <c r="AC11">
        <v>0</v>
      </c>
      <c r="AD11">
        <v>0</v>
      </c>
      <c r="AE11">
        <v>0</v>
      </c>
      <c r="AF11">
        <v>0</v>
      </c>
      <c r="AG11" s="36">
        <v>0</v>
      </c>
      <c r="AH11">
        <v>0</v>
      </c>
      <c r="AI11">
        <v>0</v>
      </c>
      <c r="AJ11">
        <v>0</v>
      </c>
      <c r="AK11">
        <v>0</v>
      </c>
      <c r="AL11" s="36">
        <v>0</v>
      </c>
    </row>
    <row r="12" spans="1:38" x14ac:dyDescent="0.35">
      <c r="A12" s="14">
        <v>-700</v>
      </c>
      <c r="B12" s="35">
        <v>-650</v>
      </c>
      <c r="C12" s="36">
        <v>0</v>
      </c>
      <c r="D12">
        <v>0</v>
      </c>
      <c r="E12">
        <v>0</v>
      </c>
      <c r="F12">
        <v>0</v>
      </c>
      <c r="G12">
        <v>0</v>
      </c>
      <c r="H12" s="36">
        <v>0</v>
      </c>
      <c r="I12">
        <v>0</v>
      </c>
      <c r="J12">
        <v>0</v>
      </c>
      <c r="K12">
        <v>0</v>
      </c>
      <c r="L12">
        <v>0</v>
      </c>
      <c r="M12" s="36">
        <v>0</v>
      </c>
      <c r="N12">
        <v>0</v>
      </c>
      <c r="O12">
        <v>0</v>
      </c>
      <c r="P12">
        <v>0</v>
      </c>
      <c r="Q12">
        <v>0</v>
      </c>
      <c r="R12" s="36">
        <v>0</v>
      </c>
      <c r="S12">
        <v>0</v>
      </c>
      <c r="T12">
        <v>0</v>
      </c>
      <c r="U12">
        <v>0</v>
      </c>
      <c r="V12">
        <v>0</v>
      </c>
      <c r="W12" s="36">
        <v>0</v>
      </c>
      <c r="X12">
        <v>0</v>
      </c>
      <c r="Y12">
        <v>0</v>
      </c>
      <c r="Z12">
        <v>0</v>
      </c>
      <c r="AA12">
        <v>0</v>
      </c>
      <c r="AB12" s="36">
        <v>0</v>
      </c>
      <c r="AC12">
        <v>0</v>
      </c>
      <c r="AD12">
        <v>0</v>
      </c>
      <c r="AE12">
        <v>0</v>
      </c>
      <c r="AF12">
        <v>0</v>
      </c>
      <c r="AG12" s="36">
        <v>0</v>
      </c>
      <c r="AH12">
        <v>0</v>
      </c>
      <c r="AI12">
        <v>0</v>
      </c>
      <c r="AJ12">
        <v>0</v>
      </c>
      <c r="AK12">
        <v>0</v>
      </c>
      <c r="AL12" s="36">
        <v>0</v>
      </c>
    </row>
    <row r="13" spans="1:38" x14ac:dyDescent="0.35">
      <c r="A13" s="14">
        <v>-650</v>
      </c>
      <c r="B13" s="35">
        <v>-600</v>
      </c>
      <c r="C13" s="36">
        <v>0</v>
      </c>
      <c r="D13">
        <v>0</v>
      </c>
      <c r="E13">
        <v>0</v>
      </c>
      <c r="F13">
        <v>0</v>
      </c>
      <c r="G13">
        <v>0</v>
      </c>
      <c r="H13" s="36">
        <v>0</v>
      </c>
      <c r="I13">
        <v>0</v>
      </c>
      <c r="J13">
        <v>0</v>
      </c>
      <c r="K13">
        <v>0</v>
      </c>
      <c r="L13">
        <v>0</v>
      </c>
      <c r="M13" s="36">
        <v>0</v>
      </c>
      <c r="N13">
        <v>0</v>
      </c>
      <c r="O13">
        <v>0</v>
      </c>
      <c r="P13">
        <v>0</v>
      </c>
      <c r="Q13">
        <v>0</v>
      </c>
      <c r="R13" s="36">
        <v>0</v>
      </c>
      <c r="S13">
        <v>0</v>
      </c>
      <c r="T13">
        <v>0</v>
      </c>
      <c r="U13">
        <v>0</v>
      </c>
      <c r="V13">
        <v>0</v>
      </c>
      <c r="W13" s="36">
        <v>0</v>
      </c>
      <c r="X13">
        <v>0</v>
      </c>
      <c r="Y13">
        <v>0</v>
      </c>
      <c r="Z13">
        <v>0</v>
      </c>
      <c r="AA13">
        <v>0</v>
      </c>
      <c r="AB13" s="36">
        <v>0</v>
      </c>
      <c r="AC13">
        <v>0</v>
      </c>
      <c r="AD13">
        <v>0</v>
      </c>
      <c r="AE13">
        <v>0</v>
      </c>
      <c r="AF13">
        <v>0</v>
      </c>
      <c r="AG13" s="36">
        <v>0</v>
      </c>
      <c r="AH13">
        <v>0</v>
      </c>
      <c r="AI13">
        <v>0</v>
      </c>
      <c r="AJ13">
        <v>0</v>
      </c>
      <c r="AK13">
        <v>0</v>
      </c>
      <c r="AL13" s="36">
        <v>0</v>
      </c>
    </row>
    <row r="14" spans="1:38" x14ac:dyDescent="0.35">
      <c r="A14" s="14">
        <v>-600</v>
      </c>
      <c r="B14" s="35">
        <v>-550</v>
      </c>
      <c r="C14" s="36">
        <v>0</v>
      </c>
      <c r="D14">
        <v>0</v>
      </c>
      <c r="E14">
        <v>0</v>
      </c>
      <c r="F14">
        <v>0</v>
      </c>
      <c r="G14">
        <v>0</v>
      </c>
      <c r="H14" s="36">
        <v>0</v>
      </c>
      <c r="I14">
        <v>0</v>
      </c>
      <c r="J14">
        <v>0</v>
      </c>
      <c r="K14">
        <v>0</v>
      </c>
      <c r="L14">
        <v>0</v>
      </c>
      <c r="M14" s="36">
        <v>0</v>
      </c>
      <c r="N14">
        <v>0</v>
      </c>
      <c r="O14">
        <v>0</v>
      </c>
      <c r="P14">
        <v>0</v>
      </c>
      <c r="Q14">
        <v>0</v>
      </c>
      <c r="R14" s="36">
        <v>0</v>
      </c>
      <c r="S14">
        <v>0</v>
      </c>
      <c r="T14">
        <v>0</v>
      </c>
      <c r="U14">
        <v>0</v>
      </c>
      <c r="V14">
        <v>0</v>
      </c>
      <c r="W14" s="36">
        <v>0</v>
      </c>
      <c r="X14">
        <v>0</v>
      </c>
      <c r="Y14">
        <v>0</v>
      </c>
      <c r="Z14">
        <v>0</v>
      </c>
      <c r="AA14">
        <v>0</v>
      </c>
      <c r="AB14" s="36">
        <v>0</v>
      </c>
      <c r="AC14">
        <v>0</v>
      </c>
      <c r="AD14">
        <v>0</v>
      </c>
      <c r="AE14">
        <v>0</v>
      </c>
      <c r="AF14">
        <v>0</v>
      </c>
      <c r="AG14" s="36">
        <v>0</v>
      </c>
      <c r="AH14">
        <v>0</v>
      </c>
      <c r="AI14">
        <v>0</v>
      </c>
      <c r="AJ14">
        <v>0</v>
      </c>
      <c r="AK14">
        <v>0</v>
      </c>
      <c r="AL14" s="36">
        <v>0</v>
      </c>
    </row>
    <row r="15" spans="1:38" x14ac:dyDescent="0.35">
      <c r="A15" s="14">
        <v>-550</v>
      </c>
      <c r="B15" s="35">
        <v>-500</v>
      </c>
      <c r="C15" s="36">
        <v>0</v>
      </c>
      <c r="D15">
        <v>0</v>
      </c>
      <c r="E15">
        <v>0</v>
      </c>
      <c r="F15">
        <v>0</v>
      </c>
      <c r="G15">
        <v>0</v>
      </c>
      <c r="H15" s="36">
        <v>0</v>
      </c>
      <c r="I15">
        <v>0</v>
      </c>
      <c r="J15">
        <v>0</v>
      </c>
      <c r="K15">
        <v>0</v>
      </c>
      <c r="L15">
        <v>0</v>
      </c>
      <c r="M15" s="36">
        <v>0</v>
      </c>
      <c r="N15">
        <v>0</v>
      </c>
      <c r="O15">
        <v>0</v>
      </c>
      <c r="P15">
        <v>0</v>
      </c>
      <c r="Q15">
        <v>0</v>
      </c>
      <c r="R15" s="36">
        <v>0</v>
      </c>
      <c r="S15">
        <v>0</v>
      </c>
      <c r="T15">
        <v>0</v>
      </c>
      <c r="U15">
        <v>0</v>
      </c>
      <c r="V15">
        <v>0</v>
      </c>
      <c r="W15" s="36">
        <v>0</v>
      </c>
      <c r="X15">
        <v>0</v>
      </c>
      <c r="Y15">
        <v>0</v>
      </c>
      <c r="Z15">
        <v>0</v>
      </c>
      <c r="AA15">
        <v>0</v>
      </c>
      <c r="AB15" s="36">
        <v>0</v>
      </c>
      <c r="AC15">
        <v>0</v>
      </c>
      <c r="AD15">
        <v>0</v>
      </c>
      <c r="AE15">
        <v>0</v>
      </c>
      <c r="AF15">
        <v>0</v>
      </c>
      <c r="AG15" s="36">
        <v>0</v>
      </c>
      <c r="AH15">
        <v>0</v>
      </c>
      <c r="AI15">
        <v>0</v>
      </c>
      <c r="AJ15">
        <v>0</v>
      </c>
      <c r="AK15">
        <v>0</v>
      </c>
      <c r="AL15" s="36">
        <v>0</v>
      </c>
    </row>
    <row r="16" spans="1:38" x14ac:dyDescent="0.35">
      <c r="A16" s="14">
        <v>-500</v>
      </c>
      <c r="B16" s="35">
        <v>-450</v>
      </c>
      <c r="C16" s="36">
        <v>0</v>
      </c>
      <c r="D16">
        <v>0</v>
      </c>
      <c r="E16">
        <v>0</v>
      </c>
      <c r="F16">
        <v>0</v>
      </c>
      <c r="G16">
        <v>0</v>
      </c>
      <c r="H16" s="36">
        <v>0</v>
      </c>
      <c r="I16">
        <v>0</v>
      </c>
      <c r="J16">
        <v>0</v>
      </c>
      <c r="K16">
        <v>0</v>
      </c>
      <c r="L16">
        <v>0</v>
      </c>
      <c r="M16" s="36">
        <v>0</v>
      </c>
      <c r="N16">
        <v>0</v>
      </c>
      <c r="O16">
        <v>0</v>
      </c>
      <c r="P16">
        <v>0</v>
      </c>
      <c r="Q16">
        <v>0</v>
      </c>
      <c r="R16" s="36">
        <v>0</v>
      </c>
      <c r="S16">
        <v>0</v>
      </c>
      <c r="T16">
        <v>0</v>
      </c>
      <c r="U16">
        <v>0</v>
      </c>
      <c r="V16">
        <v>0</v>
      </c>
      <c r="W16" s="36">
        <v>0</v>
      </c>
      <c r="X16">
        <v>0</v>
      </c>
      <c r="Y16">
        <v>0</v>
      </c>
      <c r="Z16">
        <v>0</v>
      </c>
      <c r="AA16">
        <v>0</v>
      </c>
      <c r="AB16" s="36">
        <v>0</v>
      </c>
      <c r="AC16">
        <v>0</v>
      </c>
      <c r="AD16">
        <v>0</v>
      </c>
      <c r="AE16">
        <v>0</v>
      </c>
      <c r="AF16">
        <v>0</v>
      </c>
      <c r="AG16" s="36">
        <v>0</v>
      </c>
      <c r="AH16">
        <v>0</v>
      </c>
      <c r="AI16">
        <v>0</v>
      </c>
      <c r="AJ16">
        <v>0</v>
      </c>
      <c r="AK16">
        <v>0</v>
      </c>
      <c r="AL16" s="36">
        <v>0</v>
      </c>
    </row>
    <row r="17" spans="1:38" x14ac:dyDescent="0.35">
      <c r="A17" s="14">
        <v>-450</v>
      </c>
      <c r="B17" s="35">
        <v>-400</v>
      </c>
      <c r="C17" s="36">
        <v>0</v>
      </c>
      <c r="D17">
        <v>0</v>
      </c>
      <c r="E17">
        <v>0</v>
      </c>
      <c r="F17">
        <v>0</v>
      </c>
      <c r="G17">
        <v>0</v>
      </c>
      <c r="H17" s="36">
        <v>0</v>
      </c>
      <c r="I17">
        <v>0</v>
      </c>
      <c r="J17">
        <v>0</v>
      </c>
      <c r="K17">
        <v>0</v>
      </c>
      <c r="L17">
        <v>0</v>
      </c>
      <c r="M17" s="36">
        <v>0</v>
      </c>
      <c r="N17">
        <v>0</v>
      </c>
      <c r="O17">
        <v>0</v>
      </c>
      <c r="P17">
        <v>0</v>
      </c>
      <c r="Q17">
        <v>0</v>
      </c>
      <c r="R17" s="36">
        <v>0</v>
      </c>
      <c r="S17">
        <v>0</v>
      </c>
      <c r="T17">
        <v>0</v>
      </c>
      <c r="U17">
        <v>0</v>
      </c>
      <c r="V17">
        <v>0</v>
      </c>
      <c r="W17" s="36">
        <v>0</v>
      </c>
      <c r="X17">
        <v>0</v>
      </c>
      <c r="Y17">
        <v>0</v>
      </c>
      <c r="Z17">
        <v>0</v>
      </c>
      <c r="AA17">
        <v>0</v>
      </c>
      <c r="AB17" s="36">
        <v>0</v>
      </c>
      <c r="AC17">
        <v>0</v>
      </c>
      <c r="AD17">
        <v>0</v>
      </c>
      <c r="AE17">
        <v>0</v>
      </c>
      <c r="AF17">
        <v>0</v>
      </c>
      <c r="AG17" s="36">
        <v>0</v>
      </c>
      <c r="AH17">
        <v>0</v>
      </c>
      <c r="AI17">
        <v>0</v>
      </c>
      <c r="AJ17">
        <v>0</v>
      </c>
      <c r="AK17">
        <v>0</v>
      </c>
      <c r="AL17" s="36">
        <v>0</v>
      </c>
    </row>
    <row r="18" spans="1:38" x14ac:dyDescent="0.35">
      <c r="A18" s="14">
        <v>-400</v>
      </c>
      <c r="B18" s="35">
        <v>-350</v>
      </c>
      <c r="C18" s="36">
        <v>0</v>
      </c>
      <c r="D18">
        <v>0</v>
      </c>
      <c r="E18">
        <v>0</v>
      </c>
      <c r="F18">
        <v>0</v>
      </c>
      <c r="G18">
        <v>0</v>
      </c>
      <c r="H18" s="36">
        <v>0</v>
      </c>
      <c r="I18">
        <v>0</v>
      </c>
      <c r="J18">
        <v>0</v>
      </c>
      <c r="K18">
        <v>0</v>
      </c>
      <c r="L18">
        <v>0</v>
      </c>
      <c r="M18" s="36">
        <v>0</v>
      </c>
      <c r="N18">
        <v>0</v>
      </c>
      <c r="O18">
        <v>0</v>
      </c>
      <c r="P18">
        <v>0</v>
      </c>
      <c r="Q18">
        <v>0</v>
      </c>
      <c r="R18" s="36">
        <v>0</v>
      </c>
      <c r="S18">
        <v>0</v>
      </c>
      <c r="T18">
        <v>0</v>
      </c>
      <c r="U18">
        <v>0</v>
      </c>
      <c r="V18">
        <v>0</v>
      </c>
      <c r="W18" s="36">
        <v>0</v>
      </c>
      <c r="X18">
        <v>0</v>
      </c>
      <c r="Y18">
        <v>0</v>
      </c>
      <c r="Z18">
        <v>0</v>
      </c>
      <c r="AA18">
        <v>0</v>
      </c>
      <c r="AB18" s="36">
        <v>0</v>
      </c>
      <c r="AC18">
        <v>0</v>
      </c>
      <c r="AD18">
        <v>0</v>
      </c>
      <c r="AE18">
        <v>0</v>
      </c>
      <c r="AF18">
        <v>0</v>
      </c>
      <c r="AG18" s="36">
        <v>0</v>
      </c>
      <c r="AH18">
        <v>0</v>
      </c>
      <c r="AI18">
        <v>0</v>
      </c>
      <c r="AJ18">
        <v>0</v>
      </c>
      <c r="AK18">
        <v>0</v>
      </c>
      <c r="AL18" s="36">
        <v>0</v>
      </c>
    </row>
    <row r="19" spans="1:38" x14ac:dyDescent="0.35">
      <c r="A19" s="14">
        <v>-350</v>
      </c>
      <c r="B19" s="35">
        <v>-300</v>
      </c>
      <c r="C19" s="36">
        <v>0</v>
      </c>
      <c r="D19">
        <v>0</v>
      </c>
      <c r="E19">
        <v>0</v>
      </c>
      <c r="F19">
        <v>0</v>
      </c>
      <c r="G19">
        <v>0</v>
      </c>
      <c r="H19" s="36">
        <v>0</v>
      </c>
      <c r="I19">
        <v>0</v>
      </c>
      <c r="J19">
        <v>0</v>
      </c>
      <c r="K19">
        <v>0</v>
      </c>
      <c r="L19">
        <v>0</v>
      </c>
      <c r="M19" s="36">
        <v>0</v>
      </c>
      <c r="N19">
        <v>0</v>
      </c>
      <c r="O19">
        <v>0</v>
      </c>
      <c r="P19">
        <v>0</v>
      </c>
      <c r="Q19">
        <v>0</v>
      </c>
      <c r="R19" s="36">
        <v>0</v>
      </c>
      <c r="S19">
        <v>0</v>
      </c>
      <c r="T19">
        <v>0</v>
      </c>
      <c r="U19">
        <v>0</v>
      </c>
      <c r="V19">
        <v>0</v>
      </c>
      <c r="W19" s="36">
        <v>0</v>
      </c>
      <c r="X19">
        <v>0</v>
      </c>
      <c r="Y19">
        <v>0</v>
      </c>
      <c r="Z19">
        <v>0</v>
      </c>
      <c r="AA19">
        <v>0</v>
      </c>
      <c r="AB19" s="36">
        <v>0</v>
      </c>
      <c r="AC19">
        <v>0</v>
      </c>
      <c r="AD19">
        <v>0</v>
      </c>
      <c r="AE19">
        <v>0</v>
      </c>
      <c r="AF19">
        <v>0</v>
      </c>
      <c r="AG19" s="36">
        <v>0</v>
      </c>
      <c r="AH19">
        <v>0</v>
      </c>
      <c r="AI19">
        <v>0</v>
      </c>
      <c r="AJ19">
        <v>0</v>
      </c>
      <c r="AK19">
        <v>0</v>
      </c>
      <c r="AL19" s="36">
        <v>0</v>
      </c>
    </row>
    <row r="20" spans="1:38" x14ac:dyDescent="0.35">
      <c r="A20" s="14">
        <v>-300</v>
      </c>
      <c r="B20" s="35">
        <v>-250</v>
      </c>
      <c r="C20" s="36">
        <v>0</v>
      </c>
      <c r="D20">
        <v>0</v>
      </c>
      <c r="E20">
        <v>0</v>
      </c>
      <c r="F20">
        <v>0</v>
      </c>
      <c r="G20">
        <v>0</v>
      </c>
      <c r="H20" s="36">
        <v>0</v>
      </c>
      <c r="I20">
        <v>0</v>
      </c>
      <c r="J20">
        <v>0</v>
      </c>
      <c r="K20">
        <v>0</v>
      </c>
      <c r="L20">
        <v>0</v>
      </c>
      <c r="M20" s="36">
        <v>0</v>
      </c>
      <c r="N20">
        <v>0</v>
      </c>
      <c r="O20">
        <v>0</v>
      </c>
      <c r="P20">
        <v>0</v>
      </c>
      <c r="Q20">
        <v>0</v>
      </c>
      <c r="R20" s="36">
        <v>0</v>
      </c>
      <c r="S20">
        <v>0</v>
      </c>
      <c r="T20">
        <v>0</v>
      </c>
      <c r="U20">
        <v>0</v>
      </c>
      <c r="V20">
        <v>0</v>
      </c>
      <c r="W20" s="36">
        <v>0</v>
      </c>
      <c r="X20">
        <v>0</v>
      </c>
      <c r="Y20">
        <v>0</v>
      </c>
      <c r="Z20">
        <v>0</v>
      </c>
      <c r="AA20">
        <v>0</v>
      </c>
      <c r="AB20" s="36">
        <v>0</v>
      </c>
      <c r="AC20">
        <v>0</v>
      </c>
      <c r="AD20">
        <v>0</v>
      </c>
      <c r="AE20">
        <v>0</v>
      </c>
      <c r="AF20">
        <v>0</v>
      </c>
      <c r="AG20" s="36">
        <v>0</v>
      </c>
      <c r="AH20">
        <v>0</v>
      </c>
      <c r="AI20">
        <v>0</v>
      </c>
      <c r="AJ20">
        <v>0</v>
      </c>
      <c r="AK20">
        <v>0</v>
      </c>
      <c r="AL20" s="36">
        <v>0</v>
      </c>
    </row>
    <row r="21" spans="1:38" x14ac:dyDescent="0.35">
      <c r="A21" s="14">
        <v>-250</v>
      </c>
      <c r="B21" s="35">
        <v>-200</v>
      </c>
      <c r="C21" s="36">
        <v>0</v>
      </c>
      <c r="D21">
        <v>0</v>
      </c>
      <c r="E21">
        <v>0</v>
      </c>
      <c r="F21">
        <v>0</v>
      </c>
      <c r="G21">
        <v>0</v>
      </c>
      <c r="H21" s="36">
        <v>0</v>
      </c>
      <c r="I21">
        <v>0</v>
      </c>
      <c r="J21">
        <v>0</v>
      </c>
      <c r="K21">
        <v>0</v>
      </c>
      <c r="L21">
        <v>0</v>
      </c>
      <c r="M21" s="36">
        <v>0</v>
      </c>
      <c r="N21">
        <v>0</v>
      </c>
      <c r="O21">
        <v>0</v>
      </c>
      <c r="P21">
        <v>0</v>
      </c>
      <c r="Q21">
        <v>0</v>
      </c>
      <c r="R21" s="36">
        <v>0</v>
      </c>
      <c r="S21">
        <v>0</v>
      </c>
      <c r="T21">
        <v>0</v>
      </c>
      <c r="U21">
        <v>0</v>
      </c>
      <c r="V21">
        <v>0</v>
      </c>
      <c r="W21" s="36">
        <v>0</v>
      </c>
      <c r="X21">
        <v>0</v>
      </c>
      <c r="Y21">
        <v>0</v>
      </c>
      <c r="Z21">
        <v>0</v>
      </c>
      <c r="AA21">
        <v>0</v>
      </c>
      <c r="AB21" s="36">
        <v>0</v>
      </c>
      <c r="AC21">
        <v>0</v>
      </c>
      <c r="AD21">
        <v>0</v>
      </c>
      <c r="AE21">
        <v>0</v>
      </c>
      <c r="AF21">
        <v>0</v>
      </c>
      <c r="AG21" s="36">
        <v>0</v>
      </c>
      <c r="AH21">
        <v>0</v>
      </c>
      <c r="AI21">
        <v>0</v>
      </c>
      <c r="AJ21">
        <v>0</v>
      </c>
      <c r="AK21">
        <v>0</v>
      </c>
      <c r="AL21" s="36">
        <v>0</v>
      </c>
    </row>
    <row r="22" spans="1:38" x14ac:dyDescent="0.35">
      <c r="A22" s="14">
        <v>-200</v>
      </c>
      <c r="B22" s="35">
        <v>-150</v>
      </c>
      <c r="C22" s="36">
        <v>0</v>
      </c>
      <c r="D22">
        <v>0</v>
      </c>
      <c r="E22">
        <v>0</v>
      </c>
      <c r="F22">
        <v>0</v>
      </c>
      <c r="G22">
        <v>0</v>
      </c>
      <c r="H22" s="36">
        <v>0</v>
      </c>
      <c r="I22">
        <v>0</v>
      </c>
      <c r="J22">
        <v>0</v>
      </c>
      <c r="K22">
        <v>0</v>
      </c>
      <c r="L22">
        <v>0</v>
      </c>
      <c r="M22" s="36">
        <v>0</v>
      </c>
      <c r="N22">
        <v>0</v>
      </c>
      <c r="O22">
        <v>0</v>
      </c>
      <c r="P22">
        <v>0</v>
      </c>
      <c r="Q22">
        <v>0</v>
      </c>
      <c r="R22" s="36">
        <v>0</v>
      </c>
      <c r="S22">
        <v>0</v>
      </c>
      <c r="T22">
        <v>0</v>
      </c>
      <c r="U22">
        <v>0</v>
      </c>
      <c r="V22">
        <v>0</v>
      </c>
      <c r="W22" s="36">
        <v>0</v>
      </c>
      <c r="X22">
        <v>0</v>
      </c>
      <c r="Y22">
        <v>0</v>
      </c>
      <c r="Z22">
        <v>0</v>
      </c>
      <c r="AA22">
        <v>0</v>
      </c>
      <c r="AB22" s="36">
        <v>0</v>
      </c>
      <c r="AC22">
        <v>0</v>
      </c>
      <c r="AD22">
        <v>0</v>
      </c>
      <c r="AE22">
        <v>0</v>
      </c>
      <c r="AF22">
        <v>0</v>
      </c>
      <c r="AG22" s="36">
        <v>0</v>
      </c>
      <c r="AH22">
        <v>0</v>
      </c>
      <c r="AI22">
        <v>0</v>
      </c>
      <c r="AJ22">
        <v>0</v>
      </c>
      <c r="AK22">
        <v>0</v>
      </c>
      <c r="AL22" s="36">
        <v>0</v>
      </c>
    </row>
    <row r="23" spans="1:38" x14ac:dyDescent="0.35">
      <c r="A23" s="14">
        <v>-150</v>
      </c>
      <c r="B23" s="35">
        <v>-100</v>
      </c>
      <c r="C23" s="36">
        <v>0</v>
      </c>
      <c r="D23">
        <v>0</v>
      </c>
      <c r="E23">
        <v>0</v>
      </c>
      <c r="F23">
        <v>0</v>
      </c>
      <c r="G23">
        <v>0</v>
      </c>
      <c r="H23" s="36">
        <v>0</v>
      </c>
      <c r="I23">
        <v>0</v>
      </c>
      <c r="J23">
        <v>0</v>
      </c>
      <c r="K23">
        <v>0</v>
      </c>
      <c r="L23">
        <v>0</v>
      </c>
      <c r="M23" s="36">
        <v>0</v>
      </c>
      <c r="N23">
        <v>0</v>
      </c>
      <c r="O23">
        <v>0</v>
      </c>
      <c r="P23">
        <v>0</v>
      </c>
      <c r="Q23">
        <v>0</v>
      </c>
      <c r="R23" s="36">
        <v>0</v>
      </c>
      <c r="S23">
        <v>0</v>
      </c>
      <c r="T23">
        <v>0</v>
      </c>
      <c r="U23">
        <v>0</v>
      </c>
      <c r="V23">
        <v>0</v>
      </c>
      <c r="W23" s="36">
        <v>0</v>
      </c>
      <c r="X23">
        <v>0</v>
      </c>
      <c r="Y23">
        <v>0</v>
      </c>
      <c r="Z23">
        <v>0</v>
      </c>
      <c r="AA23">
        <v>0</v>
      </c>
      <c r="AB23" s="36">
        <v>0</v>
      </c>
      <c r="AC23">
        <v>0</v>
      </c>
      <c r="AD23">
        <v>0</v>
      </c>
      <c r="AE23">
        <v>0</v>
      </c>
      <c r="AF23">
        <v>0</v>
      </c>
      <c r="AG23" s="36">
        <v>0</v>
      </c>
      <c r="AH23">
        <v>0</v>
      </c>
      <c r="AI23">
        <v>0</v>
      </c>
      <c r="AJ23">
        <v>0</v>
      </c>
      <c r="AK23">
        <v>0</v>
      </c>
      <c r="AL23" s="36">
        <v>0</v>
      </c>
    </row>
    <row r="24" spans="1:38" x14ac:dyDescent="0.35">
      <c r="A24" s="37">
        <v>-100</v>
      </c>
      <c r="B24" s="38">
        <v>-90</v>
      </c>
      <c r="C24" s="36">
        <v>0</v>
      </c>
      <c r="D24">
        <v>0</v>
      </c>
      <c r="E24">
        <v>0</v>
      </c>
      <c r="F24">
        <v>0</v>
      </c>
      <c r="G24">
        <v>0</v>
      </c>
      <c r="H24" s="36">
        <v>0</v>
      </c>
      <c r="I24">
        <v>0</v>
      </c>
      <c r="J24">
        <v>0</v>
      </c>
      <c r="K24">
        <v>0</v>
      </c>
      <c r="L24">
        <v>0</v>
      </c>
      <c r="M24" s="36">
        <v>0</v>
      </c>
      <c r="N24">
        <v>0</v>
      </c>
      <c r="O24">
        <v>0</v>
      </c>
      <c r="P24">
        <v>0</v>
      </c>
      <c r="Q24">
        <v>0</v>
      </c>
      <c r="R24" s="36">
        <v>0</v>
      </c>
      <c r="S24">
        <v>0</v>
      </c>
      <c r="T24">
        <v>0</v>
      </c>
      <c r="U24">
        <v>0</v>
      </c>
      <c r="V24">
        <v>0</v>
      </c>
      <c r="W24" s="36">
        <v>0</v>
      </c>
      <c r="X24">
        <v>0</v>
      </c>
      <c r="Y24">
        <v>0</v>
      </c>
      <c r="Z24">
        <v>0</v>
      </c>
      <c r="AA24">
        <v>0</v>
      </c>
      <c r="AB24" s="36">
        <v>0</v>
      </c>
      <c r="AC24">
        <v>0</v>
      </c>
      <c r="AD24">
        <v>0</v>
      </c>
      <c r="AE24">
        <v>0</v>
      </c>
      <c r="AF24">
        <v>0</v>
      </c>
      <c r="AG24" s="36">
        <v>0</v>
      </c>
      <c r="AH24">
        <v>0</v>
      </c>
      <c r="AI24">
        <v>0</v>
      </c>
      <c r="AJ24">
        <v>0</v>
      </c>
      <c r="AK24">
        <v>0</v>
      </c>
      <c r="AL24" s="36">
        <v>0</v>
      </c>
    </row>
    <row r="25" spans="1:38" x14ac:dyDescent="0.35">
      <c r="A25" s="37">
        <v>-90</v>
      </c>
      <c r="B25" s="38">
        <v>-80</v>
      </c>
      <c r="C25" s="36">
        <v>0</v>
      </c>
      <c r="D25">
        <v>0</v>
      </c>
      <c r="E25">
        <v>0</v>
      </c>
      <c r="F25">
        <v>0</v>
      </c>
      <c r="G25">
        <v>0</v>
      </c>
      <c r="H25" s="36">
        <v>0</v>
      </c>
      <c r="I25">
        <v>0</v>
      </c>
      <c r="J25">
        <v>0</v>
      </c>
      <c r="K25">
        <v>0</v>
      </c>
      <c r="L25">
        <v>0</v>
      </c>
      <c r="M25" s="36">
        <v>0</v>
      </c>
      <c r="N25">
        <v>0</v>
      </c>
      <c r="O25">
        <v>0</v>
      </c>
      <c r="P25">
        <v>0</v>
      </c>
      <c r="Q25">
        <v>0</v>
      </c>
      <c r="R25" s="36">
        <v>0</v>
      </c>
      <c r="S25">
        <v>0</v>
      </c>
      <c r="T25">
        <v>0</v>
      </c>
      <c r="U25">
        <v>0</v>
      </c>
      <c r="V25">
        <v>0</v>
      </c>
      <c r="W25" s="36">
        <v>0</v>
      </c>
      <c r="X25">
        <v>0</v>
      </c>
      <c r="Y25">
        <v>0</v>
      </c>
      <c r="Z25">
        <v>0</v>
      </c>
      <c r="AA25">
        <v>0</v>
      </c>
      <c r="AB25" s="36">
        <v>0</v>
      </c>
      <c r="AC25">
        <v>0</v>
      </c>
      <c r="AD25">
        <v>0</v>
      </c>
      <c r="AE25">
        <v>0</v>
      </c>
      <c r="AF25">
        <v>0</v>
      </c>
      <c r="AG25" s="36">
        <v>0</v>
      </c>
      <c r="AH25">
        <v>0</v>
      </c>
      <c r="AI25">
        <v>0</v>
      </c>
      <c r="AJ25">
        <v>0</v>
      </c>
      <c r="AK25">
        <v>0</v>
      </c>
      <c r="AL25" s="36">
        <v>0</v>
      </c>
    </row>
    <row r="26" spans="1:38" x14ac:dyDescent="0.35">
      <c r="A26" s="37">
        <v>-80</v>
      </c>
      <c r="B26" s="38">
        <v>-70</v>
      </c>
      <c r="C26" s="36">
        <v>0</v>
      </c>
      <c r="D26">
        <v>0</v>
      </c>
      <c r="E26">
        <v>0</v>
      </c>
      <c r="F26">
        <v>0</v>
      </c>
      <c r="G26">
        <v>0</v>
      </c>
      <c r="H26" s="36">
        <v>0</v>
      </c>
      <c r="I26">
        <v>0</v>
      </c>
      <c r="J26">
        <v>0</v>
      </c>
      <c r="K26">
        <v>0</v>
      </c>
      <c r="L26">
        <v>0</v>
      </c>
      <c r="M26" s="36">
        <v>0</v>
      </c>
      <c r="N26">
        <v>0</v>
      </c>
      <c r="O26">
        <v>0</v>
      </c>
      <c r="P26">
        <v>0</v>
      </c>
      <c r="Q26">
        <v>0</v>
      </c>
      <c r="R26" s="36">
        <v>0</v>
      </c>
      <c r="S26">
        <v>0</v>
      </c>
      <c r="T26">
        <v>0</v>
      </c>
      <c r="U26">
        <v>0</v>
      </c>
      <c r="V26">
        <v>0</v>
      </c>
      <c r="W26" s="36">
        <v>0</v>
      </c>
      <c r="X26">
        <v>0</v>
      </c>
      <c r="Y26">
        <v>0</v>
      </c>
      <c r="Z26">
        <v>0</v>
      </c>
      <c r="AA26">
        <v>0</v>
      </c>
      <c r="AB26" s="36">
        <v>0</v>
      </c>
      <c r="AC26">
        <v>0</v>
      </c>
      <c r="AD26">
        <v>0</v>
      </c>
      <c r="AE26">
        <v>0</v>
      </c>
      <c r="AF26">
        <v>0</v>
      </c>
      <c r="AG26" s="36">
        <v>0</v>
      </c>
      <c r="AH26">
        <v>0</v>
      </c>
      <c r="AI26">
        <v>0</v>
      </c>
      <c r="AJ26">
        <v>0</v>
      </c>
      <c r="AK26">
        <v>0</v>
      </c>
      <c r="AL26" s="36">
        <v>0</v>
      </c>
    </row>
    <row r="27" spans="1:38" x14ac:dyDescent="0.35">
      <c r="A27" s="37">
        <v>-70</v>
      </c>
      <c r="B27" s="38">
        <v>-60</v>
      </c>
      <c r="C27" s="36">
        <v>0</v>
      </c>
      <c r="D27">
        <v>0</v>
      </c>
      <c r="E27">
        <v>0</v>
      </c>
      <c r="F27">
        <v>0</v>
      </c>
      <c r="G27">
        <v>0</v>
      </c>
      <c r="H27" s="36">
        <v>0</v>
      </c>
      <c r="I27">
        <v>0</v>
      </c>
      <c r="J27">
        <v>0</v>
      </c>
      <c r="K27">
        <v>0</v>
      </c>
      <c r="L27">
        <v>0</v>
      </c>
      <c r="M27" s="36">
        <v>0</v>
      </c>
      <c r="N27">
        <v>0</v>
      </c>
      <c r="O27">
        <v>0</v>
      </c>
      <c r="P27">
        <v>0</v>
      </c>
      <c r="Q27">
        <v>0</v>
      </c>
      <c r="R27" s="36">
        <v>0</v>
      </c>
      <c r="S27">
        <v>0</v>
      </c>
      <c r="T27">
        <v>0</v>
      </c>
      <c r="U27">
        <v>0</v>
      </c>
      <c r="V27">
        <v>0</v>
      </c>
      <c r="W27" s="36">
        <v>0</v>
      </c>
      <c r="X27">
        <v>0</v>
      </c>
      <c r="Y27">
        <v>0</v>
      </c>
      <c r="Z27">
        <v>0</v>
      </c>
      <c r="AA27">
        <v>0</v>
      </c>
      <c r="AB27" s="36">
        <v>0</v>
      </c>
      <c r="AC27">
        <v>0</v>
      </c>
      <c r="AD27">
        <v>0</v>
      </c>
      <c r="AE27">
        <v>0</v>
      </c>
      <c r="AF27">
        <v>0</v>
      </c>
      <c r="AG27" s="36">
        <v>0</v>
      </c>
      <c r="AH27">
        <v>0</v>
      </c>
      <c r="AI27">
        <v>0</v>
      </c>
      <c r="AJ27">
        <v>0</v>
      </c>
      <c r="AK27">
        <v>0</v>
      </c>
      <c r="AL27" s="36">
        <v>0</v>
      </c>
    </row>
    <row r="28" spans="1:38" x14ac:dyDescent="0.35">
      <c r="A28" s="37">
        <v>-60</v>
      </c>
      <c r="B28" s="38">
        <v>-50</v>
      </c>
      <c r="C28" s="36">
        <v>0</v>
      </c>
      <c r="D28">
        <v>0</v>
      </c>
      <c r="E28">
        <v>0</v>
      </c>
      <c r="F28">
        <v>0</v>
      </c>
      <c r="G28">
        <v>0</v>
      </c>
      <c r="H28" s="36">
        <v>0</v>
      </c>
      <c r="I28">
        <v>0</v>
      </c>
      <c r="J28">
        <v>0</v>
      </c>
      <c r="K28">
        <v>0</v>
      </c>
      <c r="L28">
        <v>0</v>
      </c>
      <c r="M28" s="36">
        <v>0</v>
      </c>
      <c r="N28">
        <v>0</v>
      </c>
      <c r="O28">
        <v>0</v>
      </c>
      <c r="P28">
        <v>0</v>
      </c>
      <c r="Q28">
        <v>0</v>
      </c>
      <c r="R28" s="36">
        <v>0</v>
      </c>
      <c r="S28">
        <v>0</v>
      </c>
      <c r="T28">
        <v>0</v>
      </c>
      <c r="U28">
        <v>0</v>
      </c>
      <c r="V28">
        <v>0</v>
      </c>
      <c r="W28" s="36">
        <v>0</v>
      </c>
      <c r="X28">
        <v>0</v>
      </c>
      <c r="Y28">
        <v>0</v>
      </c>
      <c r="Z28">
        <v>0</v>
      </c>
      <c r="AA28">
        <v>0</v>
      </c>
      <c r="AB28" s="36">
        <v>0</v>
      </c>
      <c r="AC28">
        <v>0</v>
      </c>
      <c r="AD28">
        <v>0</v>
      </c>
      <c r="AE28">
        <v>0</v>
      </c>
      <c r="AF28">
        <v>0</v>
      </c>
      <c r="AG28" s="36">
        <v>0</v>
      </c>
      <c r="AH28">
        <v>0</v>
      </c>
      <c r="AI28">
        <v>0</v>
      </c>
      <c r="AJ28">
        <v>0</v>
      </c>
      <c r="AK28">
        <v>0</v>
      </c>
      <c r="AL28" s="36">
        <v>0</v>
      </c>
    </row>
    <row r="29" spans="1:38" x14ac:dyDescent="0.35">
      <c r="A29" s="37">
        <v>-50</v>
      </c>
      <c r="B29" s="38">
        <v>-40</v>
      </c>
      <c r="C29" s="36">
        <v>0</v>
      </c>
      <c r="D29">
        <v>0</v>
      </c>
      <c r="E29">
        <v>0</v>
      </c>
      <c r="F29">
        <v>0</v>
      </c>
      <c r="G29">
        <v>0</v>
      </c>
      <c r="H29" s="36">
        <v>0</v>
      </c>
      <c r="I29">
        <v>0</v>
      </c>
      <c r="J29">
        <v>0</v>
      </c>
      <c r="K29">
        <v>0</v>
      </c>
      <c r="L29">
        <v>0</v>
      </c>
      <c r="M29" s="36">
        <v>0</v>
      </c>
      <c r="N29">
        <v>0</v>
      </c>
      <c r="O29">
        <v>0</v>
      </c>
      <c r="P29">
        <v>0</v>
      </c>
      <c r="Q29">
        <v>0</v>
      </c>
      <c r="R29" s="36">
        <v>0</v>
      </c>
      <c r="S29">
        <v>0</v>
      </c>
      <c r="T29">
        <v>0</v>
      </c>
      <c r="U29">
        <v>0</v>
      </c>
      <c r="V29">
        <v>0</v>
      </c>
      <c r="W29" s="36">
        <v>0</v>
      </c>
      <c r="X29">
        <v>0</v>
      </c>
      <c r="Y29">
        <v>0</v>
      </c>
      <c r="Z29">
        <v>0</v>
      </c>
      <c r="AA29">
        <v>0</v>
      </c>
      <c r="AB29" s="36">
        <v>0</v>
      </c>
      <c r="AC29">
        <v>0</v>
      </c>
      <c r="AD29">
        <v>0</v>
      </c>
      <c r="AE29">
        <v>0</v>
      </c>
      <c r="AF29">
        <v>0</v>
      </c>
      <c r="AG29" s="36">
        <v>0</v>
      </c>
      <c r="AH29">
        <v>0</v>
      </c>
      <c r="AI29">
        <v>0</v>
      </c>
      <c r="AJ29">
        <v>0</v>
      </c>
      <c r="AK29">
        <v>0</v>
      </c>
      <c r="AL29" s="36">
        <v>0</v>
      </c>
    </row>
    <row r="30" spans="1:38" x14ac:dyDescent="0.35">
      <c r="A30" s="37">
        <v>-40</v>
      </c>
      <c r="B30" s="38">
        <v>-30</v>
      </c>
      <c r="C30" s="36">
        <v>0</v>
      </c>
      <c r="D30">
        <v>0</v>
      </c>
      <c r="E30">
        <v>0</v>
      </c>
      <c r="F30">
        <v>0</v>
      </c>
      <c r="G30">
        <v>0</v>
      </c>
      <c r="H30" s="36">
        <v>0</v>
      </c>
      <c r="I30">
        <v>0</v>
      </c>
      <c r="J30">
        <v>0</v>
      </c>
      <c r="K30">
        <v>0</v>
      </c>
      <c r="L30">
        <v>0</v>
      </c>
      <c r="M30" s="36">
        <v>0</v>
      </c>
      <c r="N30">
        <v>0</v>
      </c>
      <c r="O30">
        <v>0</v>
      </c>
      <c r="P30">
        <v>0</v>
      </c>
      <c r="Q30">
        <v>0</v>
      </c>
      <c r="R30" s="36">
        <v>0</v>
      </c>
      <c r="S30">
        <v>0</v>
      </c>
      <c r="T30">
        <v>0</v>
      </c>
      <c r="U30">
        <v>0</v>
      </c>
      <c r="V30">
        <v>0</v>
      </c>
      <c r="W30" s="36">
        <v>0</v>
      </c>
      <c r="X30">
        <v>0</v>
      </c>
      <c r="Y30">
        <v>0</v>
      </c>
      <c r="Z30">
        <v>0</v>
      </c>
      <c r="AA30">
        <v>0</v>
      </c>
      <c r="AB30" s="36">
        <v>0</v>
      </c>
      <c r="AC30">
        <v>0</v>
      </c>
      <c r="AD30">
        <v>0</v>
      </c>
      <c r="AE30">
        <v>0</v>
      </c>
      <c r="AF30">
        <v>0</v>
      </c>
      <c r="AG30" s="36">
        <v>0</v>
      </c>
      <c r="AH30">
        <v>0</v>
      </c>
      <c r="AI30">
        <v>0</v>
      </c>
      <c r="AJ30">
        <v>0</v>
      </c>
      <c r="AK30">
        <v>0</v>
      </c>
      <c r="AL30" s="36">
        <v>0</v>
      </c>
    </row>
    <row r="31" spans="1:38" x14ac:dyDescent="0.35">
      <c r="A31" s="37">
        <v>-30</v>
      </c>
      <c r="B31" s="38">
        <v>-20</v>
      </c>
      <c r="C31" s="36">
        <v>0</v>
      </c>
      <c r="D31">
        <v>0</v>
      </c>
      <c r="E31">
        <v>0</v>
      </c>
      <c r="F31">
        <v>0</v>
      </c>
      <c r="G31">
        <v>0</v>
      </c>
      <c r="H31" s="36">
        <v>0</v>
      </c>
      <c r="I31">
        <v>0</v>
      </c>
      <c r="J31">
        <v>0</v>
      </c>
      <c r="K31">
        <v>0</v>
      </c>
      <c r="L31">
        <v>0</v>
      </c>
      <c r="M31" s="36">
        <v>0</v>
      </c>
      <c r="N31">
        <v>0</v>
      </c>
      <c r="O31">
        <v>0</v>
      </c>
      <c r="P31">
        <v>0</v>
      </c>
      <c r="Q31">
        <v>0</v>
      </c>
      <c r="R31" s="36">
        <v>0</v>
      </c>
      <c r="S31">
        <v>0</v>
      </c>
      <c r="T31">
        <v>0</v>
      </c>
      <c r="U31">
        <v>0</v>
      </c>
      <c r="V31">
        <v>0</v>
      </c>
      <c r="W31" s="36">
        <v>0</v>
      </c>
      <c r="X31">
        <v>0</v>
      </c>
      <c r="Y31">
        <v>0</v>
      </c>
      <c r="Z31">
        <v>0</v>
      </c>
      <c r="AA31">
        <v>0</v>
      </c>
      <c r="AB31" s="36">
        <v>0</v>
      </c>
      <c r="AC31">
        <v>0</v>
      </c>
      <c r="AD31">
        <v>0</v>
      </c>
      <c r="AE31">
        <v>0</v>
      </c>
      <c r="AF31">
        <v>0</v>
      </c>
      <c r="AG31" s="36">
        <v>0</v>
      </c>
      <c r="AH31">
        <v>0</v>
      </c>
      <c r="AI31">
        <v>0</v>
      </c>
      <c r="AJ31">
        <v>0</v>
      </c>
      <c r="AK31">
        <v>0</v>
      </c>
      <c r="AL31" s="36">
        <v>0</v>
      </c>
    </row>
    <row r="32" spans="1:38" x14ac:dyDescent="0.35">
      <c r="A32" s="37">
        <v>-20</v>
      </c>
      <c r="B32" s="38">
        <v>-10</v>
      </c>
      <c r="C32" s="36">
        <v>0</v>
      </c>
      <c r="D32">
        <v>0</v>
      </c>
      <c r="E32">
        <v>0</v>
      </c>
      <c r="F32">
        <v>0</v>
      </c>
      <c r="G32">
        <v>0</v>
      </c>
      <c r="H32" s="36">
        <v>0</v>
      </c>
      <c r="I32">
        <v>0</v>
      </c>
      <c r="J32">
        <v>0</v>
      </c>
      <c r="K32">
        <v>0</v>
      </c>
      <c r="L32">
        <v>0</v>
      </c>
      <c r="M32" s="36">
        <v>0</v>
      </c>
      <c r="N32">
        <v>0</v>
      </c>
      <c r="O32">
        <v>0</v>
      </c>
      <c r="P32">
        <v>0</v>
      </c>
      <c r="Q32">
        <v>0</v>
      </c>
      <c r="R32" s="36">
        <v>0</v>
      </c>
      <c r="S32">
        <v>0</v>
      </c>
      <c r="T32">
        <v>0</v>
      </c>
      <c r="U32">
        <v>0</v>
      </c>
      <c r="V32">
        <v>0</v>
      </c>
      <c r="W32" s="36">
        <v>0</v>
      </c>
      <c r="X32">
        <v>0</v>
      </c>
      <c r="Y32">
        <v>0</v>
      </c>
      <c r="Z32">
        <v>0</v>
      </c>
      <c r="AA32">
        <v>0</v>
      </c>
      <c r="AB32" s="36">
        <v>0</v>
      </c>
      <c r="AC32">
        <v>2937048088880.7539</v>
      </c>
      <c r="AD32">
        <v>5874096177761.5078</v>
      </c>
      <c r="AE32">
        <v>8811144266642.2617</v>
      </c>
      <c r="AF32">
        <v>11748192355523.016</v>
      </c>
      <c r="AG32" s="36">
        <v>14685240444403.77</v>
      </c>
      <c r="AH32">
        <v>13935914715891.494</v>
      </c>
      <c r="AI32">
        <v>13186588987379.219</v>
      </c>
      <c r="AJ32">
        <v>12437263258866.943</v>
      </c>
      <c r="AK32">
        <v>11687937530354.668</v>
      </c>
      <c r="AL32" s="36">
        <v>10938611801842.391</v>
      </c>
    </row>
    <row r="33" spans="1:38" x14ac:dyDescent="0.35">
      <c r="A33" s="37">
        <v>-10</v>
      </c>
      <c r="B33" s="38">
        <v>0</v>
      </c>
      <c r="C33" s="36">
        <v>0</v>
      </c>
      <c r="D33">
        <v>0</v>
      </c>
      <c r="E33">
        <v>0</v>
      </c>
      <c r="F33">
        <v>0</v>
      </c>
      <c r="G33">
        <v>0</v>
      </c>
      <c r="H33" s="36">
        <v>0</v>
      </c>
      <c r="I33">
        <v>0</v>
      </c>
      <c r="J33">
        <v>0</v>
      </c>
      <c r="K33">
        <v>0</v>
      </c>
      <c r="L33">
        <v>0</v>
      </c>
      <c r="M33" s="36">
        <v>0</v>
      </c>
      <c r="N33">
        <v>0</v>
      </c>
      <c r="O33">
        <v>0</v>
      </c>
      <c r="P33">
        <v>0</v>
      </c>
      <c r="Q33">
        <v>0</v>
      </c>
      <c r="R33" s="36">
        <v>0</v>
      </c>
      <c r="S33">
        <v>2913965359679.1548</v>
      </c>
      <c r="T33">
        <v>5827930719358.3096</v>
      </c>
      <c r="U33">
        <v>8741896079037.4648</v>
      </c>
      <c r="V33">
        <v>11655861438716.619</v>
      </c>
      <c r="W33" s="36">
        <v>14569826798395.773</v>
      </c>
      <c r="X33">
        <v>19340028976276.789</v>
      </c>
      <c r="Y33">
        <v>24110231154157.805</v>
      </c>
      <c r="Z33">
        <v>28880433332038.82</v>
      </c>
      <c r="AA33">
        <v>33650635509919.836</v>
      </c>
      <c r="AB33" s="36">
        <v>38420837687800.852</v>
      </c>
      <c r="AC33">
        <v>31897544353762.602</v>
      </c>
      <c r="AD33">
        <v>25374251019724.352</v>
      </c>
      <c r="AE33">
        <v>18850957685686.102</v>
      </c>
      <c r="AF33">
        <v>12327664351647.852</v>
      </c>
      <c r="AG33" s="36">
        <v>5804371017609.6055</v>
      </c>
      <c r="AH33">
        <v>4643496814087.6846</v>
      </c>
      <c r="AI33">
        <v>3482622610565.7637</v>
      </c>
      <c r="AJ33">
        <v>2321748407043.8428</v>
      </c>
      <c r="AK33">
        <v>1160874203521.9216</v>
      </c>
      <c r="AL33" s="36">
        <v>0</v>
      </c>
    </row>
    <row r="34" spans="1:38" x14ac:dyDescent="0.35">
      <c r="A34" s="39">
        <v>0</v>
      </c>
      <c r="B34" s="40">
        <v>0</v>
      </c>
      <c r="C34" s="41">
        <v>2668461451777.3032</v>
      </c>
      <c r="D34">
        <v>2756741853851.8071</v>
      </c>
      <c r="E34">
        <v>2845022255926.311</v>
      </c>
      <c r="F34">
        <v>2933302658000.8149</v>
      </c>
      <c r="G34">
        <v>3021583060075.3188</v>
      </c>
      <c r="H34" s="41">
        <v>3109863462149.8232</v>
      </c>
      <c r="I34">
        <v>3260691468950.9004</v>
      </c>
      <c r="J34">
        <v>3411519475751.9775</v>
      </c>
      <c r="K34">
        <v>3562347482553.0547</v>
      </c>
      <c r="L34">
        <v>3713175489354.1318</v>
      </c>
      <c r="M34" s="41">
        <v>3864003496155.2085</v>
      </c>
      <c r="N34">
        <v>4064509936331.6006</v>
      </c>
      <c r="O34">
        <v>4265016376507.9927</v>
      </c>
      <c r="P34">
        <v>4465522816684.3848</v>
      </c>
      <c r="Q34">
        <v>4666029256860.7773</v>
      </c>
      <c r="R34" s="41">
        <v>4866535697037.1689</v>
      </c>
      <c r="S34">
        <v>3893228557629.7354</v>
      </c>
      <c r="T34">
        <v>2919921418222.3018</v>
      </c>
      <c r="U34">
        <v>1946614278814.8679</v>
      </c>
      <c r="V34">
        <v>973307139407.43408</v>
      </c>
      <c r="W34" s="41">
        <v>0</v>
      </c>
      <c r="X34">
        <v>0</v>
      </c>
      <c r="Y34">
        <v>0</v>
      </c>
      <c r="Z34">
        <v>0</v>
      </c>
      <c r="AA34">
        <v>0</v>
      </c>
      <c r="AB34" s="41">
        <v>0</v>
      </c>
      <c r="AC34">
        <v>0</v>
      </c>
      <c r="AD34">
        <v>0</v>
      </c>
      <c r="AE34">
        <v>0</v>
      </c>
      <c r="AF34">
        <v>0</v>
      </c>
      <c r="AG34" s="41">
        <v>0</v>
      </c>
      <c r="AH34">
        <v>0</v>
      </c>
      <c r="AI34">
        <v>0</v>
      </c>
      <c r="AJ34">
        <v>0</v>
      </c>
      <c r="AK34">
        <v>0</v>
      </c>
      <c r="AL34" s="41">
        <v>0</v>
      </c>
    </row>
    <row r="35" spans="1:38" x14ac:dyDescent="0.35">
      <c r="A35" s="42">
        <v>0.1</v>
      </c>
      <c r="B35" s="43">
        <v>10</v>
      </c>
      <c r="C35" s="36">
        <v>9773772765512.1816</v>
      </c>
      <c r="D35">
        <v>8285541830139.8506</v>
      </c>
      <c r="E35">
        <v>6797310894767.5195</v>
      </c>
      <c r="F35">
        <v>5309079959395.1885</v>
      </c>
      <c r="G35">
        <v>3820849024022.8574</v>
      </c>
      <c r="H35" s="36">
        <v>2332618088650.5278</v>
      </c>
      <c r="I35">
        <v>2749382191241.3369</v>
      </c>
      <c r="J35">
        <v>3166146293832.146</v>
      </c>
      <c r="K35">
        <v>3582910396422.9551</v>
      </c>
      <c r="L35">
        <v>3999674499013.7642</v>
      </c>
      <c r="M35" s="36">
        <v>4416438601604.5732</v>
      </c>
      <c r="N35">
        <v>4895780876454.0664</v>
      </c>
      <c r="O35">
        <v>5375123151303.5596</v>
      </c>
      <c r="P35">
        <v>5854465426153.0527</v>
      </c>
      <c r="Q35">
        <v>6333807701002.5459</v>
      </c>
      <c r="R35" s="36">
        <v>6813149975852.0371</v>
      </c>
      <c r="S35">
        <v>8869056539357.1074</v>
      </c>
      <c r="T35">
        <v>10924963102862.178</v>
      </c>
      <c r="U35">
        <v>12980869666367.248</v>
      </c>
      <c r="V35">
        <v>15036776229872.318</v>
      </c>
      <c r="W35" s="36">
        <v>17092682793377.393</v>
      </c>
      <c r="X35">
        <v>13675412246363.242</v>
      </c>
      <c r="Y35">
        <v>10258141699349.094</v>
      </c>
      <c r="Z35">
        <v>6840871152334.9443</v>
      </c>
      <c r="AA35">
        <v>3423600605320.7949</v>
      </c>
      <c r="AB35" s="36">
        <v>6330058306.6444511</v>
      </c>
      <c r="AC35">
        <v>1514916435972.7903</v>
      </c>
      <c r="AD35">
        <v>3023502813638.936</v>
      </c>
      <c r="AE35">
        <v>4532089191305.082</v>
      </c>
      <c r="AF35">
        <v>6040675568971.2275</v>
      </c>
      <c r="AG35" s="36">
        <v>7549261946637.373</v>
      </c>
      <c r="AH35">
        <v>8495321165025.668</v>
      </c>
      <c r="AI35">
        <v>9441380383413.9629</v>
      </c>
      <c r="AJ35">
        <v>10387439601802.258</v>
      </c>
      <c r="AK35">
        <v>11333498820190.553</v>
      </c>
      <c r="AL35" s="36">
        <v>12279558038578.846</v>
      </c>
    </row>
    <row r="36" spans="1:38" x14ac:dyDescent="0.35">
      <c r="A36" s="37">
        <v>10</v>
      </c>
      <c r="B36" s="38">
        <v>20</v>
      </c>
      <c r="C36" s="36">
        <v>1741923736839.2231</v>
      </c>
      <c r="D36">
        <v>2081602885699.365</v>
      </c>
      <c r="E36">
        <v>2421282034559.5068</v>
      </c>
      <c r="F36">
        <v>2760961183419.6489</v>
      </c>
      <c r="G36">
        <v>3100640332279.791</v>
      </c>
      <c r="H36" s="36">
        <v>3440319481139.9326</v>
      </c>
      <c r="I36">
        <v>2752255584912.3906</v>
      </c>
      <c r="J36">
        <v>2064191688684.8484</v>
      </c>
      <c r="K36">
        <v>1376127792457.3062</v>
      </c>
      <c r="L36">
        <v>688063896229.76392</v>
      </c>
      <c r="M36" s="36">
        <v>2.2215751546520437</v>
      </c>
      <c r="N36">
        <v>1.777260123721635</v>
      </c>
      <c r="O36">
        <v>1.3329450927912263</v>
      </c>
      <c r="P36">
        <v>0.88863006186081761</v>
      </c>
      <c r="Q36">
        <v>0.44431503093040886</v>
      </c>
      <c r="R36" s="36">
        <v>0</v>
      </c>
      <c r="S36">
        <v>17374790125.874294</v>
      </c>
      <c r="T36">
        <v>34749580251.748589</v>
      </c>
      <c r="U36">
        <v>52124370377.622879</v>
      </c>
      <c r="V36">
        <v>69499160503.497177</v>
      </c>
      <c r="W36" s="36">
        <v>86873950629.371475</v>
      </c>
      <c r="X36">
        <v>786610633003.69348</v>
      </c>
      <c r="Y36">
        <v>1486347315378.0156</v>
      </c>
      <c r="Z36">
        <v>2186083997752.3376</v>
      </c>
      <c r="AA36">
        <v>2885820680126.6597</v>
      </c>
      <c r="AB36" s="36">
        <v>3585557362500.9814</v>
      </c>
      <c r="AC36">
        <v>3984962959353.2832</v>
      </c>
      <c r="AD36">
        <v>4384368556205.585</v>
      </c>
      <c r="AE36">
        <v>4783774153057.8867</v>
      </c>
      <c r="AF36">
        <v>5183179749910.1885</v>
      </c>
      <c r="AG36" s="36">
        <v>5582585346762.4893</v>
      </c>
      <c r="AH36">
        <v>6050318767014.8369</v>
      </c>
      <c r="AI36">
        <v>6518052187267.1846</v>
      </c>
      <c r="AJ36">
        <v>6985785607519.5322</v>
      </c>
      <c r="AK36">
        <v>7453519027771.8799</v>
      </c>
      <c r="AL36" s="36">
        <v>7921252448024.2275</v>
      </c>
    </row>
    <row r="37" spans="1:38" x14ac:dyDescent="0.35">
      <c r="A37" s="37">
        <v>20</v>
      </c>
      <c r="B37" s="38">
        <v>30</v>
      </c>
      <c r="C37" s="36">
        <v>0</v>
      </c>
      <c r="D37">
        <v>0</v>
      </c>
      <c r="E37">
        <v>0</v>
      </c>
      <c r="F37">
        <v>0</v>
      </c>
      <c r="G37">
        <v>0</v>
      </c>
      <c r="H37" s="36">
        <v>0</v>
      </c>
      <c r="I37">
        <v>1898116228677.3496</v>
      </c>
      <c r="J37">
        <v>3796232457354.6992</v>
      </c>
      <c r="K37">
        <v>5694348686032.0488</v>
      </c>
      <c r="L37">
        <v>7592464914709.3984</v>
      </c>
      <c r="M37" s="36">
        <v>9490581143386.748</v>
      </c>
      <c r="N37">
        <v>9215714431005.168</v>
      </c>
      <c r="O37">
        <v>8940847718623.5879</v>
      </c>
      <c r="P37">
        <v>8665981006242.0078</v>
      </c>
      <c r="Q37">
        <v>8391114293860.4277</v>
      </c>
      <c r="R37" s="36">
        <v>8116247581478.8467</v>
      </c>
      <c r="S37">
        <v>9924412918239.8652</v>
      </c>
      <c r="T37">
        <v>11732578255000.885</v>
      </c>
      <c r="U37">
        <v>13540743591761.904</v>
      </c>
      <c r="V37">
        <v>15348908928522.924</v>
      </c>
      <c r="W37" s="36">
        <v>17157074265283.941</v>
      </c>
      <c r="X37">
        <v>20772898663343.105</v>
      </c>
      <c r="Y37">
        <v>24388723061402.27</v>
      </c>
      <c r="Z37">
        <v>28004547459461.434</v>
      </c>
      <c r="AA37">
        <v>31620371857520.598</v>
      </c>
      <c r="AB37" s="36">
        <v>35236196255579.766</v>
      </c>
      <c r="AC37">
        <v>31490771119925.969</v>
      </c>
      <c r="AD37">
        <v>27745345984272.172</v>
      </c>
      <c r="AE37">
        <v>23999920848618.375</v>
      </c>
      <c r="AF37">
        <v>20254495712964.578</v>
      </c>
      <c r="AG37" s="36">
        <v>16509070577310.783</v>
      </c>
      <c r="AH37">
        <v>20053705668264.441</v>
      </c>
      <c r="AI37">
        <v>23598340759218.102</v>
      </c>
      <c r="AJ37">
        <v>27142975850171.762</v>
      </c>
      <c r="AK37">
        <v>30687610941125.422</v>
      </c>
      <c r="AL37" s="36">
        <v>34232246032079.082</v>
      </c>
    </row>
    <row r="38" spans="1:38" x14ac:dyDescent="0.35">
      <c r="A38" s="37">
        <v>30</v>
      </c>
      <c r="B38" s="38">
        <v>40</v>
      </c>
      <c r="C38" s="36">
        <v>0</v>
      </c>
      <c r="D38">
        <v>0</v>
      </c>
      <c r="E38">
        <v>0</v>
      </c>
      <c r="F38">
        <v>0</v>
      </c>
      <c r="G38">
        <v>0</v>
      </c>
      <c r="H38" s="36">
        <v>0</v>
      </c>
      <c r="I38">
        <v>0</v>
      </c>
      <c r="J38">
        <v>0</v>
      </c>
      <c r="K38">
        <v>0</v>
      </c>
      <c r="L38">
        <v>0</v>
      </c>
      <c r="M38" s="36">
        <v>0</v>
      </c>
      <c r="N38">
        <v>811624787499.71985</v>
      </c>
      <c r="O38">
        <v>1623249574999.4397</v>
      </c>
      <c r="P38">
        <v>2434874362499.1597</v>
      </c>
      <c r="Q38">
        <v>3246499149998.8794</v>
      </c>
      <c r="R38" s="36">
        <v>4058123937498.5991</v>
      </c>
      <c r="S38">
        <v>3246499149998.8794</v>
      </c>
      <c r="T38">
        <v>2434874362499.1597</v>
      </c>
      <c r="U38">
        <v>1623249574999.4399</v>
      </c>
      <c r="V38">
        <v>811624787499.72009</v>
      </c>
      <c r="W38" s="36">
        <v>0</v>
      </c>
      <c r="X38">
        <v>0</v>
      </c>
      <c r="Y38">
        <v>0</v>
      </c>
      <c r="Z38">
        <v>0</v>
      </c>
      <c r="AA38">
        <v>0</v>
      </c>
      <c r="AB38" s="36">
        <v>0</v>
      </c>
      <c r="AC38">
        <v>0</v>
      </c>
      <c r="AD38">
        <v>0</v>
      </c>
      <c r="AE38">
        <v>0</v>
      </c>
      <c r="AF38">
        <v>0</v>
      </c>
      <c r="AG38" s="36">
        <v>0</v>
      </c>
      <c r="AH38">
        <v>2025614842816.2996</v>
      </c>
      <c r="AI38">
        <v>4051229685632.5991</v>
      </c>
      <c r="AJ38">
        <v>6076844528448.8984</v>
      </c>
      <c r="AK38">
        <v>8102459371265.1982</v>
      </c>
      <c r="AL38" s="36">
        <v>10128074214081.498</v>
      </c>
    </row>
    <row r="39" spans="1:38" x14ac:dyDescent="0.35">
      <c r="A39" s="37">
        <v>40</v>
      </c>
      <c r="B39" s="38">
        <v>50</v>
      </c>
      <c r="C39" s="36">
        <v>0</v>
      </c>
      <c r="D39">
        <v>0</v>
      </c>
      <c r="E39">
        <v>0</v>
      </c>
      <c r="F39">
        <v>0</v>
      </c>
      <c r="G39">
        <v>0</v>
      </c>
      <c r="H39" s="36">
        <v>0</v>
      </c>
      <c r="I39">
        <v>0</v>
      </c>
      <c r="J39">
        <v>0</v>
      </c>
      <c r="K39">
        <v>0</v>
      </c>
      <c r="L39">
        <v>0</v>
      </c>
      <c r="M39" s="36">
        <v>0</v>
      </c>
      <c r="N39">
        <v>1460924594018.0315</v>
      </c>
      <c r="O39">
        <v>2921849188036.063</v>
      </c>
      <c r="P39">
        <v>4382773782054.0947</v>
      </c>
      <c r="Q39">
        <v>5843698376072.126</v>
      </c>
      <c r="R39" s="36">
        <v>7304622970090.1572</v>
      </c>
      <c r="S39">
        <v>7408844748815.2314</v>
      </c>
      <c r="T39">
        <v>7513066527540.3057</v>
      </c>
      <c r="U39">
        <v>7617288306265.3799</v>
      </c>
      <c r="V39">
        <v>7721510084990.4541</v>
      </c>
      <c r="W39" s="36">
        <v>7825731863715.5283</v>
      </c>
      <c r="X39">
        <v>8018813927644.1992</v>
      </c>
      <c r="Y39">
        <v>8211895991572.8701</v>
      </c>
      <c r="Z39">
        <v>8404978055501.541</v>
      </c>
      <c r="AA39">
        <v>8598060119430.2119</v>
      </c>
      <c r="AB39" s="36">
        <v>8791142183358.8828</v>
      </c>
      <c r="AC39">
        <v>8856923634518.6855</v>
      </c>
      <c r="AD39">
        <v>8922705085678.4883</v>
      </c>
      <c r="AE39">
        <v>8988486536838.291</v>
      </c>
      <c r="AF39">
        <v>9054267987998.0938</v>
      </c>
      <c r="AG39" s="36">
        <v>9120049439157.8926</v>
      </c>
      <c r="AH39">
        <v>8472866915341.8408</v>
      </c>
      <c r="AI39">
        <v>7825684391525.7891</v>
      </c>
      <c r="AJ39">
        <v>7178501867709.7373</v>
      </c>
      <c r="AK39">
        <v>6531319343893.6855</v>
      </c>
      <c r="AL39" s="36">
        <v>5884136820077.6318</v>
      </c>
    </row>
    <row r="40" spans="1:38" x14ac:dyDescent="0.35">
      <c r="A40" s="37">
        <v>50</v>
      </c>
      <c r="B40" s="38">
        <v>60</v>
      </c>
      <c r="C40" s="36">
        <v>0</v>
      </c>
      <c r="D40">
        <v>0</v>
      </c>
      <c r="E40">
        <v>0</v>
      </c>
      <c r="F40">
        <v>0</v>
      </c>
      <c r="G40">
        <v>0</v>
      </c>
      <c r="H40" s="36">
        <v>0</v>
      </c>
      <c r="I40">
        <v>0</v>
      </c>
      <c r="J40">
        <v>0</v>
      </c>
      <c r="K40">
        <v>0</v>
      </c>
      <c r="L40">
        <v>0</v>
      </c>
      <c r="M40" s="36">
        <v>0</v>
      </c>
      <c r="N40">
        <v>0</v>
      </c>
      <c r="O40">
        <v>0</v>
      </c>
      <c r="P40">
        <v>0</v>
      </c>
      <c r="Q40">
        <v>0</v>
      </c>
      <c r="R40" s="36">
        <v>0</v>
      </c>
      <c r="S40">
        <v>0</v>
      </c>
      <c r="T40">
        <v>0</v>
      </c>
      <c r="U40">
        <v>0</v>
      </c>
      <c r="V40">
        <v>0</v>
      </c>
      <c r="W40" s="36">
        <v>0</v>
      </c>
      <c r="X40">
        <v>0</v>
      </c>
      <c r="Y40">
        <v>0</v>
      </c>
      <c r="Z40">
        <v>0</v>
      </c>
      <c r="AA40">
        <v>0</v>
      </c>
      <c r="AB40" s="36">
        <v>0</v>
      </c>
      <c r="AC40">
        <v>0</v>
      </c>
      <c r="AD40">
        <v>0</v>
      </c>
      <c r="AE40">
        <v>0</v>
      </c>
      <c r="AF40">
        <v>0</v>
      </c>
      <c r="AG40" s="36">
        <v>0</v>
      </c>
      <c r="AH40">
        <v>0</v>
      </c>
      <c r="AI40">
        <v>0</v>
      </c>
      <c r="AJ40">
        <v>0</v>
      </c>
      <c r="AK40">
        <v>0</v>
      </c>
      <c r="AL40" s="36">
        <v>0</v>
      </c>
    </row>
    <row r="41" spans="1:38" x14ac:dyDescent="0.35">
      <c r="A41" s="37">
        <v>60</v>
      </c>
      <c r="B41" s="38">
        <v>70</v>
      </c>
      <c r="C41" s="36">
        <v>0</v>
      </c>
      <c r="D41">
        <v>0</v>
      </c>
      <c r="E41">
        <v>0</v>
      </c>
      <c r="F41">
        <v>0</v>
      </c>
      <c r="G41">
        <v>0</v>
      </c>
      <c r="H41" s="36">
        <v>0</v>
      </c>
      <c r="I41">
        <v>0</v>
      </c>
      <c r="J41">
        <v>0</v>
      </c>
      <c r="K41">
        <v>0</v>
      </c>
      <c r="L41">
        <v>0</v>
      </c>
      <c r="M41" s="36">
        <v>0</v>
      </c>
      <c r="N41">
        <v>0</v>
      </c>
      <c r="O41">
        <v>0</v>
      </c>
      <c r="P41">
        <v>0</v>
      </c>
      <c r="Q41">
        <v>0</v>
      </c>
      <c r="R41" s="36">
        <v>0</v>
      </c>
      <c r="S41">
        <v>0</v>
      </c>
      <c r="T41">
        <v>0</v>
      </c>
      <c r="U41">
        <v>0</v>
      </c>
      <c r="V41">
        <v>0</v>
      </c>
      <c r="W41" s="36">
        <v>0</v>
      </c>
      <c r="X41">
        <v>0</v>
      </c>
      <c r="Y41">
        <v>0</v>
      </c>
      <c r="Z41">
        <v>0</v>
      </c>
      <c r="AA41">
        <v>0</v>
      </c>
      <c r="AB41" s="36">
        <v>0</v>
      </c>
      <c r="AC41">
        <v>0</v>
      </c>
      <c r="AD41">
        <v>0</v>
      </c>
      <c r="AE41">
        <v>0</v>
      </c>
      <c r="AF41">
        <v>0</v>
      </c>
      <c r="AG41" s="36">
        <v>0</v>
      </c>
      <c r="AH41">
        <v>0</v>
      </c>
      <c r="AI41">
        <v>0</v>
      </c>
      <c r="AJ41">
        <v>0</v>
      </c>
      <c r="AK41">
        <v>0</v>
      </c>
      <c r="AL41" s="36">
        <v>0</v>
      </c>
    </row>
    <row r="42" spans="1:38" x14ac:dyDescent="0.35">
      <c r="A42" s="37">
        <v>70</v>
      </c>
      <c r="B42" s="38">
        <v>80</v>
      </c>
      <c r="C42" s="36">
        <v>71740908955.448059</v>
      </c>
      <c r="D42">
        <v>58405740682.390533</v>
      </c>
      <c r="E42">
        <v>45070572409.333008</v>
      </c>
      <c r="F42">
        <v>31735404136.275482</v>
      </c>
      <c r="G42">
        <v>18400235863.217957</v>
      </c>
      <c r="H42" s="36">
        <v>5065067590.1604357</v>
      </c>
      <c r="I42">
        <v>4052054072.1283484</v>
      </c>
      <c r="J42">
        <v>3039040554.096261</v>
      </c>
      <c r="K42">
        <v>2026027036.0641739</v>
      </c>
      <c r="L42">
        <v>1013013518.0320868</v>
      </c>
      <c r="M42" s="36">
        <v>0</v>
      </c>
      <c r="N42">
        <v>0</v>
      </c>
      <c r="O42">
        <v>0</v>
      </c>
      <c r="P42">
        <v>0</v>
      </c>
      <c r="Q42">
        <v>0</v>
      </c>
      <c r="R42" s="36">
        <v>0</v>
      </c>
      <c r="S42">
        <v>0</v>
      </c>
      <c r="T42">
        <v>0</v>
      </c>
      <c r="U42">
        <v>0</v>
      </c>
      <c r="V42">
        <v>0</v>
      </c>
      <c r="W42" s="36">
        <v>0</v>
      </c>
      <c r="X42">
        <v>0</v>
      </c>
      <c r="Y42">
        <v>0</v>
      </c>
      <c r="Z42">
        <v>0</v>
      </c>
      <c r="AA42">
        <v>0</v>
      </c>
      <c r="AB42" s="36">
        <v>0</v>
      </c>
      <c r="AC42">
        <v>0</v>
      </c>
      <c r="AD42">
        <v>0</v>
      </c>
      <c r="AE42">
        <v>0</v>
      </c>
      <c r="AF42">
        <v>0</v>
      </c>
      <c r="AG42" s="36">
        <v>0</v>
      </c>
      <c r="AH42">
        <v>0</v>
      </c>
      <c r="AI42">
        <v>0</v>
      </c>
      <c r="AJ42">
        <v>0</v>
      </c>
      <c r="AK42">
        <v>0</v>
      </c>
      <c r="AL42" s="36">
        <v>0</v>
      </c>
    </row>
    <row r="43" spans="1:38" x14ac:dyDescent="0.35">
      <c r="A43" s="37">
        <v>80</v>
      </c>
      <c r="B43" s="38">
        <v>90</v>
      </c>
      <c r="C43" s="36">
        <v>0</v>
      </c>
      <c r="D43">
        <v>0</v>
      </c>
      <c r="E43">
        <v>0</v>
      </c>
      <c r="F43">
        <v>0</v>
      </c>
      <c r="G43">
        <v>0</v>
      </c>
      <c r="H43" s="36">
        <v>0</v>
      </c>
      <c r="I43">
        <v>0</v>
      </c>
      <c r="J43">
        <v>0</v>
      </c>
      <c r="K43">
        <v>0</v>
      </c>
      <c r="L43">
        <v>0</v>
      </c>
      <c r="M43" s="36">
        <v>0</v>
      </c>
      <c r="N43">
        <v>0</v>
      </c>
      <c r="O43">
        <v>0</v>
      </c>
      <c r="P43">
        <v>0</v>
      </c>
      <c r="Q43">
        <v>0</v>
      </c>
      <c r="R43" s="36">
        <v>0</v>
      </c>
      <c r="S43">
        <v>0</v>
      </c>
      <c r="T43">
        <v>0</v>
      </c>
      <c r="U43">
        <v>0</v>
      </c>
      <c r="V43">
        <v>0</v>
      </c>
      <c r="W43" s="36">
        <v>0</v>
      </c>
      <c r="X43">
        <v>0</v>
      </c>
      <c r="Y43">
        <v>0</v>
      </c>
      <c r="Z43">
        <v>0</v>
      </c>
      <c r="AA43">
        <v>0</v>
      </c>
      <c r="AB43" s="36">
        <v>0</v>
      </c>
      <c r="AC43">
        <v>0</v>
      </c>
      <c r="AD43">
        <v>0</v>
      </c>
      <c r="AE43">
        <v>0</v>
      </c>
      <c r="AF43">
        <v>0</v>
      </c>
      <c r="AG43" s="36">
        <v>0</v>
      </c>
      <c r="AH43">
        <v>0</v>
      </c>
      <c r="AI43">
        <v>0</v>
      </c>
      <c r="AJ43">
        <v>0</v>
      </c>
      <c r="AK43">
        <v>0</v>
      </c>
      <c r="AL43" s="36">
        <v>0</v>
      </c>
    </row>
    <row r="44" spans="1:38" x14ac:dyDescent="0.35">
      <c r="A44" s="37">
        <v>90</v>
      </c>
      <c r="B44" s="38">
        <v>100</v>
      </c>
      <c r="C44" s="36">
        <v>0</v>
      </c>
      <c r="D44">
        <v>0</v>
      </c>
      <c r="E44">
        <v>0</v>
      </c>
      <c r="F44">
        <v>0</v>
      </c>
      <c r="G44">
        <v>0</v>
      </c>
      <c r="H44" s="36">
        <v>0</v>
      </c>
      <c r="I44">
        <v>0</v>
      </c>
      <c r="J44">
        <v>0</v>
      </c>
      <c r="K44">
        <v>0</v>
      </c>
      <c r="L44">
        <v>0</v>
      </c>
      <c r="M44" s="36">
        <v>0</v>
      </c>
      <c r="N44">
        <v>0</v>
      </c>
      <c r="O44">
        <v>0</v>
      </c>
      <c r="P44">
        <v>0</v>
      </c>
      <c r="Q44">
        <v>0</v>
      </c>
      <c r="R44" s="36">
        <v>0</v>
      </c>
      <c r="S44">
        <v>0</v>
      </c>
      <c r="T44">
        <v>0</v>
      </c>
      <c r="U44">
        <v>0</v>
      </c>
      <c r="V44">
        <v>0</v>
      </c>
      <c r="W44" s="36">
        <v>0</v>
      </c>
      <c r="X44">
        <v>0</v>
      </c>
      <c r="Y44">
        <v>0</v>
      </c>
      <c r="Z44">
        <v>0</v>
      </c>
      <c r="AA44">
        <v>0</v>
      </c>
      <c r="AB44" s="36">
        <v>0</v>
      </c>
      <c r="AC44">
        <v>0</v>
      </c>
      <c r="AD44">
        <v>0</v>
      </c>
      <c r="AE44">
        <v>0</v>
      </c>
      <c r="AF44">
        <v>0</v>
      </c>
      <c r="AG44" s="36">
        <v>0</v>
      </c>
      <c r="AH44">
        <v>0</v>
      </c>
      <c r="AI44">
        <v>0</v>
      </c>
      <c r="AJ44">
        <v>0</v>
      </c>
      <c r="AK44">
        <v>0</v>
      </c>
      <c r="AL44" s="36">
        <v>0</v>
      </c>
    </row>
    <row r="45" spans="1:38" x14ac:dyDescent="0.35">
      <c r="A45" s="14">
        <v>100</v>
      </c>
      <c r="B45" s="35">
        <v>150</v>
      </c>
      <c r="C45" s="36">
        <v>0</v>
      </c>
      <c r="D45">
        <v>0</v>
      </c>
      <c r="E45">
        <v>0</v>
      </c>
      <c r="F45">
        <v>0</v>
      </c>
      <c r="G45">
        <v>0</v>
      </c>
      <c r="H45" s="36">
        <v>0</v>
      </c>
      <c r="I45">
        <v>0</v>
      </c>
      <c r="J45">
        <v>0</v>
      </c>
      <c r="K45">
        <v>0</v>
      </c>
      <c r="L45">
        <v>0</v>
      </c>
      <c r="M45" s="36">
        <v>0</v>
      </c>
      <c r="N45">
        <v>0</v>
      </c>
      <c r="O45">
        <v>0</v>
      </c>
      <c r="P45">
        <v>0</v>
      </c>
      <c r="Q45">
        <v>0</v>
      </c>
      <c r="R45" s="36">
        <v>0</v>
      </c>
      <c r="S45">
        <v>0</v>
      </c>
      <c r="T45">
        <v>0</v>
      </c>
      <c r="U45">
        <v>0</v>
      </c>
      <c r="V45">
        <v>0</v>
      </c>
      <c r="W45" s="36">
        <v>0</v>
      </c>
      <c r="X45">
        <v>0</v>
      </c>
      <c r="Y45">
        <v>0</v>
      </c>
      <c r="Z45">
        <v>0</v>
      </c>
      <c r="AA45">
        <v>0</v>
      </c>
      <c r="AB45" s="36">
        <v>0</v>
      </c>
      <c r="AC45">
        <v>0</v>
      </c>
      <c r="AD45">
        <v>0</v>
      </c>
      <c r="AE45">
        <v>0</v>
      </c>
      <c r="AF45">
        <v>0</v>
      </c>
      <c r="AG45" s="36">
        <v>0</v>
      </c>
      <c r="AH45">
        <v>0</v>
      </c>
      <c r="AI45">
        <v>0</v>
      </c>
      <c r="AJ45">
        <v>0</v>
      </c>
      <c r="AK45">
        <v>0</v>
      </c>
      <c r="AL45" s="36">
        <v>0</v>
      </c>
    </row>
    <row r="46" spans="1:38" x14ac:dyDescent="0.35">
      <c r="A46" s="14">
        <v>150</v>
      </c>
      <c r="B46" s="35">
        <v>200</v>
      </c>
      <c r="C46" s="36">
        <v>0</v>
      </c>
      <c r="D46">
        <v>0</v>
      </c>
      <c r="E46">
        <v>0</v>
      </c>
      <c r="F46">
        <v>0</v>
      </c>
      <c r="G46">
        <v>0</v>
      </c>
      <c r="H46" s="36">
        <v>0</v>
      </c>
      <c r="I46">
        <v>0</v>
      </c>
      <c r="J46">
        <v>0</v>
      </c>
      <c r="K46">
        <v>0</v>
      </c>
      <c r="L46">
        <v>0</v>
      </c>
      <c r="M46" s="36">
        <v>0</v>
      </c>
      <c r="N46">
        <v>0</v>
      </c>
      <c r="O46">
        <v>0</v>
      </c>
      <c r="P46">
        <v>0</v>
      </c>
      <c r="Q46">
        <v>0</v>
      </c>
      <c r="R46" s="36">
        <v>0</v>
      </c>
      <c r="S46">
        <v>0</v>
      </c>
      <c r="T46">
        <v>0</v>
      </c>
      <c r="U46">
        <v>0</v>
      </c>
      <c r="V46">
        <v>0</v>
      </c>
      <c r="W46" s="36">
        <v>0</v>
      </c>
      <c r="X46">
        <v>0</v>
      </c>
      <c r="Y46">
        <v>0</v>
      </c>
      <c r="Z46">
        <v>0</v>
      </c>
      <c r="AA46">
        <v>0</v>
      </c>
      <c r="AB46" s="36">
        <v>0</v>
      </c>
      <c r="AC46">
        <v>0</v>
      </c>
      <c r="AD46">
        <v>0</v>
      </c>
      <c r="AE46">
        <v>0</v>
      </c>
      <c r="AF46">
        <v>0</v>
      </c>
      <c r="AG46" s="36">
        <v>0</v>
      </c>
      <c r="AH46">
        <v>973010739452.91467</v>
      </c>
      <c r="AI46">
        <v>1946021478905.8293</v>
      </c>
      <c r="AJ46">
        <v>2919032218358.7441</v>
      </c>
      <c r="AK46">
        <v>3892042957811.6587</v>
      </c>
      <c r="AL46" s="36">
        <v>4865053697264.5732</v>
      </c>
    </row>
    <row r="47" spans="1:38" x14ac:dyDescent="0.35">
      <c r="A47" s="14">
        <v>200</v>
      </c>
      <c r="B47" s="35">
        <v>250</v>
      </c>
      <c r="C47" s="36">
        <v>0</v>
      </c>
      <c r="D47">
        <v>0</v>
      </c>
      <c r="E47">
        <v>0</v>
      </c>
      <c r="F47">
        <v>0</v>
      </c>
      <c r="G47">
        <v>0</v>
      </c>
      <c r="H47" s="36">
        <v>0</v>
      </c>
      <c r="I47">
        <v>0</v>
      </c>
      <c r="J47">
        <v>0</v>
      </c>
      <c r="K47">
        <v>0</v>
      </c>
      <c r="L47">
        <v>0</v>
      </c>
      <c r="M47" s="36">
        <v>0</v>
      </c>
      <c r="N47">
        <v>0</v>
      </c>
      <c r="O47">
        <v>0</v>
      </c>
      <c r="P47">
        <v>0</v>
      </c>
      <c r="Q47">
        <v>0</v>
      </c>
      <c r="R47" s="36">
        <v>0</v>
      </c>
      <c r="S47">
        <v>0</v>
      </c>
      <c r="T47">
        <v>0</v>
      </c>
      <c r="U47">
        <v>0</v>
      </c>
      <c r="V47">
        <v>0</v>
      </c>
      <c r="W47" s="36">
        <v>0</v>
      </c>
      <c r="X47">
        <v>0</v>
      </c>
      <c r="Y47">
        <v>0</v>
      </c>
      <c r="Z47">
        <v>0</v>
      </c>
      <c r="AA47">
        <v>0</v>
      </c>
      <c r="AB47" s="36">
        <v>0</v>
      </c>
      <c r="AC47">
        <v>0</v>
      </c>
      <c r="AD47">
        <v>0</v>
      </c>
      <c r="AE47">
        <v>0</v>
      </c>
      <c r="AF47">
        <v>0</v>
      </c>
      <c r="AG47" s="36">
        <v>0</v>
      </c>
      <c r="AH47">
        <v>0</v>
      </c>
      <c r="AI47">
        <v>0</v>
      </c>
      <c r="AJ47">
        <v>0</v>
      </c>
      <c r="AK47">
        <v>0</v>
      </c>
      <c r="AL47" s="36">
        <v>0</v>
      </c>
    </row>
    <row r="48" spans="1:38" x14ac:dyDescent="0.35">
      <c r="A48" s="14">
        <v>250</v>
      </c>
      <c r="B48" s="35">
        <v>300</v>
      </c>
      <c r="C48" s="36">
        <v>0</v>
      </c>
      <c r="D48">
        <v>0</v>
      </c>
      <c r="E48">
        <v>0</v>
      </c>
      <c r="F48">
        <v>0</v>
      </c>
      <c r="G48">
        <v>0</v>
      </c>
      <c r="H48" s="36">
        <v>0</v>
      </c>
      <c r="I48">
        <v>0</v>
      </c>
      <c r="J48">
        <v>0</v>
      </c>
      <c r="K48">
        <v>0</v>
      </c>
      <c r="L48">
        <v>0</v>
      </c>
      <c r="M48" s="36">
        <v>0</v>
      </c>
      <c r="N48">
        <v>0</v>
      </c>
      <c r="O48">
        <v>0</v>
      </c>
      <c r="P48">
        <v>0</v>
      </c>
      <c r="Q48">
        <v>0</v>
      </c>
      <c r="R48" s="36">
        <v>0</v>
      </c>
      <c r="S48">
        <v>0</v>
      </c>
      <c r="T48">
        <v>0</v>
      </c>
      <c r="U48">
        <v>0</v>
      </c>
      <c r="V48">
        <v>0</v>
      </c>
      <c r="W48" s="36">
        <v>0</v>
      </c>
      <c r="X48">
        <v>0</v>
      </c>
      <c r="Y48">
        <v>0</v>
      </c>
      <c r="Z48">
        <v>0</v>
      </c>
      <c r="AA48">
        <v>0</v>
      </c>
      <c r="AB48" s="36">
        <v>0</v>
      </c>
      <c r="AC48">
        <v>918488429252.68359</v>
      </c>
      <c r="AD48">
        <v>1836976858505.3672</v>
      </c>
      <c r="AE48">
        <v>2755465287758.0508</v>
      </c>
      <c r="AF48">
        <v>3673953717010.7344</v>
      </c>
      <c r="AG48" s="36">
        <v>4592442146263.418</v>
      </c>
      <c r="AH48">
        <v>3673953717010.7344</v>
      </c>
      <c r="AI48">
        <v>2755465287758.0508</v>
      </c>
      <c r="AJ48">
        <v>1836976858505.3672</v>
      </c>
      <c r="AK48">
        <v>918488429252.68359</v>
      </c>
      <c r="AL48" s="36">
        <v>0</v>
      </c>
    </row>
    <row r="49" spans="1:38" x14ac:dyDescent="0.35">
      <c r="A49" s="14">
        <v>300</v>
      </c>
      <c r="B49" s="35">
        <v>350</v>
      </c>
      <c r="C49" s="36">
        <v>0</v>
      </c>
      <c r="D49">
        <v>0</v>
      </c>
      <c r="E49">
        <v>0</v>
      </c>
      <c r="F49">
        <v>0</v>
      </c>
      <c r="G49">
        <v>0</v>
      </c>
      <c r="H49" s="36">
        <v>0</v>
      </c>
      <c r="I49">
        <v>0</v>
      </c>
      <c r="J49">
        <v>0</v>
      </c>
      <c r="K49">
        <v>0</v>
      </c>
      <c r="L49">
        <v>0</v>
      </c>
      <c r="M49" s="36">
        <v>0</v>
      </c>
      <c r="N49">
        <v>0</v>
      </c>
      <c r="O49">
        <v>0</v>
      </c>
      <c r="P49">
        <v>0</v>
      </c>
      <c r="Q49">
        <v>0</v>
      </c>
      <c r="R49" s="36">
        <v>0</v>
      </c>
      <c r="S49">
        <v>0</v>
      </c>
      <c r="T49">
        <v>0</v>
      </c>
      <c r="U49">
        <v>0</v>
      </c>
      <c r="V49">
        <v>0</v>
      </c>
      <c r="W49" s="36">
        <v>0</v>
      </c>
      <c r="X49">
        <v>0</v>
      </c>
      <c r="Y49">
        <v>0</v>
      </c>
      <c r="Z49">
        <v>0</v>
      </c>
      <c r="AA49">
        <v>0</v>
      </c>
      <c r="AB49" s="36">
        <v>0</v>
      </c>
      <c r="AC49">
        <v>0</v>
      </c>
      <c r="AD49">
        <v>0</v>
      </c>
      <c r="AE49">
        <v>0</v>
      </c>
      <c r="AF49">
        <v>0</v>
      </c>
      <c r="AG49" s="36">
        <v>0</v>
      </c>
      <c r="AH49">
        <v>921799668414.04907</v>
      </c>
      <c r="AI49">
        <v>1843599336828.0981</v>
      </c>
      <c r="AJ49">
        <v>2765399005242.1475</v>
      </c>
      <c r="AK49">
        <v>3687198673656.1963</v>
      </c>
      <c r="AL49" s="36">
        <v>4608998342070.2451</v>
      </c>
    </row>
    <row r="50" spans="1:38" x14ac:dyDescent="0.35">
      <c r="A50" s="14">
        <v>350</v>
      </c>
      <c r="B50" s="35">
        <v>400</v>
      </c>
      <c r="C50" s="36">
        <v>0</v>
      </c>
      <c r="D50">
        <v>0</v>
      </c>
      <c r="E50">
        <v>0</v>
      </c>
      <c r="F50">
        <v>0</v>
      </c>
      <c r="G50">
        <v>0</v>
      </c>
      <c r="H50" s="36">
        <v>0</v>
      </c>
      <c r="I50">
        <v>0</v>
      </c>
      <c r="J50">
        <v>0</v>
      </c>
      <c r="K50">
        <v>0</v>
      </c>
      <c r="L50">
        <v>0</v>
      </c>
      <c r="M50" s="36">
        <v>0</v>
      </c>
      <c r="N50">
        <v>0</v>
      </c>
      <c r="O50">
        <v>0</v>
      </c>
      <c r="P50">
        <v>0</v>
      </c>
      <c r="Q50">
        <v>0</v>
      </c>
      <c r="R50" s="36">
        <v>0</v>
      </c>
      <c r="S50">
        <v>0</v>
      </c>
      <c r="T50">
        <v>0</v>
      </c>
      <c r="U50">
        <v>0</v>
      </c>
      <c r="V50">
        <v>0</v>
      </c>
      <c r="W50" s="36">
        <v>0</v>
      </c>
      <c r="X50">
        <v>0</v>
      </c>
      <c r="Y50">
        <v>0</v>
      </c>
      <c r="Z50">
        <v>0</v>
      </c>
      <c r="AA50">
        <v>0</v>
      </c>
      <c r="AB50" s="36">
        <v>0</v>
      </c>
      <c r="AC50">
        <v>0</v>
      </c>
      <c r="AD50">
        <v>0</v>
      </c>
      <c r="AE50">
        <v>0</v>
      </c>
      <c r="AF50">
        <v>0</v>
      </c>
      <c r="AG50" s="36">
        <v>0</v>
      </c>
      <c r="AH50">
        <v>0</v>
      </c>
      <c r="AI50">
        <v>0</v>
      </c>
      <c r="AJ50">
        <v>0</v>
      </c>
      <c r="AK50">
        <v>0</v>
      </c>
      <c r="AL50" s="36">
        <v>0</v>
      </c>
    </row>
    <row r="51" spans="1:38" x14ac:dyDescent="0.35">
      <c r="A51" s="14">
        <v>400</v>
      </c>
      <c r="B51" s="35">
        <v>450</v>
      </c>
      <c r="C51" s="36">
        <v>1608099591783.9258</v>
      </c>
      <c r="D51">
        <v>1584238067284.5786</v>
      </c>
      <c r="E51">
        <v>1560376542785.2314</v>
      </c>
      <c r="F51">
        <v>1536515018285.8843</v>
      </c>
      <c r="G51">
        <v>1512653493786.5371</v>
      </c>
      <c r="H51" s="36">
        <v>1488791969287.1904</v>
      </c>
      <c r="I51">
        <v>1191033575429.7524</v>
      </c>
      <c r="J51">
        <v>893275181572.31433</v>
      </c>
      <c r="K51">
        <v>595516787714.87622</v>
      </c>
      <c r="L51">
        <v>297758393857.43811</v>
      </c>
      <c r="M51" s="36">
        <v>0</v>
      </c>
      <c r="N51">
        <v>0</v>
      </c>
      <c r="O51">
        <v>0</v>
      </c>
      <c r="P51">
        <v>0</v>
      </c>
      <c r="Q51">
        <v>0</v>
      </c>
      <c r="R51" s="36">
        <v>0</v>
      </c>
      <c r="S51">
        <v>0</v>
      </c>
      <c r="T51">
        <v>0</v>
      </c>
      <c r="U51">
        <v>0</v>
      </c>
      <c r="V51">
        <v>0</v>
      </c>
      <c r="W51" s="36">
        <v>0</v>
      </c>
      <c r="X51">
        <v>0</v>
      </c>
      <c r="Y51">
        <v>0</v>
      </c>
      <c r="Z51">
        <v>0</v>
      </c>
      <c r="AA51">
        <v>0</v>
      </c>
      <c r="AB51" s="36">
        <v>0</v>
      </c>
      <c r="AC51">
        <v>0</v>
      </c>
      <c r="AD51">
        <v>0</v>
      </c>
      <c r="AE51">
        <v>0</v>
      </c>
      <c r="AF51">
        <v>0</v>
      </c>
      <c r="AG51" s="36">
        <v>0</v>
      </c>
      <c r="AH51">
        <v>0</v>
      </c>
      <c r="AI51">
        <v>0</v>
      </c>
      <c r="AJ51">
        <v>0</v>
      </c>
      <c r="AK51">
        <v>0</v>
      </c>
      <c r="AL51" s="36">
        <v>0</v>
      </c>
    </row>
    <row r="52" spans="1:38" x14ac:dyDescent="0.35">
      <c r="A52" s="14">
        <v>450</v>
      </c>
      <c r="B52" s="35">
        <v>500</v>
      </c>
      <c r="C52" s="36">
        <v>0</v>
      </c>
      <c r="D52">
        <v>0</v>
      </c>
      <c r="E52">
        <v>0</v>
      </c>
      <c r="F52">
        <v>0</v>
      </c>
      <c r="G52">
        <v>0</v>
      </c>
      <c r="H52" s="36">
        <v>0</v>
      </c>
      <c r="I52">
        <v>439092244768.22198</v>
      </c>
      <c r="J52">
        <v>878184489536.44397</v>
      </c>
      <c r="K52">
        <v>1317276734304.666</v>
      </c>
      <c r="L52">
        <v>1756368979072.8879</v>
      </c>
      <c r="M52" s="36">
        <v>2195461223841.1099</v>
      </c>
      <c r="N52">
        <v>1756368979073.3804</v>
      </c>
      <c r="O52">
        <v>1317276734305.6509</v>
      </c>
      <c r="P52">
        <v>878184489537.92139</v>
      </c>
      <c r="Q52">
        <v>439092244770.19183</v>
      </c>
      <c r="R52" s="36">
        <v>2.4622103720988981</v>
      </c>
      <c r="S52">
        <v>1.9697682976791184</v>
      </c>
      <c r="T52">
        <v>1.4773262232593387</v>
      </c>
      <c r="U52">
        <v>0.9848841488395591</v>
      </c>
      <c r="V52">
        <v>0.4924420744197795</v>
      </c>
      <c r="W52" s="36">
        <v>0</v>
      </c>
      <c r="X52">
        <v>0</v>
      </c>
      <c r="Y52">
        <v>0</v>
      </c>
      <c r="Z52">
        <v>0</v>
      </c>
      <c r="AA52">
        <v>0</v>
      </c>
      <c r="AB52" s="36">
        <v>0</v>
      </c>
      <c r="AC52">
        <v>0</v>
      </c>
      <c r="AD52">
        <v>0</v>
      </c>
      <c r="AE52">
        <v>0</v>
      </c>
      <c r="AF52">
        <v>0</v>
      </c>
      <c r="AG52" s="36">
        <v>0</v>
      </c>
      <c r="AH52">
        <v>0</v>
      </c>
      <c r="AI52">
        <v>0</v>
      </c>
      <c r="AJ52">
        <v>0</v>
      </c>
      <c r="AK52">
        <v>0</v>
      </c>
      <c r="AL52" s="36">
        <v>0</v>
      </c>
    </row>
    <row r="53" spans="1:38" x14ac:dyDescent="0.35">
      <c r="A53" s="14">
        <v>500</v>
      </c>
      <c r="B53" s="35">
        <v>550</v>
      </c>
      <c r="C53" s="36">
        <v>0</v>
      </c>
      <c r="D53">
        <v>0</v>
      </c>
      <c r="E53">
        <v>0</v>
      </c>
      <c r="F53">
        <v>0</v>
      </c>
      <c r="G53">
        <v>0</v>
      </c>
      <c r="H53" s="36">
        <v>0</v>
      </c>
      <c r="I53">
        <v>0</v>
      </c>
      <c r="J53">
        <v>0</v>
      </c>
      <c r="K53">
        <v>0</v>
      </c>
      <c r="L53">
        <v>0</v>
      </c>
      <c r="M53" s="36">
        <v>0</v>
      </c>
      <c r="N53">
        <v>0</v>
      </c>
      <c r="O53">
        <v>0</v>
      </c>
      <c r="P53">
        <v>0</v>
      </c>
      <c r="Q53">
        <v>0</v>
      </c>
      <c r="R53" s="36">
        <v>0</v>
      </c>
      <c r="S53">
        <v>947467990855.61719</v>
      </c>
      <c r="T53">
        <v>1894935981711.2344</v>
      </c>
      <c r="U53">
        <v>2842403972566.8516</v>
      </c>
      <c r="V53">
        <v>3789871963422.4688</v>
      </c>
      <c r="W53" s="36">
        <v>4737339954278.0859</v>
      </c>
      <c r="X53">
        <v>3789871963422.4688</v>
      </c>
      <c r="Y53">
        <v>2842403972566.8516</v>
      </c>
      <c r="Z53">
        <v>1894935981711.2344</v>
      </c>
      <c r="AA53">
        <v>947467990855.61719</v>
      </c>
      <c r="AB53" s="36">
        <v>0</v>
      </c>
      <c r="AC53">
        <v>0</v>
      </c>
      <c r="AD53">
        <v>0</v>
      </c>
      <c r="AE53">
        <v>0</v>
      </c>
      <c r="AF53">
        <v>0</v>
      </c>
      <c r="AG53" s="36">
        <v>0</v>
      </c>
      <c r="AH53">
        <v>0</v>
      </c>
      <c r="AI53">
        <v>0</v>
      </c>
      <c r="AJ53">
        <v>0</v>
      </c>
      <c r="AK53">
        <v>0</v>
      </c>
      <c r="AL53" s="36">
        <v>0</v>
      </c>
    </row>
    <row r="54" spans="1:38" x14ac:dyDescent="0.35">
      <c r="A54" s="14">
        <v>550</v>
      </c>
      <c r="B54" s="35">
        <v>600</v>
      </c>
      <c r="C54" s="36">
        <v>973486670195.6947</v>
      </c>
      <c r="D54">
        <v>778789336156.55579</v>
      </c>
      <c r="E54">
        <v>584092002117.41687</v>
      </c>
      <c r="F54">
        <v>389394668078.27795</v>
      </c>
      <c r="G54">
        <v>194697334039.13901</v>
      </c>
      <c r="H54" s="36">
        <v>0</v>
      </c>
      <c r="I54">
        <v>0</v>
      </c>
      <c r="J54">
        <v>0</v>
      </c>
      <c r="K54">
        <v>0</v>
      </c>
      <c r="L54">
        <v>0</v>
      </c>
      <c r="M54" s="36">
        <v>0</v>
      </c>
      <c r="N54">
        <v>0</v>
      </c>
      <c r="O54">
        <v>0</v>
      </c>
      <c r="P54">
        <v>0</v>
      </c>
      <c r="Q54">
        <v>0</v>
      </c>
      <c r="R54" s="36">
        <v>0</v>
      </c>
      <c r="S54">
        <v>0</v>
      </c>
      <c r="T54">
        <v>0</v>
      </c>
      <c r="U54">
        <v>0</v>
      </c>
      <c r="V54">
        <v>0</v>
      </c>
      <c r="W54" s="36">
        <v>0</v>
      </c>
      <c r="X54">
        <v>0</v>
      </c>
      <c r="Y54">
        <v>0</v>
      </c>
      <c r="Z54">
        <v>0</v>
      </c>
      <c r="AA54">
        <v>0</v>
      </c>
      <c r="AB54" s="36">
        <v>0</v>
      </c>
      <c r="AC54">
        <v>903349113813.3844</v>
      </c>
      <c r="AD54">
        <v>1806698227626.7688</v>
      </c>
      <c r="AE54">
        <v>2710047341440.1533</v>
      </c>
      <c r="AF54">
        <v>3613396455253.5376</v>
      </c>
      <c r="AG54" s="36">
        <v>4516745569066.9219</v>
      </c>
      <c r="AH54">
        <v>3613396455253.5376</v>
      </c>
      <c r="AI54">
        <v>2710047341440.1533</v>
      </c>
      <c r="AJ54">
        <v>1806698227626.769</v>
      </c>
      <c r="AK54">
        <v>903349113813.38464</v>
      </c>
      <c r="AL54" s="36">
        <v>0</v>
      </c>
    </row>
    <row r="55" spans="1:38" x14ac:dyDescent="0.35">
      <c r="A55" s="14">
        <v>600</v>
      </c>
      <c r="B55" s="35">
        <v>650</v>
      </c>
      <c r="C55" s="36">
        <v>0</v>
      </c>
      <c r="D55">
        <v>372197985230.8327</v>
      </c>
      <c r="E55">
        <v>744395970461.66541</v>
      </c>
      <c r="F55">
        <v>1116593955692.498</v>
      </c>
      <c r="G55">
        <v>1488791940923.3308</v>
      </c>
      <c r="H55" s="36">
        <v>1860989926154.1636</v>
      </c>
      <c r="I55">
        <v>1488791940923.3308</v>
      </c>
      <c r="J55">
        <v>1116593955692.498</v>
      </c>
      <c r="K55">
        <v>744395970461.66528</v>
      </c>
      <c r="L55">
        <v>372197985230.83258</v>
      </c>
      <c r="M55" s="36">
        <v>0</v>
      </c>
      <c r="N55">
        <v>0</v>
      </c>
      <c r="O55">
        <v>0</v>
      </c>
      <c r="P55">
        <v>0</v>
      </c>
      <c r="Q55">
        <v>0</v>
      </c>
      <c r="R55" s="36">
        <v>0</v>
      </c>
      <c r="S55">
        <v>0</v>
      </c>
      <c r="T55">
        <v>0</v>
      </c>
      <c r="U55">
        <v>0</v>
      </c>
      <c r="V55">
        <v>0</v>
      </c>
      <c r="W55" s="36">
        <v>0</v>
      </c>
      <c r="X55">
        <v>0</v>
      </c>
      <c r="Y55">
        <v>0</v>
      </c>
      <c r="Z55">
        <v>0</v>
      </c>
      <c r="AA55">
        <v>0</v>
      </c>
      <c r="AB55" s="36">
        <v>0</v>
      </c>
      <c r="AC55">
        <v>0</v>
      </c>
      <c r="AD55">
        <v>0</v>
      </c>
      <c r="AE55">
        <v>0</v>
      </c>
      <c r="AF55">
        <v>0</v>
      </c>
      <c r="AG55" s="36">
        <v>0</v>
      </c>
      <c r="AH55">
        <v>1270726395236.3186</v>
      </c>
      <c r="AI55">
        <v>2541452790472.6372</v>
      </c>
      <c r="AJ55">
        <v>3812179185708.9561</v>
      </c>
      <c r="AK55">
        <v>5082905580945.2744</v>
      </c>
      <c r="AL55" s="36">
        <v>6353631976181.5928</v>
      </c>
    </row>
    <row r="56" spans="1:38" x14ac:dyDescent="0.35">
      <c r="A56" s="14">
        <v>650</v>
      </c>
      <c r="B56" s="35">
        <v>700</v>
      </c>
      <c r="C56" s="36">
        <v>0</v>
      </c>
      <c r="D56">
        <v>0</v>
      </c>
      <c r="E56">
        <v>0</v>
      </c>
      <c r="F56">
        <v>0</v>
      </c>
      <c r="G56">
        <v>0</v>
      </c>
      <c r="H56" s="36">
        <v>0</v>
      </c>
      <c r="I56">
        <v>439092244768.22198</v>
      </c>
      <c r="J56">
        <v>878184489536.44397</v>
      </c>
      <c r="K56">
        <v>1317276734304.666</v>
      </c>
      <c r="L56">
        <v>1756368979072.8879</v>
      </c>
      <c r="M56" s="36">
        <v>2195461223841.1099</v>
      </c>
      <c r="N56">
        <v>1756368979072.8879</v>
      </c>
      <c r="O56">
        <v>1317276734304.666</v>
      </c>
      <c r="P56">
        <v>878184489536.44409</v>
      </c>
      <c r="Q56">
        <v>439092244768.22211</v>
      </c>
      <c r="R56" s="36">
        <v>0</v>
      </c>
      <c r="S56">
        <v>0</v>
      </c>
      <c r="T56">
        <v>0</v>
      </c>
      <c r="U56">
        <v>0</v>
      </c>
      <c r="V56">
        <v>0</v>
      </c>
      <c r="W56" s="36">
        <v>0</v>
      </c>
      <c r="X56">
        <v>0</v>
      </c>
      <c r="Y56">
        <v>0</v>
      </c>
      <c r="Z56">
        <v>0</v>
      </c>
      <c r="AA56">
        <v>0</v>
      </c>
      <c r="AB56" s="36">
        <v>0</v>
      </c>
      <c r="AC56">
        <v>0</v>
      </c>
      <c r="AD56">
        <v>0</v>
      </c>
      <c r="AE56">
        <v>0</v>
      </c>
      <c r="AF56">
        <v>0</v>
      </c>
      <c r="AG56" s="36">
        <v>0</v>
      </c>
      <c r="AH56">
        <v>0</v>
      </c>
      <c r="AI56">
        <v>0</v>
      </c>
      <c r="AJ56">
        <v>0</v>
      </c>
      <c r="AK56">
        <v>0</v>
      </c>
      <c r="AL56" s="36">
        <v>0</v>
      </c>
    </row>
    <row r="57" spans="1:38" x14ac:dyDescent="0.35">
      <c r="A57" s="14">
        <v>700</v>
      </c>
      <c r="B57" s="35">
        <v>750</v>
      </c>
      <c r="C57" s="36">
        <v>0</v>
      </c>
      <c r="D57">
        <v>0</v>
      </c>
      <c r="E57">
        <v>0</v>
      </c>
      <c r="F57">
        <v>0</v>
      </c>
      <c r="G57">
        <v>0</v>
      </c>
      <c r="H57" s="36">
        <v>0</v>
      </c>
      <c r="I57">
        <v>0</v>
      </c>
      <c r="J57">
        <v>0</v>
      </c>
      <c r="K57">
        <v>0</v>
      </c>
      <c r="L57">
        <v>0</v>
      </c>
      <c r="M57" s="36">
        <v>0</v>
      </c>
      <c r="N57">
        <v>0</v>
      </c>
      <c r="O57">
        <v>0</v>
      </c>
      <c r="P57">
        <v>0</v>
      </c>
      <c r="Q57">
        <v>0</v>
      </c>
      <c r="R57" s="36">
        <v>0</v>
      </c>
      <c r="S57">
        <v>1136961627314.7261</v>
      </c>
      <c r="T57">
        <v>2273923254629.4521</v>
      </c>
      <c r="U57">
        <v>3410884881944.1782</v>
      </c>
      <c r="V57">
        <v>4547846509258.9043</v>
      </c>
      <c r="W57" s="36">
        <v>5684808136573.6299</v>
      </c>
      <c r="X57">
        <v>4547846509258.9043</v>
      </c>
      <c r="Y57">
        <v>3410884881944.1782</v>
      </c>
      <c r="Z57">
        <v>2273923254629.4521</v>
      </c>
      <c r="AA57">
        <v>1136961627314.7261</v>
      </c>
      <c r="AB57" s="36">
        <v>0</v>
      </c>
      <c r="AC57">
        <v>0</v>
      </c>
      <c r="AD57">
        <v>0</v>
      </c>
      <c r="AE57">
        <v>0</v>
      </c>
      <c r="AF57">
        <v>0</v>
      </c>
      <c r="AG57" s="36">
        <v>0</v>
      </c>
      <c r="AH57">
        <v>0</v>
      </c>
      <c r="AI57">
        <v>0</v>
      </c>
      <c r="AJ57">
        <v>0</v>
      </c>
      <c r="AK57">
        <v>0</v>
      </c>
      <c r="AL57" s="36">
        <v>0</v>
      </c>
    </row>
    <row r="58" spans="1:38" x14ac:dyDescent="0.35">
      <c r="A58" s="14">
        <v>750</v>
      </c>
      <c r="B58" s="35">
        <v>800</v>
      </c>
      <c r="C58" s="36">
        <v>0</v>
      </c>
      <c r="D58">
        <v>0</v>
      </c>
      <c r="E58">
        <v>0</v>
      </c>
      <c r="F58">
        <v>0</v>
      </c>
      <c r="G58">
        <v>0</v>
      </c>
      <c r="H58" s="36">
        <v>0</v>
      </c>
      <c r="I58">
        <v>0</v>
      </c>
      <c r="J58">
        <v>0</v>
      </c>
      <c r="K58">
        <v>0</v>
      </c>
      <c r="L58">
        <v>0</v>
      </c>
      <c r="M58" s="36">
        <v>0</v>
      </c>
      <c r="N58">
        <v>0</v>
      </c>
      <c r="O58">
        <v>0</v>
      </c>
      <c r="P58">
        <v>0</v>
      </c>
      <c r="Q58">
        <v>0</v>
      </c>
      <c r="R58" s="36">
        <v>0</v>
      </c>
      <c r="S58">
        <v>0</v>
      </c>
      <c r="T58">
        <v>0</v>
      </c>
      <c r="U58">
        <v>0</v>
      </c>
      <c r="V58">
        <v>0</v>
      </c>
      <c r="W58" s="36">
        <v>0</v>
      </c>
      <c r="X58">
        <v>890824589366.1156</v>
      </c>
      <c r="Y58">
        <v>1781649178732.2312</v>
      </c>
      <c r="Z58">
        <v>2672473768098.3467</v>
      </c>
      <c r="AA58">
        <v>3563298357464.4624</v>
      </c>
      <c r="AB58" s="36">
        <v>4454122946830.5781</v>
      </c>
      <c r="AC58">
        <v>3563298357464.4624</v>
      </c>
      <c r="AD58">
        <v>2672473768098.3467</v>
      </c>
      <c r="AE58">
        <v>1781649178732.231</v>
      </c>
      <c r="AF58">
        <v>890824589366.11536</v>
      </c>
      <c r="AG58" s="36">
        <v>0</v>
      </c>
      <c r="AH58">
        <v>0</v>
      </c>
      <c r="AI58">
        <v>0</v>
      </c>
      <c r="AJ58">
        <v>0</v>
      </c>
      <c r="AK58">
        <v>0</v>
      </c>
      <c r="AL58" s="36">
        <v>0</v>
      </c>
    </row>
    <row r="59" spans="1:38" x14ac:dyDescent="0.35">
      <c r="A59" s="14">
        <v>800</v>
      </c>
      <c r="B59" s="35">
        <v>850</v>
      </c>
      <c r="C59" s="36">
        <v>0</v>
      </c>
      <c r="D59">
        <v>0</v>
      </c>
      <c r="E59">
        <v>0</v>
      </c>
      <c r="F59">
        <v>0</v>
      </c>
      <c r="G59">
        <v>0</v>
      </c>
      <c r="H59" s="36">
        <v>0</v>
      </c>
      <c r="I59">
        <v>0</v>
      </c>
      <c r="J59">
        <v>0</v>
      </c>
      <c r="K59">
        <v>0</v>
      </c>
      <c r="L59">
        <v>0</v>
      </c>
      <c r="M59" s="36">
        <v>0</v>
      </c>
      <c r="N59">
        <v>0</v>
      </c>
      <c r="O59">
        <v>0</v>
      </c>
      <c r="P59">
        <v>0</v>
      </c>
      <c r="Q59">
        <v>0</v>
      </c>
      <c r="R59" s="36">
        <v>0</v>
      </c>
      <c r="S59">
        <v>0</v>
      </c>
      <c r="T59">
        <v>0</v>
      </c>
      <c r="U59">
        <v>0</v>
      </c>
      <c r="V59">
        <v>0</v>
      </c>
      <c r="W59" s="36">
        <v>0</v>
      </c>
      <c r="X59">
        <v>0</v>
      </c>
      <c r="Y59">
        <v>0</v>
      </c>
      <c r="Z59">
        <v>0</v>
      </c>
      <c r="AA59">
        <v>0</v>
      </c>
      <c r="AB59" s="36">
        <v>0</v>
      </c>
      <c r="AC59">
        <v>1129186317823.7681</v>
      </c>
      <c r="AD59">
        <v>2258372635647.5361</v>
      </c>
      <c r="AE59">
        <v>3387558953471.3042</v>
      </c>
      <c r="AF59">
        <v>4516745271295.0723</v>
      </c>
      <c r="AG59" s="36">
        <v>5645931589118.8408</v>
      </c>
      <c r="AH59">
        <v>4516745271295.0723</v>
      </c>
      <c r="AI59">
        <v>3387558953471.3042</v>
      </c>
      <c r="AJ59">
        <v>2258372635647.5361</v>
      </c>
      <c r="AK59">
        <v>1129186317823.7681</v>
      </c>
      <c r="AL59" s="36">
        <v>0</v>
      </c>
    </row>
    <row r="60" spans="1:38" x14ac:dyDescent="0.35">
      <c r="A60" s="14">
        <v>850</v>
      </c>
      <c r="B60" s="35">
        <v>900</v>
      </c>
      <c r="C60" s="36">
        <v>0</v>
      </c>
      <c r="D60">
        <v>0</v>
      </c>
      <c r="E60">
        <v>0</v>
      </c>
      <c r="F60">
        <v>0</v>
      </c>
      <c r="G60">
        <v>0</v>
      </c>
      <c r="H60" s="36">
        <v>0</v>
      </c>
      <c r="I60">
        <v>0</v>
      </c>
      <c r="J60">
        <v>0</v>
      </c>
      <c r="K60">
        <v>0</v>
      </c>
      <c r="L60">
        <v>0</v>
      </c>
      <c r="M60" s="36">
        <v>0</v>
      </c>
      <c r="N60">
        <v>0</v>
      </c>
      <c r="O60">
        <v>0</v>
      </c>
      <c r="P60">
        <v>0</v>
      </c>
      <c r="Q60">
        <v>0</v>
      </c>
      <c r="R60" s="36">
        <v>0</v>
      </c>
      <c r="S60">
        <v>0</v>
      </c>
      <c r="T60">
        <v>0</v>
      </c>
      <c r="U60">
        <v>0</v>
      </c>
      <c r="V60">
        <v>0</v>
      </c>
      <c r="W60" s="36">
        <v>0</v>
      </c>
      <c r="X60">
        <v>0</v>
      </c>
      <c r="Y60">
        <v>0</v>
      </c>
      <c r="Z60">
        <v>0</v>
      </c>
      <c r="AA60">
        <v>0</v>
      </c>
      <c r="AB60" s="36">
        <v>0</v>
      </c>
      <c r="AC60">
        <v>0</v>
      </c>
      <c r="AD60">
        <v>0</v>
      </c>
      <c r="AE60">
        <v>0</v>
      </c>
      <c r="AF60">
        <v>0</v>
      </c>
      <c r="AG60" s="36">
        <v>0</v>
      </c>
      <c r="AH60">
        <v>0</v>
      </c>
      <c r="AI60">
        <v>0</v>
      </c>
      <c r="AJ60">
        <v>0</v>
      </c>
      <c r="AK60">
        <v>0</v>
      </c>
      <c r="AL60" s="36">
        <v>0</v>
      </c>
    </row>
    <row r="61" spans="1:38" x14ac:dyDescent="0.35">
      <c r="A61" s="14">
        <v>900</v>
      </c>
      <c r="B61" s="35">
        <v>950</v>
      </c>
      <c r="C61" s="36">
        <v>0</v>
      </c>
      <c r="D61">
        <v>0</v>
      </c>
      <c r="E61">
        <v>0</v>
      </c>
      <c r="F61">
        <v>0</v>
      </c>
      <c r="G61">
        <v>0</v>
      </c>
      <c r="H61" s="36">
        <v>0</v>
      </c>
      <c r="I61">
        <v>0</v>
      </c>
      <c r="J61">
        <v>0</v>
      </c>
      <c r="K61">
        <v>0</v>
      </c>
      <c r="L61">
        <v>0</v>
      </c>
      <c r="M61" s="36">
        <v>0</v>
      </c>
      <c r="N61">
        <v>0</v>
      </c>
      <c r="O61">
        <v>0</v>
      </c>
      <c r="P61">
        <v>0</v>
      </c>
      <c r="Q61">
        <v>0</v>
      </c>
      <c r="R61" s="36">
        <v>0</v>
      </c>
      <c r="S61">
        <v>0</v>
      </c>
      <c r="T61">
        <v>0</v>
      </c>
      <c r="U61">
        <v>0</v>
      </c>
      <c r="V61">
        <v>0</v>
      </c>
      <c r="W61" s="36">
        <v>0</v>
      </c>
      <c r="X61">
        <v>0</v>
      </c>
      <c r="Y61">
        <v>0</v>
      </c>
      <c r="Z61">
        <v>0</v>
      </c>
      <c r="AA61">
        <v>0</v>
      </c>
      <c r="AB61" s="36">
        <v>0</v>
      </c>
      <c r="AC61">
        <v>0</v>
      </c>
      <c r="AD61">
        <v>0</v>
      </c>
      <c r="AE61">
        <v>0</v>
      </c>
      <c r="AF61">
        <v>0</v>
      </c>
      <c r="AG61" s="36">
        <v>0</v>
      </c>
      <c r="AH61">
        <v>1436769021452.8728</v>
      </c>
      <c r="AI61">
        <v>2873538042905.7456</v>
      </c>
      <c r="AJ61">
        <v>4310307064358.6182</v>
      </c>
      <c r="AK61">
        <v>5747076085811.4912</v>
      </c>
      <c r="AL61" s="36">
        <v>7183845107264.3643</v>
      </c>
    </row>
    <row r="62" spans="1:38" x14ac:dyDescent="0.35">
      <c r="A62" s="14">
        <v>950</v>
      </c>
      <c r="B62" s="35">
        <v>1000</v>
      </c>
      <c r="C62" s="36">
        <v>0</v>
      </c>
      <c r="D62">
        <v>0</v>
      </c>
      <c r="E62">
        <v>0</v>
      </c>
      <c r="F62">
        <v>0</v>
      </c>
      <c r="G62">
        <v>0</v>
      </c>
      <c r="H62" s="36">
        <v>0</v>
      </c>
      <c r="I62">
        <v>0</v>
      </c>
      <c r="J62">
        <v>0</v>
      </c>
      <c r="K62">
        <v>0</v>
      </c>
      <c r="L62">
        <v>0</v>
      </c>
      <c r="M62" s="36">
        <v>0</v>
      </c>
      <c r="N62">
        <v>0</v>
      </c>
      <c r="O62">
        <v>0</v>
      </c>
      <c r="P62">
        <v>0</v>
      </c>
      <c r="Q62">
        <v>0</v>
      </c>
      <c r="R62" s="36">
        <v>0</v>
      </c>
      <c r="S62">
        <v>0</v>
      </c>
      <c r="T62">
        <v>0</v>
      </c>
      <c r="U62">
        <v>0</v>
      </c>
      <c r="V62">
        <v>0</v>
      </c>
      <c r="W62" s="36">
        <v>0</v>
      </c>
      <c r="X62">
        <v>0</v>
      </c>
      <c r="Y62">
        <v>0</v>
      </c>
      <c r="Z62">
        <v>0</v>
      </c>
      <c r="AA62">
        <v>0</v>
      </c>
      <c r="AB62" s="36">
        <v>0</v>
      </c>
      <c r="AC62">
        <v>0</v>
      </c>
      <c r="AD62">
        <v>0</v>
      </c>
      <c r="AE62">
        <v>0</v>
      </c>
      <c r="AF62">
        <v>0</v>
      </c>
      <c r="AG62" s="36">
        <v>0</v>
      </c>
      <c r="AH62">
        <v>0</v>
      </c>
      <c r="AI62">
        <v>0</v>
      </c>
      <c r="AJ62">
        <v>0</v>
      </c>
      <c r="AK62">
        <v>0</v>
      </c>
      <c r="AL62" s="36">
        <v>0</v>
      </c>
    </row>
    <row r="63" spans="1:38" x14ac:dyDescent="0.35">
      <c r="A63" s="14">
        <v>1000</v>
      </c>
      <c r="B63" s="35">
        <v>1050</v>
      </c>
      <c r="C63" s="36">
        <v>0</v>
      </c>
      <c r="D63">
        <v>0</v>
      </c>
      <c r="E63">
        <v>0</v>
      </c>
      <c r="F63">
        <v>0</v>
      </c>
      <c r="G63">
        <v>0</v>
      </c>
      <c r="H63" s="36">
        <v>0</v>
      </c>
      <c r="I63">
        <v>0</v>
      </c>
      <c r="J63">
        <v>0</v>
      </c>
      <c r="K63">
        <v>0</v>
      </c>
      <c r="L63">
        <v>0</v>
      </c>
      <c r="M63" s="36">
        <v>0</v>
      </c>
      <c r="N63">
        <v>0</v>
      </c>
      <c r="O63">
        <v>0</v>
      </c>
      <c r="P63">
        <v>0</v>
      </c>
      <c r="Q63">
        <v>0</v>
      </c>
      <c r="R63" s="36">
        <v>0</v>
      </c>
      <c r="S63">
        <v>0</v>
      </c>
      <c r="T63">
        <v>0</v>
      </c>
      <c r="U63">
        <v>0</v>
      </c>
      <c r="V63">
        <v>0</v>
      </c>
      <c r="W63" s="36">
        <v>0</v>
      </c>
      <c r="X63">
        <v>0</v>
      </c>
      <c r="Y63">
        <v>0</v>
      </c>
      <c r="Z63">
        <v>0</v>
      </c>
      <c r="AA63">
        <v>0</v>
      </c>
      <c r="AB63" s="36">
        <v>0</v>
      </c>
      <c r="AC63">
        <v>0</v>
      </c>
      <c r="AD63">
        <v>0</v>
      </c>
      <c r="AE63">
        <v>0</v>
      </c>
      <c r="AF63">
        <v>0</v>
      </c>
      <c r="AG63" s="36">
        <v>0</v>
      </c>
      <c r="AH63">
        <v>0</v>
      </c>
      <c r="AI63">
        <v>0</v>
      </c>
      <c r="AJ63">
        <v>0</v>
      </c>
      <c r="AK63">
        <v>0</v>
      </c>
      <c r="AL63" s="36">
        <v>0</v>
      </c>
    </row>
    <row r="64" spans="1:38" x14ac:dyDescent="0.35">
      <c r="A64" s="14">
        <v>1050</v>
      </c>
      <c r="B64" s="35">
        <v>1100</v>
      </c>
      <c r="C64" s="36">
        <v>1216858337744.6174</v>
      </c>
      <c r="D64">
        <v>973486670196.1698</v>
      </c>
      <c r="E64">
        <v>730115002647.72217</v>
      </c>
      <c r="F64">
        <v>486743335099.27454</v>
      </c>
      <c r="G64">
        <v>243371667550.82693</v>
      </c>
      <c r="H64" s="36">
        <v>2.3793331015830623</v>
      </c>
      <c r="I64">
        <v>614569077977.34717</v>
      </c>
      <c r="J64">
        <v>1229138155952.3149</v>
      </c>
      <c r="K64">
        <v>1843707233927.2827</v>
      </c>
      <c r="L64">
        <v>2458276311902.2505</v>
      </c>
      <c r="M64" s="36">
        <v>3072845389877.2188</v>
      </c>
      <c r="N64">
        <v>2931506348238.6602</v>
      </c>
      <c r="O64">
        <v>2790167306600.1016</v>
      </c>
      <c r="P64">
        <v>2648828264961.543</v>
      </c>
      <c r="Q64">
        <v>2507489223322.9844</v>
      </c>
      <c r="R64" s="36">
        <v>2366150181684.4248</v>
      </c>
      <c r="S64">
        <v>3501872516266.8115</v>
      </c>
      <c r="T64">
        <v>4637594850849.1982</v>
      </c>
      <c r="U64">
        <v>5773317185431.585</v>
      </c>
      <c r="V64">
        <v>6909039520013.9717</v>
      </c>
      <c r="W64" s="36">
        <v>8044761854596.3594</v>
      </c>
      <c r="X64">
        <v>7455209979160.3428</v>
      </c>
      <c r="Y64">
        <v>6865658103724.3262</v>
      </c>
      <c r="Z64">
        <v>6276106228288.3096</v>
      </c>
      <c r="AA64">
        <v>5686554352852.293</v>
      </c>
      <c r="AB64" s="36">
        <v>5097002477416.2783</v>
      </c>
      <c r="AC64">
        <v>4077601981933.0225</v>
      </c>
      <c r="AD64">
        <v>3058201486449.7666</v>
      </c>
      <c r="AE64">
        <v>2038800990966.511</v>
      </c>
      <c r="AF64">
        <v>1019400495483.2554</v>
      </c>
      <c r="AG64" s="36">
        <v>0</v>
      </c>
      <c r="AH64">
        <v>0</v>
      </c>
      <c r="AI64">
        <v>0</v>
      </c>
      <c r="AJ64">
        <v>0</v>
      </c>
      <c r="AK64">
        <v>0</v>
      </c>
      <c r="AL64" s="36">
        <v>0</v>
      </c>
    </row>
    <row r="65" spans="1:38" x14ac:dyDescent="0.35">
      <c r="A65" s="14">
        <v>1100</v>
      </c>
      <c r="B65" s="35">
        <v>1150</v>
      </c>
      <c r="C65" s="36">
        <v>0</v>
      </c>
      <c r="D65">
        <v>0</v>
      </c>
      <c r="E65">
        <v>0</v>
      </c>
      <c r="F65">
        <v>0</v>
      </c>
      <c r="G65">
        <v>0</v>
      </c>
      <c r="H65" s="36">
        <v>0</v>
      </c>
      <c r="I65">
        <v>0</v>
      </c>
      <c r="J65">
        <v>0</v>
      </c>
      <c r="K65">
        <v>0</v>
      </c>
      <c r="L65">
        <v>0</v>
      </c>
      <c r="M65" s="36">
        <v>0</v>
      </c>
      <c r="N65">
        <v>0</v>
      </c>
      <c r="O65">
        <v>0</v>
      </c>
      <c r="P65">
        <v>0</v>
      </c>
      <c r="Q65">
        <v>0</v>
      </c>
      <c r="R65" s="36">
        <v>0</v>
      </c>
      <c r="S65">
        <v>0</v>
      </c>
      <c r="T65">
        <v>0</v>
      </c>
      <c r="U65">
        <v>0</v>
      </c>
      <c r="V65">
        <v>0</v>
      </c>
      <c r="W65" s="36">
        <v>0</v>
      </c>
      <c r="X65">
        <v>0</v>
      </c>
      <c r="Y65">
        <v>0</v>
      </c>
      <c r="Z65">
        <v>0</v>
      </c>
      <c r="AA65">
        <v>0</v>
      </c>
      <c r="AB65" s="36">
        <v>0</v>
      </c>
      <c r="AC65">
        <v>1393048984671.9373</v>
      </c>
      <c r="AD65">
        <v>2786097969343.8745</v>
      </c>
      <c r="AE65">
        <v>4179146954015.8115</v>
      </c>
      <c r="AF65">
        <v>5572195938687.749</v>
      </c>
      <c r="AG65" s="36">
        <v>6965244923359.6865</v>
      </c>
      <c r="AH65">
        <v>5572195938687.749</v>
      </c>
      <c r="AI65">
        <v>4179146954015.8115</v>
      </c>
      <c r="AJ65">
        <v>2786097969343.874</v>
      </c>
      <c r="AK65">
        <v>1393048984671.9368</v>
      </c>
      <c r="AL65" s="36">
        <v>0</v>
      </c>
    </row>
    <row r="66" spans="1:38" x14ac:dyDescent="0.35">
      <c r="A66" s="14">
        <v>1150</v>
      </c>
      <c r="B66" s="35">
        <v>1200</v>
      </c>
      <c r="C66" s="36">
        <v>0</v>
      </c>
      <c r="D66">
        <v>6911169804.3869677</v>
      </c>
      <c r="E66">
        <v>13822339608.773935</v>
      </c>
      <c r="F66">
        <v>20733509413.160904</v>
      </c>
      <c r="G66">
        <v>27644679217.547871</v>
      </c>
      <c r="H66" s="36">
        <v>34555849021.934837</v>
      </c>
      <c r="I66">
        <v>27644679217.547871</v>
      </c>
      <c r="J66">
        <v>20733509413.160904</v>
      </c>
      <c r="K66">
        <v>13822339608.773937</v>
      </c>
      <c r="L66">
        <v>6911169804.3869696</v>
      </c>
      <c r="M66" s="36">
        <v>0</v>
      </c>
      <c r="N66">
        <v>0</v>
      </c>
      <c r="O66">
        <v>0</v>
      </c>
      <c r="P66">
        <v>0</v>
      </c>
      <c r="Q66">
        <v>0</v>
      </c>
      <c r="R66" s="36">
        <v>0</v>
      </c>
      <c r="S66">
        <v>0</v>
      </c>
      <c r="T66">
        <v>0</v>
      </c>
      <c r="U66">
        <v>0</v>
      </c>
      <c r="V66">
        <v>0</v>
      </c>
      <c r="W66" s="36">
        <v>0</v>
      </c>
      <c r="X66">
        <v>0</v>
      </c>
      <c r="Y66">
        <v>0</v>
      </c>
      <c r="Z66">
        <v>0</v>
      </c>
      <c r="AA66">
        <v>0</v>
      </c>
      <c r="AB66" s="36">
        <v>0</v>
      </c>
      <c r="AC66">
        <v>0</v>
      </c>
      <c r="AD66">
        <v>0</v>
      </c>
      <c r="AE66">
        <v>0</v>
      </c>
      <c r="AF66">
        <v>0</v>
      </c>
      <c r="AG66" s="36">
        <v>0</v>
      </c>
      <c r="AH66">
        <v>1524871632715.7957</v>
      </c>
      <c r="AI66">
        <v>3049743265431.5913</v>
      </c>
      <c r="AJ66">
        <v>4574614898147.3867</v>
      </c>
      <c r="AK66">
        <v>6099486530863.1826</v>
      </c>
      <c r="AL66" s="36">
        <v>7624358163578.9785</v>
      </c>
    </row>
    <row r="67" spans="1:38" x14ac:dyDescent="0.35">
      <c r="A67" s="14">
        <v>1200</v>
      </c>
      <c r="B67" s="35">
        <v>1250</v>
      </c>
      <c r="C67" s="36">
        <v>0</v>
      </c>
      <c r="D67">
        <v>476075264877.12762</v>
      </c>
      <c r="E67">
        <v>952150529754.25525</v>
      </c>
      <c r="F67">
        <v>1428225794631.3828</v>
      </c>
      <c r="G67">
        <v>1904301059508.5105</v>
      </c>
      <c r="H67" s="36">
        <v>2380376324385.6382</v>
      </c>
      <c r="I67">
        <v>1904301059508.5105</v>
      </c>
      <c r="J67">
        <v>1428225794631.3828</v>
      </c>
      <c r="K67">
        <v>952150529754.25513</v>
      </c>
      <c r="L67">
        <v>476075264877.1275</v>
      </c>
      <c r="M67" s="36">
        <v>0</v>
      </c>
      <c r="N67">
        <v>0</v>
      </c>
      <c r="O67">
        <v>0</v>
      </c>
      <c r="P67">
        <v>0</v>
      </c>
      <c r="Q67">
        <v>0</v>
      </c>
      <c r="R67" s="36">
        <v>0</v>
      </c>
      <c r="S67">
        <v>0</v>
      </c>
      <c r="T67">
        <v>0</v>
      </c>
      <c r="U67">
        <v>0</v>
      </c>
      <c r="V67">
        <v>0</v>
      </c>
      <c r="W67" s="36">
        <v>0</v>
      </c>
      <c r="X67">
        <v>0</v>
      </c>
      <c r="Y67">
        <v>0</v>
      </c>
      <c r="Z67">
        <v>0</v>
      </c>
      <c r="AA67">
        <v>0</v>
      </c>
      <c r="AB67" s="36">
        <v>0</v>
      </c>
      <c r="AC67">
        <v>0</v>
      </c>
      <c r="AD67">
        <v>0</v>
      </c>
      <c r="AE67">
        <v>0</v>
      </c>
      <c r="AF67">
        <v>0</v>
      </c>
      <c r="AG67" s="36">
        <v>0</v>
      </c>
      <c r="AH67">
        <v>0</v>
      </c>
      <c r="AI67">
        <v>0</v>
      </c>
      <c r="AJ67">
        <v>0</v>
      </c>
      <c r="AK67">
        <v>0</v>
      </c>
      <c r="AL67" s="36">
        <v>0</v>
      </c>
    </row>
    <row r="68" spans="1:38" x14ac:dyDescent="0.35">
      <c r="A68" s="14">
        <v>1250</v>
      </c>
      <c r="B68" s="35">
        <v>1300</v>
      </c>
      <c r="C68" s="36">
        <v>0</v>
      </c>
      <c r="D68">
        <v>0</v>
      </c>
      <c r="E68">
        <v>0</v>
      </c>
      <c r="F68">
        <v>0</v>
      </c>
      <c r="G68">
        <v>0</v>
      </c>
      <c r="H68" s="36">
        <v>0</v>
      </c>
      <c r="I68">
        <v>0</v>
      </c>
      <c r="J68">
        <v>0</v>
      </c>
      <c r="K68">
        <v>0</v>
      </c>
      <c r="L68">
        <v>0</v>
      </c>
      <c r="M68" s="36">
        <v>0</v>
      </c>
      <c r="N68">
        <v>0</v>
      </c>
      <c r="O68">
        <v>0</v>
      </c>
      <c r="P68">
        <v>0</v>
      </c>
      <c r="Q68">
        <v>0</v>
      </c>
      <c r="R68" s="36">
        <v>0</v>
      </c>
      <c r="S68">
        <v>0</v>
      </c>
      <c r="T68">
        <v>0</v>
      </c>
      <c r="U68">
        <v>0</v>
      </c>
      <c r="V68">
        <v>0</v>
      </c>
      <c r="W68" s="36">
        <v>0</v>
      </c>
      <c r="X68">
        <v>0</v>
      </c>
      <c r="Y68">
        <v>0</v>
      </c>
      <c r="Z68">
        <v>0</v>
      </c>
      <c r="AA68">
        <v>0</v>
      </c>
      <c r="AB68" s="36">
        <v>0</v>
      </c>
      <c r="AC68">
        <v>0</v>
      </c>
      <c r="AD68">
        <v>0</v>
      </c>
      <c r="AE68">
        <v>0</v>
      </c>
      <c r="AF68">
        <v>0</v>
      </c>
      <c r="AG68" s="36">
        <v>0</v>
      </c>
      <c r="AH68">
        <v>0</v>
      </c>
      <c r="AI68">
        <v>0</v>
      </c>
      <c r="AJ68">
        <v>0</v>
      </c>
      <c r="AK68">
        <v>0</v>
      </c>
      <c r="AL68" s="36">
        <v>0</v>
      </c>
    </row>
    <row r="69" spans="1:38" x14ac:dyDescent="0.35">
      <c r="A69" s="14">
        <v>1300</v>
      </c>
      <c r="B69" s="35">
        <v>1350</v>
      </c>
      <c r="C69" s="36">
        <v>0</v>
      </c>
      <c r="D69">
        <v>0</v>
      </c>
      <c r="E69">
        <v>0</v>
      </c>
      <c r="F69">
        <v>0</v>
      </c>
      <c r="G69">
        <v>0</v>
      </c>
      <c r="H69" s="36">
        <v>0</v>
      </c>
      <c r="I69">
        <v>0</v>
      </c>
      <c r="J69">
        <v>0</v>
      </c>
      <c r="K69">
        <v>0</v>
      </c>
      <c r="L69">
        <v>0</v>
      </c>
      <c r="M69" s="36">
        <v>0</v>
      </c>
      <c r="N69">
        <v>511640640010.44324</v>
      </c>
      <c r="O69">
        <v>1023281280020.8865</v>
      </c>
      <c r="P69">
        <v>1534921920031.3296</v>
      </c>
      <c r="Q69">
        <v>2046562560041.7729</v>
      </c>
      <c r="R69" s="36">
        <v>2558203200052.2163</v>
      </c>
      <c r="S69">
        <v>2046562560041.7729</v>
      </c>
      <c r="T69">
        <v>1534921920031.3296</v>
      </c>
      <c r="U69">
        <v>1023281280020.8864</v>
      </c>
      <c r="V69">
        <v>511640640010.44312</v>
      </c>
      <c r="W69" s="36">
        <v>0</v>
      </c>
      <c r="X69">
        <v>0</v>
      </c>
      <c r="Y69">
        <v>0</v>
      </c>
      <c r="Z69">
        <v>0</v>
      </c>
      <c r="AA69">
        <v>0</v>
      </c>
      <c r="AB69" s="36">
        <v>0</v>
      </c>
      <c r="AC69">
        <v>0</v>
      </c>
      <c r="AD69">
        <v>0</v>
      </c>
      <c r="AE69">
        <v>0</v>
      </c>
      <c r="AF69">
        <v>0</v>
      </c>
      <c r="AG69" s="36">
        <v>0</v>
      </c>
      <c r="AH69">
        <v>0</v>
      </c>
      <c r="AI69">
        <v>0</v>
      </c>
      <c r="AJ69">
        <v>0</v>
      </c>
      <c r="AK69">
        <v>0</v>
      </c>
      <c r="AL69" s="36">
        <v>0</v>
      </c>
    </row>
    <row r="70" spans="1:38" x14ac:dyDescent="0.35">
      <c r="A70" s="14">
        <v>1350</v>
      </c>
      <c r="B70" s="35">
        <v>1400</v>
      </c>
      <c r="C70" s="36">
        <v>0</v>
      </c>
      <c r="D70">
        <v>0</v>
      </c>
      <c r="E70">
        <v>0</v>
      </c>
      <c r="F70">
        <v>0</v>
      </c>
      <c r="G70">
        <v>0</v>
      </c>
      <c r="H70" s="36">
        <v>0</v>
      </c>
      <c r="I70">
        <v>0</v>
      </c>
      <c r="J70">
        <v>0</v>
      </c>
      <c r="K70">
        <v>0</v>
      </c>
      <c r="L70">
        <v>0</v>
      </c>
      <c r="M70" s="36">
        <v>0</v>
      </c>
      <c r="N70">
        <v>0</v>
      </c>
      <c r="O70">
        <v>0</v>
      </c>
      <c r="P70">
        <v>0</v>
      </c>
      <c r="Q70">
        <v>0</v>
      </c>
      <c r="R70" s="36">
        <v>0</v>
      </c>
      <c r="S70">
        <v>0</v>
      </c>
      <c r="T70">
        <v>0</v>
      </c>
      <c r="U70">
        <v>0</v>
      </c>
      <c r="V70">
        <v>0</v>
      </c>
      <c r="W70" s="36">
        <v>0</v>
      </c>
      <c r="X70">
        <v>0</v>
      </c>
      <c r="Y70">
        <v>0</v>
      </c>
      <c r="Z70">
        <v>0</v>
      </c>
      <c r="AA70">
        <v>0</v>
      </c>
      <c r="AB70" s="36">
        <v>0</v>
      </c>
      <c r="AC70">
        <v>0</v>
      </c>
      <c r="AD70">
        <v>0</v>
      </c>
      <c r="AE70">
        <v>0</v>
      </c>
      <c r="AF70">
        <v>0</v>
      </c>
      <c r="AG70" s="36">
        <v>0</v>
      </c>
      <c r="AH70">
        <v>0</v>
      </c>
      <c r="AI70">
        <v>0</v>
      </c>
      <c r="AJ70">
        <v>0</v>
      </c>
      <c r="AK70">
        <v>0</v>
      </c>
      <c r="AL70" s="36">
        <v>0</v>
      </c>
    </row>
    <row r="71" spans="1:38" x14ac:dyDescent="0.35">
      <c r="A71" s="14">
        <v>1400</v>
      </c>
      <c r="B71" s="35">
        <v>1450</v>
      </c>
      <c r="C71" s="36">
        <v>0</v>
      </c>
      <c r="D71">
        <v>0</v>
      </c>
      <c r="E71">
        <v>0</v>
      </c>
      <c r="F71">
        <v>0</v>
      </c>
      <c r="G71">
        <v>0</v>
      </c>
      <c r="H71" s="36">
        <v>0</v>
      </c>
      <c r="I71">
        <v>0</v>
      </c>
      <c r="J71">
        <v>0</v>
      </c>
      <c r="K71">
        <v>0</v>
      </c>
      <c r="L71">
        <v>0</v>
      </c>
      <c r="M71" s="36">
        <v>0</v>
      </c>
      <c r="N71">
        <v>0</v>
      </c>
      <c r="O71">
        <v>0</v>
      </c>
      <c r="P71">
        <v>0</v>
      </c>
      <c r="Q71">
        <v>0</v>
      </c>
      <c r="R71" s="36">
        <v>0</v>
      </c>
      <c r="S71">
        <v>0</v>
      </c>
      <c r="T71">
        <v>0</v>
      </c>
      <c r="U71">
        <v>0</v>
      </c>
      <c r="V71">
        <v>0</v>
      </c>
      <c r="W71" s="36">
        <v>0</v>
      </c>
      <c r="X71">
        <v>0</v>
      </c>
      <c r="Y71">
        <v>0</v>
      </c>
      <c r="Z71">
        <v>0</v>
      </c>
      <c r="AA71">
        <v>0</v>
      </c>
      <c r="AB71" s="36">
        <v>0</v>
      </c>
      <c r="AC71">
        <v>0</v>
      </c>
      <c r="AD71">
        <v>0</v>
      </c>
      <c r="AE71">
        <v>0</v>
      </c>
      <c r="AF71">
        <v>0</v>
      </c>
      <c r="AG71" s="36">
        <v>0</v>
      </c>
      <c r="AH71">
        <v>0</v>
      </c>
      <c r="AI71">
        <v>0</v>
      </c>
      <c r="AJ71">
        <v>0</v>
      </c>
      <c r="AK71">
        <v>0</v>
      </c>
      <c r="AL71" s="36">
        <v>0</v>
      </c>
    </row>
    <row r="72" spans="1:38" x14ac:dyDescent="0.35">
      <c r="A72" s="14">
        <v>1450</v>
      </c>
      <c r="B72" s="35">
        <v>1500</v>
      </c>
      <c r="C72" s="36">
        <v>0</v>
      </c>
      <c r="D72">
        <v>0</v>
      </c>
      <c r="E72">
        <v>0</v>
      </c>
      <c r="F72">
        <v>0</v>
      </c>
      <c r="G72">
        <v>0</v>
      </c>
      <c r="H72" s="36">
        <v>0</v>
      </c>
      <c r="I72">
        <v>0</v>
      </c>
      <c r="J72">
        <v>0</v>
      </c>
      <c r="K72">
        <v>0</v>
      </c>
      <c r="L72">
        <v>0</v>
      </c>
      <c r="M72" s="36">
        <v>0</v>
      </c>
      <c r="N72">
        <v>0</v>
      </c>
      <c r="O72">
        <v>0</v>
      </c>
      <c r="P72">
        <v>0</v>
      </c>
      <c r="Q72">
        <v>0</v>
      </c>
      <c r="R72" s="36">
        <v>0</v>
      </c>
      <c r="S72">
        <v>0</v>
      </c>
      <c r="T72">
        <v>0</v>
      </c>
      <c r="U72">
        <v>0</v>
      </c>
      <c r="V72">
        <v>0</v>
      </c>
      <c r="W72" s="36">
        <v>0</v>
      </c>
      <c r="X72">
        <v>0</v>
      </c>
      <c r="Y72">
        <v>0</v>
      </c>
      <c r="Z72">
        <v>0</v>
      </c>
      <c r="AA72">
        <v>0</v>
      </c>
      <c r="AB72" s="36">
        <v>0</v>
      </c>
      <c r="AC72">
        <v>0</v>
      </c>
      <c r="AD72">
        <v>0</v>
      </c>
      <c r="AE72">
        <v>0</v>
      </c>
      <c r="AF72">
        <v>0</v>
      </c>
      <c r="AG72" s="36">
        <v>0</v>
      </c>
      <c r="AH72">
        <v>0</v>
      </c>
      <c r="AI72">
        <v>0</v>
      </c>
      <c r="AJ72">
        <v>0</v>
      </c>
      <c r="AK72">
        <v>0</v>
      </c>
      <c r="AL72" s="36">
        <v>0</v>
      </c>
    </row>
    <row r="73" spans="1:38" x14ac:dyDescent="0.35">
      <c r="A73" s="14">
        <v>1500</v>
      </c>
      <c r="B73" s="35">
        <v>1550</v>
      </c>
      <c r="C73" s="36">
        <v>0</v>
      </c>
      <c r="D73">
        <v>0</v>
      </c>
      <c r="E73">
        <v>0</v>
      </c>
      <c r="F73">
        <v>0</v>
      </c>
      <c r="G73">
        <v>0</v>
      </c>
      <c r="H73" s="36">
        <v>0</v>
      </c>
      <c r="I73">
        <v>0</v>
      </c>
      <c r="J73">
        <v>0</v>
      </c>
      <c r="K73">
        <v>0</v>
      </c>
      <c r="L73">
        <v>0</v>
      </c>
      <c r="M73" s="36">
        <v>0</v>
      </c>
      <c r="N73">
        <v>0</v>
      </c>
      <c r="O73">
        <v>0</v>
      </c>
      <c r="P73">
        <v>0</v>
      </c>
      <c r="Q73">
        <v>0</v>
      </c>
      <c r="R73" s="36">
        <v>0</v>
      </c>
      <c r="S73">
        <v>0</v>
      </c>
      <c r="T73">
        <v>0</v>
      </c>
      <c r="U73">
        <v>0</v>
      </c>
      <c r="V73">
        <v>0</v>
      </c>
      <c r="W73" s="36">
        <v>0</v>
      </c>
      <c r="X73">
        <v>0</v>
      </c>
      <c r="Y73">
        <v>0</v>
      </c>
      <c r="Z73">
        <v>0</v>
      </c>
      <c r="AA73">
        <v>0</v>
      </c>
      <c r="AB73" s="36">
        <v>0</v>
      </c>
      <c r="AC73">
        <v>0</v>
      </c>
      <c r="AD73">
        <v>0</v>
      </c>
      <c r="AE73">
        <v>0</v>
      </c>
      <c r="AF73">
        <v>0</v>
      </c>
      <c r="AG73" s="36">
        <v>0</v>
      </c>
      <c r="AH73">
        <v>0</v>
      </c>
      <c r="AI73">
        <v>0</v>
      </c>
      <c r="AJ73">
        <v>0</v>
      </c>
      <c r="AK73">
        <v>0</v>
      </c>
      <c r="AL73" s="36">
        <v>0</v>
      </c>
    </row>
    <row r="74" spans="1:38" x14ac:dyDescent="0.35">
      <c r="A74" s="14">
        <v>1550</v>
      </c>
      <c r="B74" s="35">
        <v>1600</v>
      </c>
      <c r="C74" s="36">
        <v>0</v>
      </c>
      <c r="D74">
        <v>0</v>
      </c>
      <c r="E74">
        <v>0</v>
      </c>
      <c r="F74">
        <v>0</v>
      </c>
      <c r="G74">
        <v>0</v>
      </c>
      <c r="H74" s="36">
        <v>0</v>
      </c>
      <c r="I74">
        <v>0</v>
      </c>
      <c r="J74">
        <v>0</v>
      </c>
      <c r="K74">
        <v>0</v>
      </c>
      <c r="L74">
        <v>0</v>
      </c>
      <c r="M74" s="36">
        <v>0</v>
      </c>
      <c r="N74">
        <v>0</v>
      </c>
      <c r="O74">
        <v>0</v>
      </c>
      <c r="P74">
        <v>0</v>
      </c>
      <c r="Q74">
        <v>0</v>
      </c>
      <c r="R74" s="36">
        <v>0</v>
      </c>
      <c r="S74">
        <v>0</v>
      </c>
      <c r="T74">
        <v>0</v>
      </c>
      <c r="U74">
        <v>0</v>
      </c>
      <c r="V74">
        <v>0</v>
      </c>
      <c r="W74" s="36">
        <v>0</v>
      </c>
      <c r="X74">
        <v>0</v>
      </c>
      <c r="Y74">
        <v>0</v>
      </c>
      <c r="Z74">
        <v>0</v>
      </c>
      <c r="AA74">
        <v>0</v>
      </c>
      <c r="AB74" s="36">
        <v>0</v>
      </c>
      <c r="AC74">
        <v>0</v>
      </c>
      <c r="AD74">
        <v>0</v>
      </c>
      <c r="AE74">
        <v>0</v>
      </c>
      <c r="AF74">
        <v>0</v>
      </c>
      <c r="AG74" s="36">
        <v>0</v>
      </c>
      <c r="AH74">
        <v>0</v>
      </c>
      <c r="AI74">
        <v>0</v>
      </c>
      <c r="AJ74">
        <v>0</v>
      </c>
      <c r="AK74">
        <v>0</v>
      </c>
      <c r="AL74" s="36">
        <v>0</v>
      </c>
    </row>
    <row r="77" spans="1:38" x14ac:dyDescent="0.35">
      <c r="B77" s="34" t="s">
        <v>123</v>
      </c>
      <c r="C77">
        <f>SUM(C3:C74)</f>
        <v>18054343462808.395</v>
      </c>
      <c r="D77">
        <f t="shared" ref="D77:AL77" si="0">SUM(D3:D74)</f>
        <v>17373990803923.064</v>
      </c>
      <c r="E77">
        <f t="shared" si="0"/>
        <v>16693638145037.732</v>
      </c>
      <c r="F77">
        <f t="shared" si="0"/>
        <v>16013285486152.406</v>
      </c>
      <c r="G77">
        <f t="shared" si="0"/>
        <v>15332932827267.076</v>
      </c>
      <c r="H77">
        <f t="shared" si="0"/>
        <v>14652580168381.754</v>
      </c>
      <c r="I77">
        <f t="shared" si="0"/>
        <v>16769022350447.039</v>
      </c>
      <c r="J77">
        <f t="shared" si="0"/>
        <v>18885464532512.324</v>
      </c>
      <c r="K77">
        <f t="shared" si="0"/>
        <v>21001906714577.613</v>
      </c>
      <c r="L77">
        <f t="shared" si="0"/>
        <v>23118348896642.898</v>
      </c>
      <c r="M77">
        <f t="shared" si="0"/>
        <v>25234791078708.188</v>
      </c>
      <c r="N77">
        <f t="shared" si="0"/>
        <v>27404439571705.73</v>
      </c>
      <c r="O77">
        <f t="shared" si="0"/>
        <v>29574088064703.285</v>
      </c>
      <c r="P77">
        <f t="shared" si="0"/>
        <v>31743736557700.828</v>
      </c>
      <c r="Q77">
        <f t="shared" si="0"/>
        <v>33913385050698.371</v>
      </c>
      <c r="R77">
        <f t="shared" si="0"/>
        <v>36083033543695.914</v>
      </c>
      <c r="S77">
        <f t="shared" si="0"/>
        <v>43906246758326.75</v>
      </c>
      <c r="T77">
        <f t="shared" si="0"/>
        <v>51729459972957.578</v>
      </c>
      <c r="U77">
        <f t="shared" si="0"/>
        <v>59552673187588.406</v>
      </c>
      <c r="V77">
        <f t="shared" si="0"/>
        <v>67375886402219.242</v>
      </c>
      <c r="W77">
        <f t="shared" si="0"/>
        <v>75199099616850.094</v>
      </c>
      <c r="X77">
        <f t="shared" si="0"/>
        <v>79277517487838.859</v>
      </c>
      <c r="Y77">
        <f t="shared" si="0"/>
        <v>83355935358827.641</v>
      </c>
      <c r="Z77">
        <f t="shared" si="0"/>
        <v>87434353229816.422</v>
      </c>
      <c r="AA77">
        <f t="shared" si="0"/>
        <v>91512771100805.203</v>
      </c>
      <c r="AB77">
        <f t="shared" si="0"/>
        <v>95591188971793.984</v>
      </c>
      <c r="AC77">
        <f t="shared" si="0"/>
        <v>92667139777373.359</v>
      </c>
      <c r="AD77">
        <f t="shared" si="0"/>
        <v>89743090582952.688</v>
      </c>
      <c r="AE77">
        <f t="shared" si="0"/>
        <v>86819041388532.063</v>
      </c>
      <c r="AF77">
        <f t="shared" si="0"/>
        <v>83894992194111.406</v>
      </c>
      <c r="AG77">
        <f t="shared" si="0"/>
        <v>80970942999690.781</v>
      </c>
      <c r="AH77">
        <f t="shared" si="0"/>
        <v>87180707727961.313</v>
      </c>
      <c r="AI77">
        <f t="shared" si="0"/>
        <v>93390472456231.844</v>
      </c>
      <c r="AJ77">
        <f t="shared" si="0"/>
        <v>99600237184502.375</v>
      </c>
      <c r="AK77">
        <f t="shared" si="0"/>
        <v>105810001912772.92</v>
      </c>
      <c r="AL77">
        <f t="shared" si="0"/>
        <v>112019766641043.44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722DD-4DB4-499C-A359-5240690FC41D}">
  <sheetPr>
    <tabColor rgb="FF7030A0"/>
  </sheetPr>
  <dimension ref="A1:AL77"/>
  <sheetViews>
    <sheetView zoomScale="70" zoomScaleNormal="70" workbookViewId="0"/>
  </sheetViews>
  <sheetFormatPr defaultRowHeight="14.5" x14ac:dyDescent="0.35"/>
  <cols>
    <col min="1" max="2" width="24.26953125" style="14" customWidth="1"/>
    <col min="3" max="3" width="9.54296875" customWidth="1"/>
  </cols>
  <sheetData>
    <row r="1" spans="1:38" x14ac:dyDescent="0.35">
      <c r="A1" s="33" t="s">
        <v>117</v>
      </c>
      <c r="B1" s="33" t="s">
        <v>121</v>
      </c>
      <c r="C1" s="12" t="s">
        <v>118</v>
      </c>
    </row>
    <row r="2" spans="1:38" s="1" customFormat="1" x14ac:dyDescent="0.35">
      <c r="A2" s="34" t="s">
        <v>119</v>
      </c>
      <c r="B2" s="34" t="s">
        <v>120</v>
      </c>
      <c r="C2" s="1">
        <v>2015</v>
      </c>
      <c r="D2" s="1">
        <v>2016</v>
      </c>
      <c r="E2" s="1">
        <v>2017</v>
      </c>
      <c r="F2" s="1">
        <v>2018</v>
      </c>
      <c r="G2" s="1">
        <v>2019</v>
      </c>
      <c r="H2" s="1">
        <v>2020</v>
      </c>
      <c r="I2" s="1">
        <v>2021</v>
      </c>
      <c r="J2" s="1">
        <v>2022</v>
      </c>
      <c r="K2" s="1">
        <v>2023</v>
      </c>
      <c r="L2" s="1">
        <v>2024</v>
      </c>
      <c r="M2" s="1">
        <v>2025</v>
      </c>
      <c r="N2" s="1">
        <v>2026</v>
      </c>
      <c r="O2" s="1">
        <v>2027</v>
      </c>
      <c r="P2" s="1">
        <v>2028</v>
      </c>
      <c r="Q2" s="1">
        <v>2029</v>
      </c>
      <c r="R2" s="1">
        <v>2030</v>
      </c>
      <c r="S2" s="1">
        <v>2031</v>
      </c>
      <c r="T2" s="1">
        <v>2032</v>
      </c>
      <c r="U2" s="1">
        <v>2033</v>
      </c>
      <c r="V2" s="1">
        <v>2034</v>
      </c>
      <c r="W2" s="1">
        <v>2035</v>
      </c>
      <c r="X2" s="1">
        <v>2036</v>
      </c>
      <c r="Y2" s="1">
        <v>2037</v>
      </c>
      <c r="Z2" s="1">
        <v>2038</v>
      </c>
      <c r="AA2" s="1">
        <v>2039</v>
      </c>
      <c r="AB2" s="1">
        <v>2040</v>
      </c>
      <c r="AC2" s="1">
        <v>2041</v>
      </c>
      <c r="AD2" s="1">
        <v>2042</v>
      </c>
      <c r="AE2" s="1">
        <v>2043</v>
      </c>
      <c r="AF2" s="1">
        <v>2044</v>
      </c>
      <c r="AG2" s="1">
        <v>2045</v>
      </c>
      <c r="AH2" s="1">
        <v>2046</v>
      </c>
      <c r="AI2" s="1">
        <v>2047</v>
      </c>
      <c r="AJ2" s="1">
        <v>2048</v>
      </c>
      <c r="AK2" s="1">
        <v>2049</v>
      </c>
      <c r="AL2" s="1">
        <v>2050</v>
      </c>
    </row>
    <row r="3" spans="1:38" x14ac:dyDescent="0.35">
      <c r="A3" s="35">
        <v>-1150</v>
      </c>
      <c r="B3" s="35">
        <v>-1100</v>
      </c>
      <c r="C3" s="36">
        <v>0</v>
      </c>
      <c r="D3">
        <v>0</v>
      </c>
      <c r="E3">
        <v>0</v>
      </c>
      <c r="F3">
        <v>0</v>
      </c>
      <c r="G3">
        <v>0</v>
      </c>
      <c r="H3" s="36">
        <v>0</v>
      </c>
      <c r="I3">
        <v>0</v>
      </c>
      <c r="J3">
        <v>0</v>
      </c>
      <c r="K3">
        <v>0</v>
      </c>
      <c r="L3">
        <v>0</v>
      </c>
      <c r="M3" s="36">
        <v>0</v>
      </c>
      <c r="N3">
        <v>0</v>
      </c>
      <c r="O3">
        <v>0</v>
      </c>
      <c r="P3">
        <v>0</v>
      </c>
      <c r="Q3">
        <v>0</v>
      </c>
      <c r="R3" s="36">
        <v>0</v>
      </c>
      <c r="S3">
        <v>0</v>
      </c>
      <c r="T3">
        <v>0</v>
      </c>
      <c r="U3">
        <v>0</v>
      </c>
      <c r="V3">
        <v>0</v>
      </c>
      <c r="W3" s="36">
        <v>0</v>
      </c>
      <c r="X3">
        <v>0</v>
      </c>
      <c r="Y3">
        <v>0</v>
      </c>
      <c r="Z3">
        <v>0</v>
      </c>
      <c r="AA3">
        <v>0</v>
      </c>
      <c r="AB3" s="36">
        <v>0</v>
      </c>
      <c r="AC3">
        <v>0</v>
      </c>
      <c r="AD3">
        <v>0</v>
      </c>
      <c r="AE3">
        <v>0</v>
      </c>
      <c r="AF3">
        <v>0</v>
      </c>
      <c r="AG3" s="36">
        <v>0</v>
      </c>
      <c r="AH3">
        <v>0</v>
      </c>
      <c r="AI3">
        <v>0</v>
      </c>
      <c r="AJ3">
        <v>0</v>
      </c>
      <c r="AK3">
        <v>0</v>
      </c>
      <c r="AL3" s="36">
        <v>0</v>
      </c>
    </row>
    <row r="4" spans="1:38" x14ac:dyDescent="0.35">
      <c r="A4" s="14">
        <v>-1100</v>
      </c>
      <c r="B4" s="35">
        <v>-1050</v>
      </c>
      <c r="C4" s="36">
        <v>0</v>
      </c>
      <c r="D4">
        <v>0</v>
      </c>
      <c r="E4">
        <v>0</v>
      </c>
      <c r="F4">
        <v>0</v>
      </c>
      <c r="G4">
        <v>0</v>
      </c>
      <c r="H4" s="36">
        <v>0</v>
      </c>
      <c r="I4">
        <v>0</v>
      </c>
      <c r="J4">
        <v>0</v>
      </c>
      <c r="K4">
        <v>0</v>
      </c>
      <c r="L4">
        <v>0</v>
      </c>
      <c r="M4" s="36">
        <v>0</v>
      </c>
      <c r="N4">
        <v>0</v>
      </c>
      <c r="O4">
        <v>0</v>
      </c>
      <c r="P4">
        <v>0</v>
      </c>
      <c r="Q4">
        <v>0</v>
      </c>
      <c r="R4" s="36">
        <v>0</v>
      </c>
      <c r="S4">
        <v>0</v>
      </c>
      <c r="T4">
        <v>0</v>
      </c>
      <c r="U4">
        <v>0</v>
      </c>
      <c r="V4">
        <v>0</v>
      </c>
      <c r="W4" s="36">
        <v>0</v>
      </c>
      <c r="X4">
        <v>0</v>
      </c>
      <c r="Y4">
        <v>0</v>
      </c>
      <c r="Z4">
        <v>0</v>
      </c>
      <c r="AA4">
        <v>0</v>
      </c>
      <c r="AB4" s="36">
        <v>0</v>
      </c>
      <c r="AC4">
        <v>0</v>
      </c>
      <c r="AD4">
        <v>0</v>
      </c>
      <c r="AE4">
        <v>0</v>
      </c>
      <c r="AF4">
        <v>0</v>
      </c>
      <c r="AG4" s="36">
        <v>0</v>
      </c>
      <c r="AH4">
        <v>0</v>
      </c>
      <c r="AI4">
        <v>0</v>
      </c>
      <c r="AJ4">
        <v>0</v>
      </c>
      <c r="AK4">
        <v>0</v>
      </c>
      <c r="AL4" s="36">
        <v>0</v>
      </c>
    </row>
    <row r="5" spans="1:38" x14ac:dyDescent="0.35">
      <c r="A5" s="14">
        <v>-1050</v>
      </c>
      <c r="B5" s="35">
        <v>-1000</v>
      </c>
      <c r="C5" s="36">
        <v>0</v>
      </c>
      <c r="D5">
        <v>0</v>
      </c>
      <c r="E5">
        <v>0</v>
      </c>
      <c r="F5">
        <v>0</v>
      </c>
      <c r="G5">
        <v>0</v>
      </c>
      <c r="H5" s="36">
        <v>0</v>
      </c>
      <c r="I5">
        <v>0</v>
      </c>
      <c r="J5">
        <v>0</v>
      </c>
      <c r="K5">
        <v>0</v>
      </c>
      <c r="L5">
        <v>0</v>
      </c>
      <c r="M5" s="36">
        <v>0</v>
      </c>
      <c r="N5">
        <v>0</v>
      </c>
      <c r="O5">
        <v>0</v>
      </c>
      <c r="P5">
        <v>0</v>
      </c>
      <c r="Q5">
        <v>0</v>
      </c>
      <c r="R5" s="36">
        <v>0</v>
      </c>
      <c r="S5">
        <v>0</v>
      </c>
      <c r="T5">
        <v>0</v>
      </c>
      <c r="U5">
        <v>0</v>
      </c>
      <c r="V5">
        <v>0</v>
      </c>
      <c r="W5" s="36">
        <v>0</v>
      </c>
      <c r="X5">
        <v>0</v>
      </c>
      <c r="Y5">
        <v>0</v>
      </c>
      <c r="Z5">
        <v>0</v>
      </c>
      <c r="AA5">
        <v>0</v>
      </c>
      <c r="AB5" s="36">
        <v>0</v>
      </c>
      <c r="AC5">
        <v>0</v>
      </c>
      <c r="AD5">
        <v>0</v>
      </c>
      <c r="AE5">
        <v>0</v>
      </c>
      <c r="AF5">
        <v>0</v>
      </c>
      <c r="AG5" s="36">
        <v>0</v>
      </c>
      <c r="AH5">
        <v>0</v>
      </c>
      <c r="AI5">
        <v>0</v>
      </c>
      <c r="AJ5">
        <v>0</v>
      </c>
      <c r="AK5">
        <v>0</v>
      </c>
      <c r="AL5" s="36">
        <v>0</v>
      </c>
    </row>
    <row r="6" spans="1:38" x14ac:dyDescent="0.35">
      <c r="A6" s="14">
        <v>-1000</v>
      </c>
      <c r="B6" s="35">
        <v>-950</v>
      </c>
      <c r="C6" s="36">
        <v>0</v>
      </c>
      <c r="D6">
        <v>0</v>
      </c>
      <c r="E6">
        <v>0</v>
      </c>
      <c r="F6">
        <v>0</v>
      </c>
      <c r="G6">
        <v>0</v>
      </c>
      <c r="H6" s="36">
        <v>0</v>
      </c>
      <c r="I6">
        <v>0</v>
      </c>
      <c r="J6">
        <v>0</v>
      </c>
      <c r="K6">
        <v>0</v>
      </c>
      <c r="L6">
        <v>0</v>
      </c>
      <c r="M6" s="36">
        <v>0</v>
      </c>
      <c r="N6">
        <v>0</v>
      </c>
      <c r="O6">
        <v>0</v>
      </c>
      <c r="P6">
        <v>0</v>
      </c>
      <c r="Q6">
        <v>0</v>
      </c>
      <c r="R6" s="36">
        <v>0</v>
      </c>
      <c r="S6">
        <v>0</v>
      </c>
      <c r="T6">
        <v>0</v>
      </c>
      <c r="U6">
        <v>0</v>
      </c>
      <c r="V6">
        <v>0</v>
      </c>
      <c r="W6" s="36">
        <v>0</v>
      </c>
      <c r="X6">
        <v>0</v>
      </c>
      <c r="Y6">
        <v>0</v>
      </c>
      <c r="Z6">
        <v>0</v>
      </c>
      <c r="AA6">
        <v>0</v>
      </c>
      <c r="AB6" s="36">
        <v>0</v>
      </c>
      <c r="AC6">
        <v>0</v>
      </c>
      <c r="AD6">
        <v>0</v>
      </c>
      <c r="AE6">
        <v>0</v>
      </c>
      <c r="AF6">
        <v>0</v>
      </c>
      <c r="AG6" s="36">
        <v>0</v>
      </c>
      <c r="AH6">
        <v>0</v>
      </c>
      <c r="AI6">
        <v>0</v>
      </c>
      <c r="AJ6">
        <v>0</v>
      </c>
      <c r="AK6">
        <v>0</v>
      </c>
      <c r="AL6" s="36">
        <v>0</v>
      </c>
    </row>
    <row r="7" spans="1:38" x14ac:dyDescent="0.35">
      <c r="A7" s="14">
        <v>-950</v>
      </c>
      <c r="B7" s="35">
        <v>-900</v>
      </c>
      <c r="C7" s="36">
        <v>0</v>
      </c>
      <c r="D7">
        <v>0</v>
      </c>
      <c r="E7">
        <v>0</v>
      </c>
      <c r="F7">
        <v>0</v>
      </c>
      <c r="G7">
        <v>0</v>
      </c>
      <c r="H7" s="36">
        <v>0</v>
      </c>
      <c r="I7">
        <v>0</v>
      </c>
      <c r="J7">
        <v>0</v>
      </c>
      <c r="K7">
        <v>0</v>
      </c>
      <c r="L7">
        <v>0</v>
      </c>
      <c r="M7" s="36">
        <v>0</v>
      </c>
      <c r="N7">
        <v>0</v>
      </c>
      <c r="O7">
        <v>0</v>
      </c>
      <c r="P7">
        <v>0</v>
      </c>
      <c r="Q7">
        <v>0</v>
      </c>
      <c r="R7" s="36">
        <v>0</v>
      </c>
      <c r="S7">
        <v>0</v>
      </c>
      <c r="T7">
        <v>0</v>
      </c>
      <c r="U7">
        <v>0</v>
      </c>
      <c r="V7">
        <v>0</v>
      </c>
      <c r="W7" s="36">
        <v>0</v>
      </c>
      <c r="X7">
        <v>0</v>
      </c>
      <c r="Y7">
        <v>0</v>
      </c>
      <c r="Z7">
        <v>0</v>
      </c>
      <c r="AA7">
        <v>0</v>
      </c>
      <c r="AB7" s="36">
        <v>0</v>
      </c>
      <c r="AC7">
        <v>0</v>
      </c>
      <c r="AD7">
        <v>0</v>
      </c>
      <c r="AE7">
        <v>0</v>
      </c>
      <c r="AF7">
        <v>0</v>
      </c>
      <c r="AG7" s="36">
        <v>0</v>
      </c>
      <c r="AH7">
        <v>0</v>
      </c>
      <c r="AI7">
        <v>0</v>
      </c>
      <c r="AJ7">
        <v>0</v>
      </c>
      <c r="AK7">
        <v>0</v>
      </c>
      <c r="AL7" s="36">
        <v>0</v>
      </c>
    </row>
    <row r="8" spans="1:38" x14ac:dyDescent="0.35">
      <c r="A8" s="14">
        <v>-900</v>
      </c>
      <c r="B8" s="35">
        <v>-850</v>
      </c>
      <c r="C8" s="36">
        <v>0</v>
      </c>
      <c r="D8">
        <v>0</v>
      </c>
      <c r="E8">
        <v>0</v>
      </c>
      <c r="F8">
        <v>0</v>
      </c>
      <c r="G8">
        <v>0</v>
      </c>
      <c r="H8" s="36">
        <v>0</v>
      </c>
      <c r="I8">
        <v>0</v>
      </c>
      <c r="J8">
        <v>0</v>
      </c>
      <c r="K8">
        <v>0</v>
      </c>
      <c r="L8">
        <v>0</v>
      </c>
      <c r="M8" s="36">
        <v>0</v>
      </c>
      <c r="N8">
        <v>0</v>
      </c>
      <c r="O8">
        <v>0</v>
      </c>
      <c r="P8">
        <v>0</v>
      </c>
      <c r="Q8">
        <v>0</v>
      </c>
      <c r="R8" s="36">
        <v>0</v>
      </c>
      <c r="S8">
        <v>0</v>
      </c>
      <c r="T8">
        <v>0</v>
      </c>
      <c r="U8">
        <v>0</v>
      </c>
      <c r="V8">
        <v>0</v>
      </c>
      <c r="W8" s="36">
        <v>0</v>
      </c>
      <c r="X8">
        <v>0</v>
      </c>
      <c r="Y8">
        <v>0</v>
      </c>
      <c r="Z8">
        <v>0</v>
      </c>
      <c r="AA8">
        <v>0</v>
      </c>
      <c r="AB8" s="36">
        <v>0</v>
      </c>
      <c r="AC8">
        <v>0</v>
      </c>
      <c r="AD8">
        <v>0</v>
      </c>
      <c r="AE8">
        <v>0</v>
      </c>
      <c r="AF8">
        <v>0</v>
      </c>
      <c r="AG8" s="36">
        <v>0</v>
      </c>
      <c r="AH8">
        <v>0</v>
      </c>
      <c r="AI8">
        <v>0</v>
      </c>
      <c r="AJ8">
        <v>0</v>
      </c>
      <c r="AK8">
        <v>0</v>
      </c>
      <c r="AL8" s="36">
        <v>0</v>
      </c>
    </row>
    <row r="9" spans="1:38" x14ac:dyDescent="0.35">
      <c r="A9" s="14">
        <v>-850</v>
      </c>
      <c r="B9" s="35">
        <v>-800</v>
      </c>
      <c r="C9" s="36">
        <v>0</v>
      </c>
      <c r="D9">
        <v>0</v>
      </c>
      <c r="E9">
        <v>0</v>
      </c>
      <c r="F9">
        <v>0</v>
      </c>
      <c r="G9">
        <v>0</v>
      </c>
      <c r="H9" s="36">
        <v>0</v>
      </c>
      <c r="I9">
        <v>0</v>
      </c>
      <c r="J9">
        <v>0</v>
      </c>
      <c r="K9">
        <v>0</v>
      </c>
      <c r="L9">
        <v>0</v>
      </c>
      <c r="M9" s="36">
        <v>0</v>
      </c>
      <c r="N9">
        <v>0</v>
      </c>
      <c r="O9">
        <v>0</v>
      </c>
      <c r="P9">
        <v>0</v>
      </c>
      <c r="Q9">
        <v>0</v>
      </c>
      <c r="R9" s="36">
        <v>0</v>
      </c>
      <c r="S9">
        <v>0</v>
      </c>
      <c r="T9">
        <v>0</v>
      </c>
      <c r="U9">
        <v>0</v>
      </c>
      <c r="V9">
        <v>0</v>
      </c>
      <c r="W9" s="36">
        <v>0</v>
      </c>
      <c r="X9">
        <v>0</v>
      </c>
      <c r="Y9">
        <v>0</v>
      </c>
      <c r="Z9">
        <v>0</v>
      </c>
      <c r="AA9">
        <v>0</v>
      </c>
      <c r="AB9" s="36">
        <v>0</v>
      </c>
      <c r="AC9">
        <v>0</v>
      </c>
      <c r="AD9">
        <v>0</v>
      </c>
      <c r="AE9">
        <v>0</v>
      </c>
      <c r="AF9">
        <v>0</v>
      </c>
      <c r="AG9" s="36">
        <v>0</v>
      </c>
      <c r="AH9">
        <v>0</v>
      </c>
      <c r="AI9">
        <v>0</v>
      </c>
      <c r="AJ9">
        <v>0</v>
      </c>
      <c r="AK9">
        <v>0</v>
      </c>
      <c r="AL9" s="36">
        <v>0</v>
      </c>
    </row>
    <row r="10" spans="1:38" x14ac:dyDescent="0.35">
      <c r="A10" s="14">
        <v>-800</v>
      </c>
      <c r="B10" s="35">
        <v>-750</v>
      </c>
      <c r="C10" s="36">
        <v>0</v>
      </c>
      <c r="D10">
        <v>0</v>
      </c>
      <c r="E10">
        <v>0</v>
      </c>
      <c r="F10">
        <v>0</v>
      </c>
      <c r="G10">
        <v>0</v>
      </c>
      <c r="H10" s="36">
        <v>0</v>
      </c>
      <c r="I10">
        <v>0</v>
      </c>
      <c r="J10">
        <v>0</v>
      </c>
      <c r="K10">
        <v>0</v>
      </c>
      <c r="L10">
        <v>0</v>
      </c>
      <c r="M10" s="36">
        <v>0</v>
      </c>
      <c r="N10">
        <v>0</v>
      </c>
      <c r="O10">
        <v>0</v>
      </c>
      <c r="P10">
        <v>0</v>
      </c>
      <c r="Q10">
        <v>0</v>
      </c>
      <c r="R10" s="36">
        <v>0</v>
      </c>
      <c r="S10">
        <v>0</v>
      </c>
      <c r="T10">
        <v>0</v>
      </c>
      <c r="U10">
        <v>0</v>
      </c>
      <c r="V10">
        <v>0</v>
      </c>
      <c r="W10" s="36">
        <v>0</v>
      </c>
      <c r="X10">
        <v>0</v>
      </c>
      <c r="Y10">
        <v>0</v>
      </c>
      <c r="Z10">
        <v>0</v>
      </c>
      <c r="AA10">
        <v>0</v>
      </c>
      <c r="AB10" s="36">
        <v>0</v>
      </c>
      <c r="AC10">
        <v>0</v>
      </c>
      <c r="AD10">
        <v>0</v>
      </c>
      <c r="AE10">
        <v>0</v>
      </c>
      <c r="AF10">
        <v>0</v>
      </c>
      <c r="AG10" s="36">
        <v>0</v>
      </c>
      <c r="AH10">
        <v>0</v>
      </c>
      <c r="AI10">
        <v>0</v>
      </c>
      <c r="AJ10">
        <v>0</v>
      </c>
      <c r="AK10">
        <v>0</v>
      </c>
      <c r="AL10" s="36">
        <v>0</v>
      </c>
    </row>
    <row r="11" spans="1:38" x14ac:dyDescent="0.35">
      <c r="A11" s="14">
        <v>-750</v>
      </c>
      <c r="B11" s="35">
        <v>-700</v>
      </c>
      <c r="C11" s="36">
        <v>0</v>
      </c>
      <c r="D11">
        <v>0</v>
      </c>
      <c r="E11">
        <v>0</v>
      </c>
      <c r="F11">
        <v>0</v>
      </c>
      <c r="G11">
        <v>0</v>
      </c>
      <c r="H11" s="36">
        <v>0</v>
      </c>
      <c r="I11">
        <v>0</v>
      </c>
      <c r="J11">
        <v>0</v>
      </c>
      <c r="K11">
        <v>0</v>
      </c>
      <c r="L11">
        <v>0</v>
      </c>
      <c r="M11" s="36">
        <v>0</v>
      </c>
      <c r="N11">
        <v>0</v>
      </c>
      <c r="O11">
        <v>0</v>
      </c>
      <c r="P11">
        <v>0</v>
      </c>
      <c r="Q11">
        <v>0</v>
      </c>
      <c r="R11" s="36">
        <v>0</v>
      </c>
      <c r="S11">
        <v>0</v>
      </c>
      <c r="T11">
        <v>0</v>
      </c>
      <c r="U11">
        <v>0</v>
      </c>
      <c r="V11">
        <v>0</v>
      </c>
      <c r="W11" s="36">
        <v>0</v>
      </c>
      <c r="X11">
        <v>0</v>
      </c>
      <c r="Y11">
        <v>0</v>
      </c>
      <c r="Z11">
        <v>0</v>
      </c>
      <c r="AA11">
        <v>0</v>
      </c>
      <c r="AB11" s="36">
        <v>0</v>
      </c>
      <c r="AC11">
        <v>0</v>
      </c>
      <c r="AD11">
        <v>0</v>
      </c>
      <c r="AE11">
        <v>0</v>
      </c>
      <c r="AF11">
        <v>0</v>
      </c>
      <c r="AG11" s="36">
        <v>0</v>
      </c>
      <c r="AH11">
        <v>0</v>
      </c>
      <c r="AI11">
        <v>0</v>
      </c>
      <c r="AJ11">
        <v>0</v>
      </c>
      <c r="AK11">
        <v>0</v>
      </c>
      <c r="AL11" s="36">
        <v>0</v>
      </c>
    </row>
    <row r="12" spans="1:38" x14ac:dyDescent="0.35">
      <c r="A12" s="14">
        <v>-700</v>
      </c>
      <c r="B12" s="35">
        <v>-650</v>
      </c>
      <c r="C12" s="36">
        <v>0</v>
      </c>
      <c r="D12">
        <v>0</v>
      </c>
      <c r="E12">
        <v>0</v>
      </c>
      <c r="F12">
        <v>0</v>
      </c>
      <c r="G12">
        <v>0</v>
      </c>
      <c r="H12" s="36">
        <v>0</v>
      </c>
      <c r="I12">
        <v>0</v>
      </c>
      <c r="J12">
        <v>0</v>
      </c>
      <c r="K12">
        <v>0</v>
      </c>
      <c r="L12">
        <v>0</v>
      </c>
      <c r="M12" s="36">
        <v>0</v>
      </c>
      <c r="N12">
        <v>0</v>
      </c>
      <c r="O12">
        <v>0</v>
      </c>
      <c r="P12">
        <v>0</v>
      </c>
      <c r="Q12">
        <v>0</v>
      </c>
      <c r="R12" s="36">
        <v>0</v>
      </c>
      <c r="S12">
        <v>0</v>
      </c>
      <c r="T12">
        <v>0</v>
      </c>
      <c r="U12">
        <v>0</v>
      </c>
      <c r="V12">
        <v>0</v>
      </c>
      <c r="W12" s="36">
        <v>0</v>
      </c>
      <c r="X12">
        <v>0</v>
      </c>
      <c r="Y12">
        <v>0</v>
      </c>
      <c r="Z12">
        <v>0</v>
      </c>
      <c r="AA12">
        <v>0</v>
      </c>
      <c r="AB12" s="36">
        <v>0</v>
      </c>
      <c r="AC12">
        <v>0</v>
      </c>
      <c r="AD12">
        <v>0</v>
      </c>
      <c r="AE12">
        <v>0</v>
      </c>
      <c r="AF12">
        <v>0</v>
      </c>
      <c r="AG12" s="36">
        <v>0</v>
      </c>
      <c r="AH12">
        <v>0</v>
      </c>
      <c r="AI12">
        <v>0</v>
      </c>
      <c r="AJ12">
        <v>0</v>
      </c>
      <c r="AK12">
        <v>0</v>
      </c>
      <c r="AL12" s="36">
        <v>0</v>
      </c>
    </row>
    <row r="13" spans="1:38" x14ac:dyDescent="0.35">
      <c r="A13" s="14">
        <v>-650</v>
      </c>
      <c r="B13" s="35">
        <v>-600</v>
      </c>
      <c r="C13" s="36">
        <v>0</v>
      </c>
      <c r="D13">
        <v>0</v>
      </c>
      <c r="E13">
        <v>0</v>
      </c>
      <c r="F13">
        <v>0</v>
      </c>
      <c r="G13">
        <v>0</v>
      </c>
      <c r="H13" s="36">
        <v>0</v>
      </c>
      <c r="I13">
        <v>0</v>
      </c>
      <c r="J13">
        <v>0</v>
      </c>
      <c r="K13">
        <v>0</v>
      </c>
      <c r="L13">
        <v>0</v>
      </c>
      <c r="M13" s="36">
        <v>0</v>
      </c>
      <c r="N13">
        <v>0</v>
      </c>
      <c r="O13">
        <v>0</v>
      </c>
      <c r="P13">
        <v>0</v>
      </c>
      <c r="Q13">
        <v>0</v>
      </c>
      <c r="R13" s="36">
        <v>0</v>
      </c>
      <c r="S13">
        <v>0</v>
      </c>
      <c r="T13">
        <v>0</v>
      </c>
      <c r="U13">
        <v>0</v>
      </c>
      <c r="V13">
        <v>0</v>
      </c>
      <c r="W13" s="36">
        <v>0</v>
      </c>
      <c r="X13">
        <v>0</v>
      </c>
      <c r="Y13">
        <v>0</v>
      </c>
      <c r="Z13">
        <v>0</v>
      </c>
      <c r="AA13">
        <v>0</v>
      </c>
      <c r="AB13" s="36">
        <v>0</v>
      </c>
      <c r="AC13">
        <v>0</v>
      </c>
      <c r="AD13">
        <v>0</v>
      </c>
      <c r="AE13">
        <v>0</v>
      </c>
      <c r="AF13">
        <v>0</v>
      </c>
      <c r="AG13" s="36">
        <v>0</v>
      </c>
      <c r="AH13">
        <v>0</v>
      </c>
      <c r="AI13">
        <v>0</v>
      </c>
      <c r="AJ13">
        <v>0</v>
      </c>
      <c r="AK13">
        <v>0</v>
      </c>
      <c r="AL13" s="36">
        <v>0</v>
      </c>
    </row>
    <row r="14" spans="1:38" x14ac:dyDescent="0.35">
      <c r="A14" s="14">
        <v>-600</v>
      </c>
      <c r="B14" s="35">
        <v>-550</v>
      </c>
      <c r="C14" s="36">
        <v>0</v>
      </c>
      <c r="D14">
        <v>0</v>
      </c>
      <c r="E14">
        <v>0</v>
      </c>
      <c r="F14">
        <v>0</v>
      </c>
      <c r="G14">
        <v>0</v>
      </c>
      <c r="H14" s="36">
        <v>0</v>
      </c>
      <c r="I14">
        <v>0</v>
      </c>
      <c r="J14">
        <v>0</v>
      </c>
      <c r="K14">
        <v>0</v>
      </c>
      <c r="L14">
        <v>0</v>
      </c>
      <c r="M14" s="36">
        <v>0</v>
      </c>
      <c r="N14">
        <v>0</v>
      </c>
      <c r="O14">
        <v>0</v>
      </c>
      <c r="P14">
        <v>0</v>
      </c>
      <c r="Q14">
        <v>0</v>
      </c>
      <c r="R14" s="36">
        <v>0</v>
      </c>
      <c r="S14">
        <v>0</v>
      </c>
      <c r="T14">
        <v>0</v>
      </c>
      <c r="U14">
        <v>0</v>
      </c>
      <c r="V14">
        <v>0</v>
      </c>
      <c r="W14" s="36">
        <v>0</v>
      </c>
      <c r="X14">
        <v>0</v>
      </c>
      <c r="Y14">
        <v>0</v>
      </c>
      <c r="Z14">
        <v>0</v>
      </c>
      <c r="AA14">
        <v>0</v>
      </c>
      <c r="AB14" s="36">
        <v>0</v>
      </c>
      <c r="AC14">
        <v>0</v>
      </c>
      <c r="AD14">
        <v>0</v>
      </c>
      <c r="AE14">
        <v>0</v>
      </c>
      <c r="AF14">
        <v>0</v>
      </c>
      <c r="AG14" s="36">
        <v>0</v>
      </c>
      <c r="AH14">
        <v>0</v>
      </c>
      <c r="AI14">
        <v>0</v>
      </c>
      <c r="AJ14">
        <v>0</v>
      </c>
      <c r="AK14">
        <v>0</v>
      </c>
      <c r="AL14" s="36">
        <v>0</v>
      </c>
    </row>
    <row r="15" spans="1:38" x14ac:dyDescent="0.35">
      <c r="A15" s="14">
        <v>-550</v>
      </c>
      <c r="B15" s="35">
        <v>-500</v>
      </c>
      <c r="C15" s="36">
        <v>0</v>
      </c>
      <c r="D15">
        <v>0</v>
      </c>
      <c r="E15">
        <v>0</v>
      </c>
      <c r="F15">
        <v>0</v>
      </c>
      <c r="G15">
        <v>0</v>
      </c>
      <c r="H15" s="36">
        <v>0</v>
      </c>
      <c r="I15">
        <v>0</v>
      </c>
      <c r="J15">
        <v>0</v>
      </c>
      <c r="K15">
        <v>0</v>
      </c>
      <c r="L15">
        <v>0</v>
      </c>
      <c r="M15" s="36">
        <v>0</v>
      </c>
      <c r="N15">
        <v>0</v>
      </c>
      <c r="O15">
        <v>0</v>
      </c>
      <c r="P15">
        <v>0</v>
      </c>
      <c r="Q15">
        <v>0</v>
      </c>
      <c r="R15" s="36">
        <v>0</v>
      </c>
      <c r="S15">
        <v>0</v>
      </c>
      <c r="T15">
        <v>0</v>
      </c>
      <c r="U15">
        <v>0</v>
      </c>
      <c r="V15">
        <v>0</v>
      </c>
      <c r="W15" s="36">
        <v>0</v>
      </c>
      <c r="X15">
        <v>0</v>
      </c>
      <c r="Y15">
        <v>0</v>
      </c>
      <c r="Z15">
        <v>0</v>
      </c>
      <c r="AA15">
        <v>0</v>
      </c>
      <c r="AB15" s="36">
        <v>0</v>
      </c>
      <c r="AC15">
        <v>0</v>
      </c>
      <c r="AD15">
        <v>0</v>
      </c>
      <c r="AE15">
        <v>0</v>
      </c>
      <c r="AF15">
        <v>0</v>
      </c>
      <c r="AG15" s="36">
        <v>0</v>
      </c>
      <c r="AH15">
        <v>0</v>
      </c>
      <c r="AI15">
        <v>0</v>
      </c>
      <c r="AJ15">
        <v>0</v>
      </c>
      <c r="AK15">
        <v>0</v>
      </c>
      <c r="AL15" s="36">
        <v>0</v>
      </c>
    </row>
    <row r="16" spans="1:38" x14ac:dyDescent="0.35">
      <c r="A16" s="14">
        <v>-500</v>
      </c>
      <c r="B16" s="35">
        <v>-450</v>
      </c>
      <c r="C16" s="36">
        <v>0</v>
      </c>
      <c r="D16">
        <v>0</v>
      </c>
      <c r="E16">
        <v>0</v>
      </c>
      <c r="F16">
        <v>0</v>
      </c>
      <c r="G16">
        <v>0</v>
      </c>
      <c r="H16" s="36">
        <v>0</v>
      </c>
      <c r="I16">
        <v>0</v>
      </c>
      <c r="J16">
        <v>0</v>
      </c>
      <c r="K16">
        <v>0</v>
      </c>
      <c r="L16">
        <v>0</v>
      </c>
      <c r="M16" s="36">
        <v>0</v>
      </c>
      <c r="N16">
        <v>0</v>
      </c>
      <c r="O16">
        <v>0</v>
      </c>
      <c r="P16">
        <v>0</v>
      </c>
      <c r="Q16">
        <v>0</v>
      </c>
      <c r="R16" s="36">
        <v>0</v>
      </c>
      <c r="S16">
        <v>0</v>
      </c>
      <c r="T16">
        <v>0</v>
      </c>
      <c r="U16">
        <v>0</v>
      </c>
      <c r="V16">
        <v>0</v>
      </c>
      <c r="W16" s="36">
        <v>0</v>
      </c>
      <c r="X16">
        <v>0</v>
      </c>
      <c r="Y16">
        <v>0</v>
      </c>
      <c r="Z16">
        <v>0</v>
      </c>
      <c r="AA16">
        <v>0</v>
      </c>
      <c r="AB16" s="36">
        <v>0</v>
      </c>
      <c r="AC16">
        <v>0</v>
      </c>
      <c r="AD16">
        <v>0</v>
      </c>
      <c r="AE16">
        <v>0</v>
      </c>
      <c r="AF16">
        <v>0</v>
      </c>
      <c r="AG16" s="36">
        <v>0</v>
      </c>
      <c r="AH16">
        <v>0</v>
      </c>
      <c r="AI16">
        <v>0</v>
      </c>
      <c r="AJ16">
        <v>0</v>
      </c>
      <c r="AK16">
        <v>0</v>
      </c>
      <c r="AL16" s="36">
        <v>0</v>
      </c>
    </row>
    <row r="17" spans="1:38" x14ac:dyDescent="0.35">
      <c r="A17" s="14">
        <v>-450</v>
      </c>
      <c r="B17" s="35">
        <v>-400</v>
      </c>
      <c r="C17" s="36">
        <v>0</v>
      </c>
      <c r="D17">
        <v>0</v>
      </c>
      <c r="E17">
        <v>0</v>
      </c>
      <c r="F17">
        <v>0</v>
      </c>
      <c r="G17">
        <v>0</v>
      </c>
      <c r="H17" s="36">
        <v>0</v>
      </c>
      <c r="I17">
        <v>0</v>
      </c>
      <c r="J17">
        <v>0</v>
      </c>
      <c r="K17">
        <v>0</v>
      </c>
      <c r="L17">
        <v>0</v>
      </c>
      <c r="M17" s="36">
        <v>0</v>
      </c>
      <c r="N17">
        <v>0</v>
      </c>
      <c r="O17">
        <v>0</v>
      </c>
      <c r="P17">
        <v>0</v>
      </c>
      <c r="Q17">
        <v>0</v>
      </c>
      <c r="R17" s="36">
        <v>0</v>
      </c>
      <c r="S17">
        <v>0</v>
      </c>
      <c r="T17">
        <v>0</v>
      </c>
      <c r="U17">
        <v>0</v>
      </c>
      <c r="V17">
        <v>0</v>
      </c>
      <c r="W17" s="36">
        <v>0</v>
      </c>
      <c r="X17">
        <v>0</v>
      </c>
      <c r="Y17">
        <v>0</v>
      </c>
      <c r="Z17">
        <v>0</v>
      </c>
      <c r="AA17">
        <v>0</v>
      </c>
      <c r="AB17" s="36">
        <v>0</v>
      </c>
      <c r="AC17">
        <v>0</v>
      </c>
      <c r="AD17">
        <v>0</v>
      </c>
      <c r="AE17">
        <v>0</v>
      </c>
      <c r="AF17">
        <v>0</v>
      </c>
      <c r="AG17" s="36">
        <v>0</v>
      </c>
      <c r="AH17">
        <v>0</v>
      </c>
      <c r="AI17">
        <v>0</v>
      </c>
      <c r="AJ17">
        <v>0</v>
      </c>
      <c r="AK17">
        <v>0</v>
      </c>
      <c r="AL17" s="36">
        <v>0</v>
      </c>
    </row>
    <row r="18" spans="1:38" x14ac:dyDescent="0.35">
      <c r="A18" s="14">
        <v>-400</v>
      </c>
      <c r="B18" s="35">
        <v>-350</v>
      </c>
      <c r="C18" s="36">
        <v>0</v>
      </c>
      <c r="D18">
        <v>0</v>
      </c>
      <c r="E18">
        <v>0</v>
      </c>
      <c r="F18">
        <v>0</v>
      </c>
      <c r="G18">
        <v>0</v>
      </c>
      <c r="H18" s="36">
        <v>0</v>
      </c>
      <c r="I18">
        <v>0</v>
      </c>
      <c r="J18">
        <v>0</v>
      </c>
      <c r="K18">
        <v>0</v>
      </c>
      <c r="L18">
        <v>0</v>
      </c>
      <c r="M18" s="36">
        <v>0</v>
      </c>
      <c r="N18">
        <v>0</v>
      </c>
      <c r="O18">
        <v>0</v>
      </c>
      <c r="P18">
        <v>0</v>
      </c>
      <c r="Q18">
        <v>0</v>
      </c>
      <c r="R18" s="36">
        <v>0</v>
      </c>
      <c r="S18">
        <v>0</v>
      </c>
      <c r="T18">
        <v>0</v>
      </c>
      <c r="U18">
        <v>0</v>
      </c>
      <c r="V18">
        <v>0</v>
      </c>
      <c r="W18" s="36">
        <v>0</v>
      </c>
      <c r="X18">
        <v>0</v>
      </c>
      <c r="Y18">
        <v>0</v>
      </c>
      <c r="Z18">
        <v>0</v>
      </c>
      <c r="AA18">
        <v>0</v>
      </c>
      <c r="AB18" s="36">
        <v>0</v>
      </c>
      <c r="AC18">
        <v>0</v>
      </c>
      <c r="AD18">
        <v>0</v>
      </c>
      <c r="AE18">
        <v>0</v>
      </c>
      <c r="AF18">
        <v>0</v>
      </c>
      <c r="AG18" s="36">
        <v>0</v>
      </c>
      <c r="AH18">
        <v>0</v>
      </c>
      <c r="AI18">
        <v>0</v>
      </c>
      <c r="AJ18">
        <v>0</v>
      </c>
      <c r="AK18">
        <v>0</v>
      </c>
      <c r="AL18" s="36">
        <v>0</v>
      </c>
    </row>
    <row r="19" spans="1:38" x14ac:dyDescent="0.35">
      <c r="A19" s="14">
        <v>-350</v>
      </c>
      <c r="B19" s="35">
        <v>-300</v>
      </c>
      <c r="C19" s="36">
        <v>0</v>
      </c>
      <c r="D19">
        <v>0</v>
      </c>
      <c r="E19">
        <v>0</v>
      </c>
      <c r="F19">
        <v>0</v>
      </c>
      <c r="G19">
        <v>0</v>
      </c>
      <c r="H19" s="36">
        <v>0</v>
      </c>
      <c r="I19">
        <v>0</v>
      </c>
      <c r="J19">
        <v>0</v>
      </c>
      <c r="K19">
        <v>0</v>
      </c>
      <c r="L19">
        <v>0</v>
      </c>
      <c r="M19" s="36">
        <v>0</v>
      </c>
      <c r="N19">
        <v>0</v>
      </c>
      <c r="O19">
        <v>0</v>
      </c>
      <c r="P19">
        <v>0</v>
      </c>
      <c r="Q19">
        <v>0</v>
      </c>
      <c r="R19" s="36">
        <v>0</v>
      </c>
      <c r="S19">
        <v>0</v>
      </c>
      <c r="T19">
        <v>0</v>
      </c>
      <c r="U19">
        <v>0</v>
      </c>
      <c r="V19">
        <v>0</v>
      </c>
      <c r="W19" s="36">
        <v>0</v>
      </c>
      <c r="X19">
        <v>0</v>
      </c>
      <c r="Y19">
        <v>0</v>
      </c>
      <c r="Z19">
        <v>0</v>
      </c>
      <c r="AA19">
        <v>0</v>
      </c>
      <c r="AB19" s="36">
        <v>0</v>
      </c>
      <c r="AC19">
        <v>0</v>
      </c>
      <c r="AD19">
        <v>0</v>
      </c>
      <c r="AE19">
        <v>0</v>
      </c>
      <c r="AF19">
        <v>0</v>
      </c>
      <c r="AG19" s="36">
        <v>0</v>
      </c>
      <c r="AH19">
        <v>0</v>
      </c>
      <c r="AI19">
        <v>0</v>
      </c>
      <c r="AJ19">
        <v>0</v>
      </c>
      <c r="AK19">
        <v>0</v>
      </c>
      <c r="AL19" s="36">
        <v>0</v>
      </c>
    </row>
    <row r="20" spans="1:38" x14ac:dyDescent="0.35">
      <c r="A20" s="14">
        <v>-300</v>
      </c>
      <c r="B20" s="35">
        <v>-250</v>
      </c>
      <c r="C20" s="36">
        <v>0</v>
      </c>
      <c r="D20">
        <v>0</v>
      </c>
      <c r="E20">
        <v>0</v>
      </c>
      <c r="F20">
        <v>0</v>
      </c>
      <c r="G20">
        <v>0</v>
      </c>
      <c r="H20" s="36">
        <v>0</v>
      </c>
      <c r="I20">
        <v>0</v>
      </c>
      <c r="J20">
        <v>0</v>
      </c>
      <c r="K20">
        <v>0</v>
      </c>
      <c r="L20">
        <v>0</v>
      </c>
      <c r="M20" s="36">
        <v>0</v>
      </c>
      <c r="N20">
        <v>0</v>
      </c>
      <c r="O20">
        <v>0</v>
      </c>
      <c r="P20">
        <v>0</v>
      </c>
      <c r="Q20">
        <v>0</v>
      </c>
      <c r="R20" s="36">
        <v>0</v>
      </c>
      <c r="S20">
        <v>0</v>
      </c>
      <c r="T20">
        <v>0</v>
      </c>
      <c r="U20">
        <v>0</v>
      </c>
      <c r="V20">
        <v>0</v>
      </c>
      <c r="W20" s="36">
        <v>0</v>
      </c>
      <c r="X20">
        <v>0</v>
      </c>
      <c r="Y20">
        <v>0</v>
      </c>
      <c r="Z20">
        <v>0</v>
      </c>
      <c r="AA20">
        <v>0</v>
      </c>
      <c r="AB20" s="36">
        <v>0</v>
      </c>
      <c r="AC20">
        <v>0</v>
      </c>
      <c r="AD20">
        <v>0</v>
      </c>
      <c r="AE20">
        <v>0</v>
      </c>
      <c r="AF20">
        <v>0</v>
      </c>
      <c r="AG20" s="36">
        <v>0</v>
      </c>
      <c r="AH20">
        <v>0</v>
      </c>
      <c r="AI20">
        <v>0</v>
      </c>
      <c r="AJ20">
        <v>0</v>
      </c>
      <c r="AK20">
        <v>0</v>
      </c>
      <c r="AL20" s="36">
        <v>0</v>
      </c>
    </row>
    <row r="21" spans="1:38" x14ac:dyDescent="0.35">
      <c r="A21" s="14">
        <v>-250</v>
      </c>
      <c r="B21" s="35">
        <v>-200</v>
      </c>
      <c r="C21" s="36">
        <v>0</v>
      </c>
      <c r="D21">
        <v>0</v>
      </c>
      <c r="E21">
        <v>0</v>
      </c>
      <c r="F21">
        <v>0</v>
      </c>
      <c r="G21">
        <v>0</v>
      </c>
      <c r="H21" s="36">
        <v>0</v>
      </c>
      <c r="I21">
        <v>0</v>
      </c>
      <c r="J21">
        <v>0</v>
      </c>
      <c r="K21">
        <v>0</v>
      </c>
      <c r="L21">
        <v>0</v>
      </c>
      <c r="M21" s="36">
        <v>0</v>
      </c>
      <c r="N21">
        <v>0</v>
      </c>
      <c r="O21">
        <v>0</v>
      </c>
      <c r="P21">
        <v>0</v>
      </c>
      <c r="Q21">
        <v>0</v>
      </c>
      <c r="R21" s="36">
        <v>0</v>
      </c>
      <c r="S21">
        <v>0</v>
      </c>
      <c r="T21">
        <v>0</v>
      </c>
      <c r="U21">
        <v>0</v>
      </c>
      <c r="V21">
        <v>0</v>
      </c>
      <c r="W21" s="36">
        <v>0</v>
      </c>
      <c r="X21">
        <v>0</v>
      </c>
      <c r="Y21">
        <v>0</v>
      </c>
      <c r="Z21">
        <v>0</v>
      </c>
      <c r="AA21">
        <v>0</v>
      </c>
      <c r="AB21" s="36">
        <v>0</v>
      </c>
      <c r="AC21">
        <v>0</v>
      </c>
      <c r="AD21">
        <v>0</v>
      </c>
      <c r="AE21">
        <v>0</v>
      </c>
      <c r="AF21">
        <v>0</v>
      </c>
      <c r="AG21" s="36">
        <v>0</v>
      </c>
      <c r="AH21">
        <v>0</v>
      </c>
      <c r="AI21">
        <v>0</v>
      </c>
      <c r="AJ21">
        <v>0</v>
      </c>
      <c r="AK21">
        <v>0</v>
      </c>
      <c r="AL21" s="36">
        <v>0</v>
      </c>
    </row>
    <row r="22" spans="1:38" x14ac:dyDescent="0.35">
      <c r="A22" s="14">
        <v>-200</v>
      </c>
      <c r="B22" s="35">
        <v>-150</v>
      </c>
      <c r="C22" s="36">
        <v>0</v>
      </c>
      <c r="D22">
        <v>0</v>
      </c>
      <c r="E22">
        <v>0</v>
      </c>
      <c r="F22">
        <v>0</v>
      </c>
      <c r="G22">
        <v>0</v>
      </c>
      <c r="H22" s="36">
        <v>0</v>
      </c>
      <c r="I22">
        <v>0</v>
      </c>
      <c r="J22">
        <v>0</v>
      </c>
      <c r="K22">
        <v>0</v>
      </c>
      <c r="L22">
        <v>0</v>
      </c>
      <c r="M22" s="36">
        <v>0</v>
      </c>
      <c r="N22">
        <v>0</v>
      </c>
      <c r="O22">
        <v>0</v>
      </c>
      <c r="P22">
        <v>0</v>
      </c>
      <c r="Q22">
        <v>0</v>
      </c>
      <c r="R22" s="36">
        <v>0</v>
      </c>
      <c r="S22">
        <v>0</v>
      </c>
      <c r="T22">
        <v>0</v>
      </c>
      <c r="U22">
        <v>0</v>
      </c>
      <c r="V22">
        <v>0</v>
      </c>
      <c r="W22" s="36">
        <v>0</v>
      </c>
      <c r="X22">
        <v>0</v>
      </c>
      <c r="Y22">
        <v>0</v>
      </c>
      <c r="Z22">
        <v>0</v>
      </c>
      <c r="AA22">
        <v>0</v>
      </c>
      <c r="AB22" s="36">
        <v>0</v>
      </c>
      <c r="AC22">
        <v>0</v>
      </c>
      <c r="AD22">
        <v>0</v>
      </c>
      <c r="AE22">
        <v>0</v>
      </c>
      <c r="AF22">
        <v>0</v>
      </c>
      <c r="AG22" s="36">
        <v>0</v>
      </c>
      <c r="AH22">
        <v>0</v>
      </c>
      <c r="AI22">
        <v>0</v>
      </c>
      <c r="AJ22">
        <v>0</v>
      </c>
      <c r="AK22">
        <v>0</v>
      </c>
      <c r="AL22" s="36">
        <v>0</v>
      </c>
    </row>
    <row r="23" spans="1:38" x14ac:dyDescent="0.35">
      <c r="A23" s="14">
        <v>-150</v>
      </c>
      <c r="B23" s="35">
        <v>-100</v>
      </c>
      <c r="C23" s="36">
        <v>0</v>
      </c>
      <c r="D23">
        <v>0</v>
      </c>
      <c r="E23">
        <v>0</v>
      </c>
      <c r="F23">
        <v>0</v>
      </c>
      <c r="G23">
        <v>0</v>
      </c>
      <c r="H23" s="36">
        <v>0</v>
      </c>
      <c r="I23">
        <v>0</v>
      </c>
      <c r="J23">
        <v>0</v>
      </c>
      <c r="K23">
        <v>0</v>
      </c>
      <c r="L23">
        <v>0</v>
      </c>
      <c r="M23" s="36">
        <v>0</v>
      </c>
      <c r="N23">
        <v>0</v>
      </c>
      <c r="O23">
        <v>0</v>
      </c>
      <c r="P23">
        <v>0</v>
      </c>
      <c r="Q23">
        <v>0</v>
      </c>
      <c r="R23" s="36">
        <v>0</v>
      </c>
      <c r="S23">
        <v>0</v>
      </c>
      <c r="T23">
        <v>0</v>
      </c>
      <c r="U23">
        <v>0</v>
      </c>
      <c r="V23">
        <v>0</v>
      </c>
      <c r="W23" s="36">
        <v>0</v>
      </c>
      <c r="X23">
        <v>0</v>
      </c>
      <c r="Y23">
        <v>0</v>
      </c>
      <c r="Z23">
        <v>0</v>
      </c>
      <c r="AA23">
        <v>0</v>
      </c>
      <c r="AB23" s="36">
        <v>0</v>
      </c>
      <c r="AC23">
        <v>0</v>
      </c>
      <c r="AD23">
        <v>0</v>
      </c>
      <c r="AE23">
        <v>0</v>
      </c>
      <c r="AF23">
        <v>0</v>
      </c>
      <c r="AG23" s="36">
        <v>0</v>
      </c>
      <c r="AH23">
        <v>0</v>
      </c>
      <c r="AI23">
        <v>0</v>
      </c>
      <c r="AJ23">
        <v>0</v>
      </c>
      <c r="AK23">
        <v>0</v>
      </c>
      <c r="AL23" s="36">
        <v>0</v>
      </c>
    </row>
    <row r="24" spans="1:38" x14ac:dyDescent="0.35">
      <c r="A24" s="37">
        <v>-100</v>
      </c>
      <c r="B24" s="38">
        <v>-90</v>
      </c>
      <c r="C24" s="36">
        <v>0</v>
      </c>
      <c r="D24">
        <v>0</v>
      </c>
      <c r="E24">
        <v>0</v>
      </c>
      <c r="F24">
        <v>0</v>
      </c>
      <c r="G24">
        <v>0</v>
      </c>
      <c r="H24" s="36">
        <v>0</v>
      </c>
      <c r="I24">
        <v>0</v>
      </c>
      <c r="J24">
        <v>0</v>
      </c>
      <c r="K24">
        <v>0</v>
      </c>
      <c r="L24">
        <v>0</v>
      </c>
      <c r="M24" s="36">
        <v>0</v>
      </c>
      <c r="N24">
        <v>0</v>
      </c>
      <c r="O24">
        <v>0</v>
      </c>
      <c r="P24">
        <v>0</v>
      </c>
      <c r="Q24">
        <v>0</v>
      </c>
      <c r="R24" s="36">
        <v>0</v>
      </c>
      <c r="S24">
        <v>0</v>
      </c>
      <c r="T24">
        <v>0</v>
      </c>
      <c r="U24">
        <v>0</v>
      </c>
      <c r="V24">
        <v>0</v>
      </c>
      <c r="W24" s="36">
        <v>0</v>
      </c>
      <c r="X24">
        <v>0</v>
      </c>
      <c r="Y24">
        <v>0</v>
      </c>
      <c r="Z24">
        <v>0</v>
      </c>
      <c r="AA24">
        <v>0</v>
      </c>
      <c r="AB24" s="36">
        <v>0</v>
      </c>
      <c r="AC24">
        <v>0</v>
      </c>
      <c r="AD24">
        <v>0</v>
      </c>
      <c r="AE24">
        <v>0</v>
      </c>
      <c r="AF24">
        <v>0</v>
      </c>
      <c r="AG24" s="36">
        <v>0</v>
      </c>
      <c r="AH24">
        <v>0</v>
      </c>
      <c r="AI24">
        <v>0</v>
      </c>
      <c r="AJ24">
        <v>0</v>
      </c>
      <c r="AK24">
        <v>0</v>
      </c>
      <c r="AL24" s="36">
        <v>0</v>
      </c>
    </row>
    <row r="25" spans="1:38" x14ac:dyDescent="0.35">
      <c r="A25" s="37">
        <v>-90</v>
      </c>
      <c r="B25" s="38">
        <v>-80</v>
      </c>
      <c r="C25" s="36">
        <v>0</v>
      </c>
      <c r="D25">
        <v>0</v>
      </c>
      <c r="E25">
        <v>0</v>
      </c>
      <c r="F25">
        <v>0</v>
      </c>
      <c r="G25">
        <v>0</v>
      </c>
      <c r="H25" s="36">
        <v>0</v>
      </c>
      <c r="I25">
        <v>0</v>
      </c>
      <c r="J25">
        <v>0</v>
      </c>
      <c r="K25">
        <v>0</v>
      </c>
      <c r="L25">
        <v>0</v>
      </c>
      <c r="M25" s="36">
        <v>0</v>
      </c>
      <c r="N25">
        <v>0</v>
      </c>
      <c r="O25">
        <v>0</v>
      </c>
      <c r="P25">
        <v>0</v>
      </c>
      <c r="Q25">
        <v>0</v>
      </c>
      <c r="R25" s="36">
        <v>0</v>
      </c>
      <c r="S25">
        <v>0</v>
      </c>
      <c r="T25">
        <v>0</v>
      </c>
      <c r="U25">
        <v>0</v>
      </c>
      <c r="V25">
        <v>0</v>
      </c>
      <c r="W25" s="36">
        <v>0</v>
      </c>
      <c r="X25">
        <v>0</v>
      </c>
      <c r="Y25">
        <v>0</v>
      </c>
      <c r="Z25">
        <v>0</v>
      </c>
      <c r="AA25">
        <v>0</v>
      </c>
      <c r="AB25" s="36">
        <v>0</v>
      </c>
      <c r="AC25">
        <v>0</v>
      </c>
      <c r="AD25">
        <v>0</v>
      </c>
      <c r="AE25">
        <v>0</v>
      </c>
      <c r="AF25">
        <v>0</v>
      </c>
      <c r="AG25" s="36">
        <v>0</v>
      </c>
      <c r="AH25">
        <v>0</v>
      </c>
      <c r="AI25">
        <v>0</v>
      </c>
      <c r="AJ25">
        <v>0</v>
      </c>
      <c r="AK25">
        <v>0</v>
      </c>
      <c r="AL25" s="36">
        <v>0</v>
      </c>
    </row>
    <row r="26" spans="1:38" x14ac:dyDescent="0.35">
      <c r="A26" s="37">
        <v>-80</v>
      </c>
      <c r="B26" s="38">
        <v>-70</v>
      </c>
      <c r="C26" s="36">
        <v>0</v>
      </c>
      <c r="D26">
        <v>0</v>
      </c>
      <c r="E26">
        <v>0</v>
      </c>
      <c r="F26">
        <v>0</v>
      </c>
      <c r="G26">
        <v>0</v>
      </c>
      <c r="H26" s="36">
        <v>0</v>
      </c>
      <c r="I26">
        <v>0</v>
      </c>
      <c r="J26">
        <v>0</v>
      </c>
      <c r="K26">
        <v>0</v>
      </c>
      <c r="L26">
        <v>0</v>
      </c>
      <c r="M26" s="36">
        <v>0</v>
      </c>
      <c r="N26">
        <v>0</v>
      </c>
      <c r="O26">
        <v>0</v>
      </c>
      <c r="P26">
        <v>0</v>
      </c>
      <c r="Q26">
        <v>0</v>
      </c>
      <c r="R26" s="36">
        <v>0</v>
      </c>
      <c r="S26">
        <v>0</v>
      </c>
      <c r="T26">
        <v>0</v>
      </c>
      <c r="U26">
        <v>0</v>
      </c>
      <c r="V26">
        <v>0</v>
      </c>
      <c r="W26" s="36">
        <v>0</v>
      </c>
      <c r="X26">
        <v>0</v>
      </c>
      <c r="Y26">
        <v>0</v>
      </c>
      <c r="Z26">
        <v>0</v>
      </c>
      <c r="AA26">
        <v>0</v>
      </c>
      <c r="AB26" s="36">
        <v>0</v>
      </c>
      <c r="AC26">
        <v>0</v>
      </c>
      <c r="AD26">
        <v>0</v>
      </c>
      <c r="AE26">
        <v>0</v>
      </c>
      <c r="AF26">
        <v>0</v>
      </c>
      <c r="AG26" s="36">
        <v>0</v>
      </c>
      <c r="AH26">
        <v>0</v>
      </c>
      <c r="AI26">
        <v>0</v>
      </c>
      <c r="AJ26">
        <v>0</v>
      </c>
      <c r="AK26">
        <v>0</v>
      </c>
      <c r="AL26" s="36">
        <v>0</v>
      </c>
    </row>
    <row r="27" spans="1:38" x14ac:dyDescent="0.35">
      <c r="A27" s="37">
        <v>-70</v>
      </c>
      <c r="B27" s="38">
        <v>-60</v>
      </c>
      <c r="C27" s="36">
        <v>0</v>
      </c>
      <c r="D27">
        <v>0</v>
      </c>
      <c r="E27">
        <v>0</v>
      </c>
      <c r="F27">
        <v>0</v>
      </c>
      <c r="G27">
        <v>0</v>
      </c>
      <c r="H27" s="36">
        <v>0</v>
      </c>
      <c r="I27">
        <v>0</v>
      </c>
      <c r="J27">
        <v>0</v>
      </c>
      <c r="K27">
        <v>0</v>
      </c>
      <c r="L27">
        <v>0</v>
      </c>
      <c r="M27" s="36">
        <v>0</v>
      </c>
      <c r="N27">
        <v>0</v>
      </c>
      <c r="O27">
        <v>0</v>
      </c>
      <c r="P27">
        <v>0</v>
      </c>
      <c r="Q27">
        <v>0</v>
      </c>
      <c r="R27" s="36">
        <v>0</v>
      </c>
      <c r="S27">
        <v>0</v>
      </c>
      <c r="T27">
        <v>0</v>
      </c>
      <c r="U27">
        <v>0</v>
      </c>
      <c r="V27">
        <v>0</v>
      </c>
      <c r="W27" s="36">
        <v>0</v>
      </c>
      <c r="X27">
        <v>0</v>
      </c>
      <c r="Y27">
        <v>0</v>
      </c>
      <c r="Z27">
        <v>0</v>
      </c>
      <c r="AA27">
        <v>0</v>
      </c>
      <c r="AB27" s="36">
        <v>0</v>
      </c>
      <c r="AC27">
        <v>0</v>
      </c>
      <c r="AD27">
        <v>0</v>
      </c>
      <c r="AE27">
        <v>0</v>
      </c>
      <c r="AF27">
        <v>0</v>
      </c>
      <c r="AG27" s="36">
        <v>0</v>
      </c>
      <c r="AH27">
        <v>0</v>
      </c>
      <c r="AI27">
        <v>0</v>
      </c>
      <c r="AJ27">
        <v>0</v>
      </c>
      <c r="AK27">
        <v>0</v>
      </c>
      <c r="AL27" s="36">
        <v>0</v>
      </c>
    </row>
    <row r="28" spans="1:38" x14ac:dyDescent="0.35">
      <c r="A28" s="37">
        <v>-60</v>
      </c>
      <c r="B28" s="38">
        <v>-50</v>
      </c>
      <c r="C28" s="36">
        <v>0</v>
      </c>
      <c r="D28">
        <v>0</v>
      </c>
      <c r="E28">
        <v>0</v>
      </c>
      <c r="F28">
        <v>0</v>
      </c>
      <c r="G28">
        <v>0</v>
      </c>
      <c r="H28" s="36">
        <v>0</v>
      </c>
      <c r="I28">
        <v>0</v>
      </c>
      <c r="J28">
        <v>0</v>
      </c>
      <c r="K28">
        <v>0</v>
      </c>
      <c r="L28">
        <v>0</v>
      </c>
      <c r="M28" s="36">
        <v>0</v>
      </c>
      <c r="N28">
        <v>0</v>
      </c>
      <c r="O28">
        <v>0</v>
      </c>
      <c r="P28">
        <v>0</v>
      </c>
      <c r="Q28">
        <v>0</v>
      </c>
      <c r="R28" s="36">
        <v>0</v>
      </c>
      <c r="S28">
        <v>0</v>
      </c>
      <c r="T28">
        <v>0</v>
      </c>
      <c r="U28">
        <v>0</v>
      </c>
      <c r="V28">
        <v>0</v>
      </c>
      <c r="W28" s="36">
        <v>0</v>
      </c>
      <c r="X28">
        <v>0</v>
      </c>
      <c r="Y28">
        <v>0</v>
      </c>
      <c r="Z28">
        <v>0</v>
      </c>
      <c r="AA28">
        <v>0</v>
      </c>
      <c r="AB28" s="36">
        <v>0</v>
      </c>
      <c r="AC28">
        <v>0</v>
      </c>
      <c r="AD28">
        <v>0</v>
      </c>
      <c r="AE28">
        <v>0</v>
      </c>
      <c r="AF28">
        <v>0</v>
      </c>
      <c r="AG28" s="36">
        <v>0</v>
      </c>
      <c r="AH28">
        <v>0</v>
      </c>
      <c r="AI28">
        <v>0</v>
      </c>
      <c r="AJ28">
        <v>0</v>
      </c>
      <c r="AK28">
        <v>0</v>
      </c>
      <c r="AL28" s="36">
        <v>0</v>
      </c>
    </row>
    <row r="29" spans="1:38" x14ac:dyDescent="0.35">
      <c r="A29" s="37">
        <v>-50</v>
      </c>
      <c r="B29" s="38">
        <v>-40</v>
      </c>
      <c r="C29" s="36">
        <v>0</v>
      </c>
      <c r="D29">
        <v>0</v>
      </c>
      <c r="E29">
        <v>0</v>
      </c>
      <c r="F29">
        <v>0</v>
      </c>
      <c r="G29">
        <v>0</v>
      </c>
      <c r="H29" s="36">
        <v>0</v>
      </c>
      <c r="I29">
        <v>0</v>
      </c>
      <c r="J29">
        <v>0</v>
      </c>
      <c r="K29">
        <v>0</v>
      </c>
      <c r="L29">
        <v>0</v>
      </c>
      <c r="M29" s="36">
        <v>0</v>
      </c>
      <c r="N29">
        <v>0</v>
      </c>
      <c r="O29">
        <v>0</v>
      </c>
      <c r="P29">
        <v>0</v>
      </c>
      <c r="Q29">
        <v>0</v>
      </c>
      <c r="R29" s="36">
        <v>0</v>
      </c>
      <c r="S29">
        <v>0</v>
      </c>
      <c r="T29">
        <v>0</v>
      </c>
      <c r="U29">
        <v>0</v>
      </c>
      <c r="V29">
        <v>0</v>
      </c>
      <c r="W29" s="36">
        <v>0</v>
      </c>
      <c r="X29">
        <v>0</v>
      </c>
      <c r="Y29">
        <v>0</v>
      </c>
      <c r="Z29">
        <v>0</v>
      </c>
      <c r="AA29">
        <v>0</v>
      </c>
      <c r="AB29" s="36">
        <v>0</v>
      </c>
      <c r="AC29">
        <v>0</v>
      </c>
      <c r="AD29">
        <v>0</v>
      </c>
      <c r="AE29">
        <v>0</v>
      </c>
      <c r="AF29">
        <v>0</v>
      </c>
      <c r="AG29" s="36">
        <v>0</v>
      </c>
      <c r="AH29">
        <v>0</v>
      </c>
      <c r="AI29">
        <v>0</v>
      </c>
      <c r="AJ29">
        <v>0</v>
      </c>
      <c r="AK29">
        <v>0</v>
      </c>
      <c r="AL29" s="36">
        <v>0</v>
      </c>
    </row>
    <row r="30" spans="1:38" x14ac:dyDescent="0.35">
      <c r="A30" s="37">
        <v>-40</v>
      </c>
      <c r="B30" s="38">
        <v>-30</v>
      </c>
      <c r="C30" s="36">
        <v>0</v>
      </c>
      <c r="D30">
        <v>0</v>
      </c>
      <c r="E30">
        <v>0</v>
      </c>
      <c r="F30">
        <v>0</v>
      </c>
      <c r="G30">
        <v>0</v>
      </c>
      <c r="H30" s="36">
        <v>0</v>
      </c>
      <c r="I30">
        <v>0</v>
      </c>
      <c r="J30">
        <v>0</v>
      </c>
      <c r="K30">
        <v>0</v>
      </c>
      <c r="L30">
        <v>0</v>
      </c>
      <c r="M30" s="36">
        <v>0</v>
      </c>
      <c r="N30">
        <v>0</v>
      </c>
      <c r="O30">
        <v>0</v>
      </c>
      <c r="P30">
        <v>0</v>
      </c>
      <c r="Q30">
        <v>0</v>
      </c>
      <c r="R30" s="36">
        <v>0</v>
      </c>
      <c r="S30">
        <v>0</v>
      </c>
      <c r="T30">
        <v>0</v>
      </c>
      <c r="U30">
        <v>0</v>
      </c>
      <c r="V30">
        <v>0</v>
      </c>
      <c r="W30" s="36">
        <v>0</v>
      </c>
      <c r="X30">
        <v>0</v>
      </c>
      <c r="Y30">
        <v>0</v>
      </c>
      <c r="Z30">
        <v>0</v>
      </c>
      <c r="AA30">
        <v>0</v>
      </c>
      <c r="AB30" s="36">
        <v>0</v>
      </c>
      <c r="AC30">
        <v>0</v>
      </c>
      <c r="AD30">
        <v>0</v>
      </c>
      <c r="AE30">
        <v>0</v>
      </c>
      <c r="AF30">
        <v>0</v>
      </c>
      <c r="AG30" s="36">
        <v>0</v>
      </c>
      <c r="AH30">
        <v>0</v>
      </c>
      <c r="AI30">
        <v>0</v>
      </c>
      <c r="AJ30">
        <v>0</v>
      </c>
      <c r="AK30">
        <v>0</v>
      </c>
      <c r="AL30" s="36">
        <v>0</v>
      </c>
    </row>
    <row r="31" spans="1:38" x14ac:dyDescent="0.35">
      <c r="A31" s="37">
        <v>-30</v>
      </c>
      <c r="B31" s="38">
        <v>-20</v>
      </c>
      <c r="C31" s="36">
        <v>0</v>
      </c>
      <c r="D31">
        <v>0</v>
      </c>
      <c r="E31">
        <v>0</v>
      </c>
      <c r="F31">
        <v>0</v>
      </c>
      <c r="G31">
        <v>0</v>
      </c>
      <c r="H31" s="36">
        <v>0</v>
      </c>
      <c r="I31">
        <v>0</v>
      </c>
      <c r="J31">
        <v>0</v>
      </c>
      <c r="K31">
        <v>0</v>
      </c>
      <c r="L31">
        <v>0</v>
      </c>
      <c r="M31" s="36">
        <v>0</v>
      </c>
      <c r="N31">
        <v>0</v>
      </c>
      <c r="O31">
        <v>0</v>
      </c>
      <c r="P31">
        <v>0</v>
      </c>
      <c r="Q31">
        <v>0</v>
      </c>
      <c r="R31" s="36">
        <v>0</v>
      </c>
      <c r="S31">
        <v>0</v>
      </c>
      <c r="T31">
        <v>0</v>
      </c>
      <c r="U31">
        <v>0</v>
      </c>
      <c r="V31">
        <v>0</v>
      </c>
      <c r="W31" s="36">
        <v>0</v>
      </c>
      <c r="X31">
        <v>0</v>
      </c>
      <c r="Y31">
        <v>0</v>
      </c>
      <c r="Z31">
        <v>0</v>
      </c>
      <c r="AA31">
        <v>0</v>
      </c>
      <c r="AB31" s="36">
        <v>0</v>
      </c>
      <c r="AC31">
        <v>0</v>
      </c>
      <c r="AD31">
        <v>0</v>
      </c>
      <c r="AE31">
        <v>0</v>
      </c>
      <c r="AF31">
        <v>0</v>
      </c>
      <c r="AG31" s="36">
        <v>0</v>
      </c>
      <c r="AH31">
        <v>0</v>
      </c>
      <c r="AI31">
        <v>0</v>
      </c>
      <c r="AJ31">
        <v>0</v>
      </c>
      <c r="AK31">
        <v>0</v>
      </c>
      <c r="AL31" s="36">
        <v>0</v>
      </c>
    </row>
    <row r="32" spans="1:38" x14ac:dyDescent="0.35">
      <c r="A32" s="37">
        <v>-20</v>
      </c>
      <c r="B32" s="38">
        <v>-10</v>
      </c>
      <c r="C32" s="36">
        <v>0</v>
      </c>
      <c r="D32">
        <v>0</v>
      </c>
      <c r="E32">
        <v>0</v>
      </c>
      <c r="F32">
        <v>0</v>
      </c>
      <c r="G32">
        <v>0</v>
      </c>
      <c r="H32" s="36">
        <v>0</v>
      </c>
      <c r="I32">
        <v>0</v>
      </c>
      <c r="J32">
        <v>0</v>
      </c>
      <c r="K32">
        <v>0</v>
      </c>
      <c r="L32">
        <v>0</v>
      </c>
      <c r="M32" s="36">
        <v>0</v>
      </c>
      <c r="N32">
        <v>0</v>
      </c>
      <c r="O32">
        <v>0</v>
      </c>
      <c r="P32">
        <v>0</v>
      </c>
      <c r="Q32">
        <v>0</v>
      </c>
      <c r="R32" s="36">
        <v>0</v>
      </c>
      <c r="S32">
        <v>0</v>
      </c>
      <c r="T32">
        <v>0</v>
      </c>
      <c r="U32">
        <v>0</v>
      </c>
      <c r="V32">
        <v>0</v>
      </c>
      <c r="W32" s="36">
        <v>0</v>
      </c>
      <c r="X32">
        <v>0</v>
      </c>
      <c r="Y32">
        <v>0</v>
      </c>
      <c r="Z32">
        <v>0</v>
      </c>
      <c r="AA32">
        <v>0</v>
      </c>
      <c r="AB32" s="36">
        <v>0</v>
      </c>
      <c r="AC32">
        <v>0</v>
      </c>
      <c r="AD32">
        <v>0</v>
      </c>
      <c r="AE32">
        <v>0</v>
      </c>
      <c r="AF32">
        <v>0</v>
      </c>
      <c r="AG32" s="36">
        <v>0</v>
      </c>
      <c r="AH32">
        <v>0</v>
      </c>
      <c r="AI32">
        <v>0</v>
      </c>
      <c r="AJ32">
        <v>0</v>
      </c>
      <c r="AK32">
        <v>0</v>
      </c>
      <c r="AL32" s="36">
        <v>0</v>
      </c>
    </row>
    <row r="33" spans="1:38" x14ac:dyDescent="0.35">
      <c r="A33" s="37">
        <v>-10</v>
      </c>
      <c r="B33" s="38">
        <v>0</v>
      </c>
      <c r="C33" s="36">
        <v>0</v>
      </c>
      <c r="D33">
        <v>0</v>
      </c>
      <c r="E33">
        <v>0</v>
      </c>
      <c r="F33">
        <v>0</v>
      </c>
      <c r="G33">
        <v>0</v>
      </c>
      <c r="H33" s="36">
        <v>0</v>
      </c>
      <c r="I33">
        <v>0</v>
      </c>
      <c r="J33">
        <v>0</v>
      </c>
      <c r="K33">
        <v>0</v>
      </c>
      <c r="L33">
        <v>0</v>
      </c>
      <c r="M33" s="36">
        <v>0</v>
      </c>
      <c r="N33">
        <v>0</v>
      </c>
      <c r="O33">
        <v>0</v>
      </c>
      <c r="P33">
        <v>0</v>
      </c>
      <c r="Q33">
        <v>0</v>
      </c>
      <c r="R33" s="36">
        <v>0</v>
      </c>
      <c r="S33">
        <v>0</v>
      </c>
      <c r="T33">
        <v>0</v>
      </c>
      <c r="U33">
        <v>0</v>
      </c>
      <c r="V33">
        <v>0</v>
      </c>
      <c r="W33" s="36">
        <v>0</v>
      </c>
      <c r="X33">
        <v>0</v>
      </c>
      <c r="Y33">
        <v>0</v>
      </c>
      <c r="Z33">
        <v>0</v>
      </c>
      <c r="AA33">
        <v>0</v>
      </c>
      <c r="AB33" s="36">
        <v>0</v>
      </c>
      <c r="AC33">
        <v>0</v>
      </c>
      <c r="AD33">
        <v>0</v>
      </c>
      <c r="AE33">
        <v>0</v>
      </c>
      <c r="AF33">
        <v>0</v>
      </c>
      <c r="AG33" s="36">
        <v>0</v>
      </c>
      <c r="AH33">
        <v>591898777169.24426</v>
      </c>
      <c r="AI33">
        <v>1183797554338.4885</v>
      </c>
      <c r="AJ33">
        <v>1775696331507.7329</v>
      </c>
      <c r="AK33">
        <v>2367595108676.9771</v>
      </c>
      <c r="AL33" s="36">
        <v>2959493885846.2212</v>
      </c>
    </row>
    <row r="34" spans="1:38" x14ac:dyDescent="0.35">
      <c r="A34" s="39">
        <v>0</v>
      </c>
      <c r="B34" s="40">
        <v>0</v>
      </c>
      <c r="C34" s="41">
        <v>0</v>
      </c>
      <c r="D34">
        <v>0</v>
      </c>
      <c r="E34">
        <v>0</v>
      </c>
      <c r="F34">
        <v>0</v>
      </c>
      <c r="G34">
        <v>0</v>
      </c>
      <c r="H34" s="41">
        <v>0</v>
      </c>
      <c r="I34">
        <v>0</v>
      </c>
      <c r="J34">
        <v>0</v>
      </c>
      <c r="K34">
        <v>0</v>
      </c>
      <c r="L34">
        <v>0</v>
      </c>
      <c r="M34" s="41">
        <v>0</v>
      </c>
      <c r="N34">
        <v>0</v>
      </c>
      <c r="O34">
        <v>0</v>
      </c>
      <c r="P34">
        <v>0</v>
      </c>
      <c r="Q34">
        <v>0</v>
      </c>
      <c r="R34" s="41">
        <v>0</v>
      </c>
      <c r="S34">
        <v>0</v>
      </c>
      <c r="T34">
        <v>0</v>
      </c>
      <c r="U34">
        <v>0</v>
      </c>
      <c r="V34">
        <v>0</v>
      </c>
      <c r="W34" s="41">
        <v>0</v>
      </c>
      <c r="X34">
        <v>0</v>
      </c>
      <c r="Y34">
        <v>0</v>
      </c>
      <c r="Z34">
        <v>0</v>
      </c>
      <c r="AA34">
        <v>0</v>
      </c>
      <c r="AB34" s="41">
        <v>0</v>
      </c>
      <c r="AC34">
        <v>9151378013513.0703</v>
      </c>
      <c r="AD34">
        <v>18302756027026.141</v>
      </c>
      <c r="AE34">
        <v>27454134040539.211</v>
      </c>
      <c r="AF34">
        <v>36605512054052.281</v>
      </c>
      <c r="AG34" s="41">
        <v>45756890067565.352</v>
      </c>
      <c r="AH34">
        <v>36605512054052.281</v>
      </c>
      <c r="AI34">
        <v>27454134040539.211</v>
      </c>
      <c r="AJ34">
        <v>18302756027026.141</v>
      </c>
      <c r="AK34">
        <v>9151378013513.0703</v>
      </c>
      <c r="AL34" s="41">
        <v>0</v>
      </c>
    </row>
    <row r="35" spans="1:38" x14ac:dyDescent="0.35">
      <c r="A35" s="42">
        <v>0.1</v>
      </c>
      <c r="B35" s="43">
        <v>10</v>
      </c>
      <c r="C35" s="36">
        <v>77029828630549.766</v>
      </c>
      <c r="D35">
        <v>67298288576960.234</v>
      </c>
      <c r="E35">
        <v>57566748523370.703</v>
      </c>
      <c r="F35">
        <v>47835208469781.172</v>
      </c>
      <c r="G35">
        <v>38103668416191.641</v>
      </c>
      <c r="H35" s="36">
        <v>28372128362602.113</v>
      </c>
      <c r="I35">
        <v>27046912711252.445</v>
      </c>
      <c r="J35">
        <v>25721697059902.777</v>
      </c>
      <c r="K35">
        <v>24396481408553.109</v>
      </c>
      <c r="L35">
        <v>23071265757203.441</v>
      </c>
      <c r="M35" s="36">
        <v>21746050105853.781</v>
      </c>
      <c r="N35">
        <v>20918229500537.191</v>
      </c>
      <c r="O35">
        <v>20090408895220.602</v>
      </c>
      <c r="P35">
        <v>19262588289904.012</v>
      </c>
      <c r="Q35">
        <v>18434767684587.422</v>
      </c>
      <c r="R35" s="36">
        <v>17606947079270.828</v>
      </c>
      <c r="S35">
        <v>14085557663416.662</v>
      </c>
      <c r="T35">
        <v>10564168247562.496</v>
      </c>
      <c r="U35">
        <v>7042778831708.3301</v>
      </c>
      <c r="V35">
        <v>3521389415854.1646</v>
      </c>
      <c r="W35" s="36">
        <v>0</v>
      </c>
      <c r="X35">
        <v>0</v>
      </c>
      <c r="Y35">
        <v>0</v>
      </c>
      <c r="Z35">
        <v>0</v>
      </c>
      <c r="AA35">
        <v>0</v>
      </c>
      <c r="AB35" s="36">
        <v>0</v>
      </c>
      <c r="AC35">
        <v>0</v>
      </c>
      <c r="AD35">
        <v>0</v>
      </c>
      <c r="AE35">
        <v>0</v>
      </c>
      <c r="AF35">
        <v>0</v>
      </c>
      <c r="AG35" s="36">
        <v>0</v>
      </c>
      <c r="AH35">
        <v>402019694952.15314</v>
      </c>
      <c r="AI35">
        <v>804039389904.30627</v>
      </c>
      <c r="AJ35">
        <v>1206059084856.4595</v>
      </c>
      <c r="AK35">
        <v>1608078779808.6125</v>
      </c>
      <c r="AL35" s="36">
        <v>2010098474760.7656</v>
      </c>
    </row>
    <row r="36" spans="1:38" x14ac:dyDescent="0.35">
      <c r="A36" s="37">
        <v>10</v>
      </c>
      <c r="B36" s="38">
        <v>20</v>
      </c>
      <c r="C36" s="36">
        <v>0</v>
      </c>
      <c r="D36">
        <v>0</v>
      </c>
      <c r="E36">
        <v>0</v>
      </c>
      <c r="F36">
        <v>0</v>
      </c>
      <c r="G36">
        <v>0</v>
      </c>
      <c r="H36" s="36">
        <v>0</v>
      </c>
      <c r="I36">
        <v>0</v>
      </c>
      <c r="J36">
        <v>0</v>
      </c>
      <c r="K36">
        <v>0</v>
      </c>
      <c r="L36">
        <v>0</v>
      </c>
      <c r="M36" s="36">
        <v>0</v>
      </c>
      <c r="N36">
        <v>1251680587512.4609</v>
      </c>
      <c r="O36">
        <v>2503361175024.9219</v>
      </c>
      <c r="P36">
        <v>3755041762537.3828</v>
      </c>
      <c r="Q36">
        <v>5006722350049.8438</v>
      </c>
      <c r="R36" s="36">
        <v>6258402937562.3047</v>
      </c>
      <c r="S36">
        <v>5006722350049.8438</v>
      </c>
      <c r="T36">
        <v>3755041762537.3828</v>
      </c>
      <c r="U36">
        <v>2503361175024.9219</v>
      </c>
      <c r="V36">
        <v>1251680587512.4609</v>
      </c>
      <c r="W36" s="36">
        <v>0</v>
      </c>
      <c r="X36">
        <v>0</v>
      </c>
      <c r="Y36">
        <v>0</v>
      </c>
      <c r="Z36">
        <v>0</v>
      </c>
      <c r="AA36">
        <v>0</v>
      </c>
      <c r="AB36" s="36">
        <v>0</v>
      </c>
      <c r="AC36">
        <v>0</v>
      </c>
      <c r="AD36">
        <v>0</v>
      </c>
      <c r="AE36">
        <v>0</v>
      </c>
      <c r="AF36">
        <v>0</v>
      </c>
      <c r="AG36" s="36">
        <v>0</v>
      </c>
      <c r="AH36">
        <v>64731662508.995399</v>
      </c>
      <c r="AI36">
        <v>129463325017.9908</v>
      </c>
      <c r="AJ36">
        <v>194194987526.98621</v>
      </c>
      <c r="AK36">
        <v>258926650035.9816</v>
      </c>
      <c r="AL36" s="36">
        <v>323658312544.97699</v>
      </c>
    </row>
    <row r="37" spans="1:38" x14ac:dyDescent="0.35">
      <c r="A37" s="37">
        <v>20</v>
      </c>
      <c r="B37" s="38">
        <v>30</v>
      </c>
      <c r="C37" s="36">
        <v>0</v>
      </c>
      <c r="D37">
        <v>0</v>
      </c>
      <c r="E37">
        <v>0</v>
      </c>
      <c r="F37">
        <v>0</v>
      </c>
      <c r="G37">
        <v>0</v>
      </c>
      <c r="H37" s="36">
        <v>0</v>
      </c>
      <c r="I37">
        <v>0</v>
      </c>
      <c r="J37">
        <v>0</v>
      </c>
      <c r="K37">
        <v>0</v>
      </c>
      <c r="L37">
        <v>0</v>
      </c>
      <c r="M37" s="36">
        <v>0</v>
      </c>
      <c r="N37">
        <v>6485788197861.0977</v>
      </c>
      <c r="O37">
        <v>12971576395722.195</v>
      </c>
      <c r="P37">
        <v>19457364593583.293</v>
      </c>
      <c r="Q37">
        <v>25943152791444.391</v>
      </c>
      <c r="R37" s="36">
        <v>32428940989305.488</v>
      </c>
      <c r="S37">
        <v>36346390352235.992</v>
      </c>
      <c r="T37">
        <v>40263839715166.5</v>
      </c>
      <c r="U37">
        <v>44181289078097.008</v>
      </c>
      <c r="V37">
        <v>48098738441027.516</v>
      </c>
      <c r="W37" s="36">
        <v>52016187803958.023</v>
      </c>
      <c r="X37">
        <v>41612950243166.422</v>
      </c>
      <c r="Y37">
        <v>31209712682374.816</v>
      </c>
      <c r="Z37">
        <v>20806475121583.211</v>
      </c>
      <c r="AA37">
        <v>10403237560791.605</v>
      </c>
      <c r="AB37" s="36">
        <v>0</v>
      </c>
      <c r="AC37">
        <v>0</v>
      </c>
      <c r="AD37">
        <v>0</v>
      </c>
      <c r="AE37">
        <v>0</v>
      </c>
      <c r="AF37">
        <v>0</v>
      </c>
      <c r="AG37" s="36">
        <v>0</v>
      </c>
      <c r="AH37">
        <v>0</v>
      </c>
      <c r="AI37">
        <v>0</v>
      </c>
      <c r="AJ37">
        <v>0</v>
      </c>
      <c r="AK37">
        <v>0</v>
      </c>
      <c r="AL37" s="36">
        <v>0</v>
      </c>
    </row>
    <row r="38" spans="1:38" x14ac:dyDescent="0.35">
      <c r="A38" s="37">
        <v>30</v>
      </c>
      <c r="B38" s="38">
        <v>40</v>
      </c>
      <c r="C38" s="36">
        <v>0</v>
      </c>
      <c r="D38">
        <v>0</v>
      </c>
      <c r="E38">
        <v>0</v>
      </c>
      <c r="F38">
        <v>0</v>
      </c>
      <c r="G38">
        <v>0</v>
      </c>
      <c r="H38" s="36">
        <v>0</v>
      </c>
      <c r="I38">
        <v>0</v>
      </c>
      <c r="J38">
        <v>0</v>
      </c>
      <c r="K38">
        <v>0</v>
      </c>
      <c r="L38">
        <v>0</v>
      </c>
      <c r="M38" s="36">
        <v>0</v>
      </c>
      <c r="N38">
        <v>0</v>
      </c>
      <c r="O38">
        <v>0</v>
      </c>
      <c r="P38">
        <v>0</v>
      </c>
      <c r="Q38">
        <v>0</v>
      </c>
      <c r="R38" s="36">
        <v>0</v>
      </c>
      <c r="S38">
        <v>0</v>
      </c>
      <c r="T38">
        <v>0</v>
      </c>
      <c r="U38">
        <v>0</v>
      </c>
      <c r="V38">
        <v>0</v>
      </c>
      <c r="W38" s="36">
        <v>0</v>
      </c>
      <c r="X38">
        <v>0</v>
      </c>
      <c r="Y38">
        <v>0</v>
      </c>
      <c r="Z38">
        <v>0</v>
      </c>
      <c r="AA38">
        <v>0</v>
      </c>
      <c r="AB38" s="36">
        <v>0</v>
      </c>
      <c r="AC38">
        <v>0</v>
      </c>
      <c r="AD38">
        <v>0</v>
      </c>
      <c r="AE38">
        <v>0</v>
      </c>
      <c r="AF38">
        <v>0</v>
      </c>
      <c r="AG38" s="36">
        <v>0</v>
      </c>
      <c r="AH38">
        <v>45859072419.381401</v>
      </c>
      <c r="AI38">
        <v>91718144838.762802</v>
      </c>
      <c r="AJ38">
        <v>137577217258.1442</v>
      </c>
      <c r="AK38">
        <v>183436289677.5256</v>
      </c>
      <c r="AL38" s="36">
        <v>229295362096.90701</v>
      </c>
    </row>
    <row r="39" spans="1:38" x14ac:dyDescent="0.35">
      <c r="A39" s="37">
        <v>40</v>
      </c>
      <c r="B39" s="38">
        <v>50</v>
      </c>
      <c r="C39" s="36">
        <v>0</v>
      </c>
      <c r="D39">
        <v>0</v>
      </c>
      <c r="E39">
        <v>0</v>
      </c>
      <c r="F39">
        <v>0</v>
      </c>
      <c r="G39">
        <v>0</v>
      </c>
      <c r="H39" s="36">
        <v>0</v>
      </c>
      <c r="I39">
        <v>0</v>
      </c>
      <c r="J39">
        <v>0</v>
      </c>
      <c r="K39">
        <v>0</v>
      </c>
      <c r="L39">
        <v>0</v>
      </c>
      <c r="M39" s="36">
        <v>0</v>
      </c>
      <c r="N39">
        <v>0</v>
      </c>
      <c r="O39">
        <v>0</v>
      </c>
      <c r="P39">
        <v>0</v>
      </c>
      <c r="Q39">
        <v>0</v>
      </c>
      <c r="R39" s="36">
        <v>0</v>
      </c>
      <c r="S39">
        <v>0</v>
      </c>
      <c r="T39">
        <v>0</v>
      </c>
      <c r="U39">
        <v>0</v>
      </c>
      <c r="V39">
        <v>0</v>
      </c>
      <c r="W39" s="36">
        <v>0</v>
      </c>
      <c r="X39">
        <v>0</v>
      </c>
      <c r="Y39">
        <v>0</v>
      </c>
      <c r="Z39">
        <v>0</v>
      </c>
      <c r="AA39">
        <v>0</v>
      </c>
      <c r="AB39" s="36">
        <v>0</v>
      </c>
      <c r="AC39">
        <v>21441487111175.973</v>
      </c>
      <c r="AD39">
        <v>42882974222351.945</v>
      </c>
      <c r="AE39">
        <v>64324461333527.922</v>
      </c>
      <c r="AF39">
        <v>85765948444703.891</v>
      </c>
      <c r="AG39" s="36">
        <v>107207435555879.86</v>
      </c>
      <c r="AH39">
        <v>85765948444703.891</v>
      </c>
      <c r="AI39">
        <v>64324461333527.922</v>
      </c>
      <c r="AJ39">
        <v>42882974222351.953</v>
      </c>
      <c r="AK39">
        <v>21441487111175.98</v>
      </c>
      <c r="AL39" s="36">
        <v>0</v>
      </c>
    </row>
    <row r="40" spans="1:38" x14ac:dyDescent="0.35">
      <c r="A40" s="37">
        <v>50</v>
      </c>
      <c r="B40" s="38">
        <v>60</v>
      </c>
      <c r="C40" s="36">
        <v>0</v>
      </c>
      <c r="D40">
        <v>0</v>
      </c>
      <c r="E40">
        <v>0</v>
      </c>
      <c r="F40">
        <v>0</v>
      </c>
      <c r="G40">
        <v>0</v>
      </c>
      <c r="H40" s="36">
        <v>0</v>
      </c>
      <c r="I40">
        <v>0</v>
      </c>
      <c r="J40">
        <v>0</v>
      </c>
      <c r="K40">
        <v>0</v>
      </c>
      <c r="L40">
        <v>0</v>
      </c>
      <c r="M40" s="36">
        <v>0</v>
      </c>
      <c r="N40">
        <v>0</v>
      </c>
      <c r="O40">
        <v>0</v>
      </c>
      <c r="P40">
        <v>0</v>
      </c>
      <c r="Q40">
        <v>0</v>
      </c>
      <c r="R40" s="36">
        <v>0</v>
      </c>
      <c r="S40">
        <v>0</v>
      </c>
      <c r="T40">
        <v>0</v>
      </c>
      <c r="U40">
        <v>0</v>
      </c>
      <c r="V40">
        <v>0</v>
      </c>
      <c r="W40" s="36">
        <v>0</v>
      </c>
      <c r="X40">
        <v>0</v>
      </c>
      <c r="Y40">
        <v>0</v>
      </c>
      <c r="Z40">
        <v>0</v>
      </c>
      <c r="AA40">
        <v>0</v>
      </c>
      <c r="AB40" s="36">
        <v>0</v>
      </c>
      <c r="AC40">
        <v>0</v>
      </c>
      <c r="AD40">
        <v>0</v>
      </c>
      <c r="AE40">
        <v>0</v>
      </c>
      <c r="AF40">
        <v>0</v>
      </c>
      <c r="AG40" s="36">
        <v>0</v>
      </c>
      <c r="AH40">
        <v>0</v>
      </c>
      <c r="AI40">
        <v>0</v>
      </c>
      <c r="AJ40">
        <v>0</v>
      </c>
      <c r="AK40">
        <v>0</v>
      </c>
      <c r="AL40" s="36">
        <v>0</v>
      </c>
    </row>
    <row r="41" spans="1:38" x14ac:dyDescent="0.35">
      <c r="A41" s="37">
        <v>60</v>
      </c>
      <c r="B41" s="38">
        <v>70</v>
      </c>
      <c r="C41" s="36">
        <v>0</v>
      </c>
      <c r="D41">
        <v>0</v>
      </c>
      <c r="E41">
        <v>0</v>
      </c>
      <c r="F41">
        <v>0</v>
      </c>
      <c r="G41">
        <v>0</v>
      </c>
      <c r="H41" s="36">
        <v>0</v>
      </c>
      <c r="I41">
        <v>0</v>
      </c>
      <c r="J41">
        <v>0</v>
      </c>
      <c r="K41">
        <v>0</v>
      </c>
      <c r="L41">
        <v>0</v>
      </c>
      <c r="M41" s="36">
        <v>0</v>
      </c>
      <c r="N41">
        <v>0</v>
      </c>
      <c r="O41">
        <v>0</v>
      </c>
      <c r="P41">
        <v>0</v>
      </c>
      <c r="Q41">
        <v>0</v>
      </c>
      <c r="R41" s="36">
        <v>0</v>
      </c>
      <c r="S41">
        <v>0</v>
      </c>
      <c r="T41">
        <v>0</v>
      </c>
      <c r="U41">
        <v>0</v>
      </c>
      <c r="V41">
        <v>0</v>
      </c>
      <c r="W41" s="36">
        <v>0</v>
      </c>
      <c r="X41">
        <v>0</v>
      </c>
      <c r="Y41">
        <v>0</v>
      </c>
      <c r="Z41">
        <v>0</v>
      </c>
      <c r="AA41">
        <v>0</v>
      </c>
      <c r="AB41" s="36">
        <v>0</v>
      </c>
      <c r="AC41">
        <v>0</v>
      </c>
      <c r="AD41">
        <v>0</v>
      </c>
      <c r="AE41">
        <v>0</v>
      </c>
      <c r="AF41">
        <v>0</v>
      </c>
      <c r="AG41" s="36">
        <v>0</v>
      </c>
      <c r="AH41">
        <v>0</v>
      </c>
      <c r="AI41">
        <v>0</v>
      </c>
      <c r="AJ41">
        <v>0</v>
      </c>
      <c r="AK41">
        <v>0</v>
      </c>
      <c r="AL41" s="36">
        <v>0</v>
      </c>
    </row>
    <row r="42" spans="1:38" x14ac:dyDescent="0.35">
      <c r="A42" s="37">
        <v>70</v>
      </c>
      <c r="B42" s="38">
        <v>80</v>
      </c>
      <c r="C42" s="36">
        <v>0</v>
      </c>
      <c r="D42">
        <v>0</v>
      </c>
      <c r="E42">
        <v>0</v>
      </c>
      <c r="F42">
        <v>0</v>
      </c>
      <c r="G42">
        <v>0</v>
      </c>
      <c r="H42" s="36">
        <v>0</v>
      </c>
      <c r="I42">
        <v>0</v>
      </c>
      <c r="J42">
        <v>0</v>
      </c>
      <c r="K42">
        <v>0</v>
      </c>
      <c r="L42">
        <v>0</v>
      </c>
      <c r="M42" s="36">
        <v>0</v>
      </c>
      <c r="N42">
        <v>0</v>
      </c>
      <c r="O42">
        <v>0</v>
      </c>
      <c r="P42">
        <v>0</v>
      </c>
      <c r="Q42">
        <v>0</v>
      </c>
      <c r="R42" s="36">
        <v>0</v>
      </c>
      <c r="S42">
        <v>0</v>
      </c>
      <c r="T42">
        <v>0</v>
      </c>
      <c r="U42">
        <v>0</v>
      </c>
      <c r="V42">
        <v>0</v>
      </c>
      <c r="W42" s="36">
        <v>0</v>
      </c>
      <c r="X42">
        <v>0</v>
      </c>
      <c r="Y42">
        <v>0</v>
      </c>
      <c r="Z42">
        <v>0</v>
      </c>
      <c r="AA42">
        <v>0</v>
      </c>
      <c r="AB42" s="36">
        <v>0</v>
      </c>
      <c r="AC42">
        <v>0</v>
      </c>
      <c r="AD42">
        <v>0</v>
      </c>
      <c r="AE42">
        <v>0</v>
      </c>
      <c r="AF42">
        <v>0</v>
      </c>
      <c r="AG42" s="36">
        <v>0</v>
      </c>
      <c r="AH42">
        <v>0</v>
      </c>
      <c r="AI42">
        <v>0</v>
      </c>
      <c r="AJ42">
        <v>0</v>
      </c>
      <c r="AK42">
        <v>0</v>
      </c>
      <c r="AL42" s="36">
        <v>0</v>
      </c>
    </row>
    <row r="43" spans="1:38" x14ac:dyDescent="0.35">
      <c r="A43" s="37">
        <v>80</v>
      </c>
      <c r="B43" s="38">
        <v>90</v>
      </c>
      <c r="C43" s="36">
        <v>0</v>
      </c>
      <c r="D43">
        <v>0</v>
      </c>
      <c r="E43">
        <v>0</v>
      </c>
      <c r="F43">
        <v>0</v>
      </c>
      <c r="G43">
        <v>0</v>
      </c>
      <c r="H43" s="36">
        <v>0</v>
      </c>
      <c r="I43">
        <v>0</v>
      </c>
      <c r="J43">
        <v>0</v>
      </c>
      <c r="K43">
        <v>0</v>
      </c>
      <c r="L43">
        <v>0</v>
      </c>
      <c r="M43" s="36">
        <v>0</v>
      </c>
      <c r="N43">
        <v>0</v>
      </c>
      <c r="O43">
        <v>0</v>
      </c>
      <c r="P43">
        <v>0</v>
      </c>
      <c r="Q43">
        <v>0</v>
      </c>
      <c r="R43" s="36">
        <v>0</v>
      </c>
      <c r="S43">
        <v>0</v>
      </c>
      <c r="T43">
        <v>0</v>
      </c>
      <c r="U43">
        <v>0</v>
      </c>
      <c r="V43">
        <v>0</v>
      </c>
      <c r="W43" s="36">
        <v>0</v>
      </c>
      <c r="X43">
        <v>0</v>
      </c>
      <c r="Y43">
        <v>0</v>
      </c>
      <c r="Z43">
        <v>0</v>
      </c>
      <c r="AA43">
        <v>0</v>
      </c>
      <c r="AB43" s="36">
        <v>0</v>
      </c>
      <c r="AC43">
        <v>0</v>
      </c>
      <c r="AD43">
        <v>0</v>
      </c>
      <c r="AE43">
        <v>0</v>
      </c>
      <c r="AF43">
        <v>0</v>
      </c>
      <c r="AG43" s="36">
        <v>0</v>
      </c>
      <c r="AH43">
        <v>0</v>
      </c>
      <c r="AI43">
        <v>0</v>
      </c>
      <c r="AJ43">
        <v>0</v>
      </c>
      <c r="AK43">
        <v>0</v>
      </c>
      <c r="AL43" s="36">
        <v>0</v>
      </c>
    </row>
    <row r="44" spans="1:38" x14ac:dyDescent="0.35">
      <c r="A44" s="37">
        <v>90</v>
      </c>
      <c r="B44" s="38">
        <v>100</v>
      </c>
      <c r="C44" s="36">
        <v>0</v>
      </c>
      <c r="D44">
        <v>0</v>
      </c>
      <c r="E44">
        <v>0</v>
      </c>
      <c r="F44">
        <v>0</v>
      </c>
      <c r="G44">
        <v>0</v>
      </c>
      <c r="H44" s="36">
        <v>0</v>
      </c>
      <c r="I44">
        <v>0</v>
      </c>
      <c r="J44">
        <v>0</v>
      </c>
      <c r="K44">
        <v>0</v>
      </c>
      <c r="L44">
        <v>0</v>
      </c>
      <c r="M44" s="36">
        <v>0</v>
      </c>
      <c r="N44">
        <v>4798567120508.7305</v>
      </c>
      <c r="O44">
        <v>9597134241017.4609</v>
      </c>
      <c r="P44">
        <v>14395701361526.191</v>
      </c>
      <c r="Q44">
        <v>19194268482034.922</v>
      </c>
      <c r="R44" s="36">
        <v>23992835602543.652</v>
      </c>
      <c r="S44">
        <v>19194268482034.922</v>
      </c>
      <c r="T44">
        <v>14395701361526.191</v>
      </c>
      <c r="U44">
        <v>9597134241017.4609</v>
      </c>
      <c r="V44">
        <v>4798567120508.7305</v>
      </c>
      <c r="W44" s="36">
        <v>0</v>
      </c>
      <c r="X44">
        <v>0</v>
      </c>
      <c r="Y44">
        <v>0</v>
      </c>
      <c r="Z44">
        <v>0</v>
      </c>
      <c r="AA44">
        <v>0</v>
      </c>
      <c r="AB44" s="36">
        <v>0</v>
      </c>
      <c r="AC44">
        <v>0</v>
      </c>
      <c r="AD44">
        <v>0</v>
      </c>
      <c r="AE44">
        <v>0</v>
      </c>
      <c r="AF44">
        <v>0</v>
      </c>
      <c r="AG44" s="36">
        <v>0</v>
      </c>
      <c r="AH44">
        <v>0</v>
      </c>
      <c r="AI44">
        <v>0</v>
      </c>
      <c r="AJ44">
        <v>0</v>
      </c>
      <c r="AK44">
        <v>0</v>
      </c>
      <c r="AL44" s="36">
        <v>0</v>
      </c>
    </row>
    <row r="45" spans="1:38" x14ac:dyDescent="0.35">
      <c r="A45" s="14">
        <v>100</v>
      </c>
      <c r="B45" s="35">
        <v>150</v>
      </c>
      <c r="C45" s="36">
        <v>0</v>
      </c>
      <c r="D45">
        <v>0</v>
      </c>
      <c r="E45">
        <v>0</v>
      </c>
      <c r="F45">
        <v>0</v>
      </c>
      <c r="G45">
        <v>0</v>
      </c>
      <c r="H45" s="36">
        <v>0</v>
      </c>
      <c r="I45">
        <v>0</v>
      </c>
      <c r="J45">
        <v>0</v>
      </c>
      <c r="K45">
        <v>0</v>
      </c>
      <c r="L45">
        <v>0</v>
      </c>
      <c r="M45" s="36">
        <v>0</v>
      </c>
      <c r="N45">
        <v>0</v>
      </c>
      <c r="O45">
        <v>0</v>
      </c>
      <c r="P45">
        <v>0</v>
      </c>
      <c r="Q45">
        <v>0</v>
      </c>
      <c r="R45" s="36">
        <v>0</v>
      </c>
      <c r="S45">
        <v>0</v>
      </c>
      <c r="T45">
        <v>0</v>
      </c>
      <c r="U45">
        <v>0</v>
      </c>
      <c r="V45">
        <v>0</v>
      </c>
      <c r="W45" s="36">
        <v>0</v>
      </c>
      <c r="X45">
        <v>0</v>
      </c>
      <c r="Y45">
        <v>0</v>
      </c>
      <c r="Z45">
        <v>0</v>
      </c>
      <c r="AA45">
        <v>0</v>
      </c>
      <c r="AB45" s="36">
        <v>0</v>
      </c>
      <c r="AC45">
        <v>8020029276651.5469</v>
      </c>
      <c r="AD45">
        <v>16040058553303.094</v>
      </c>
      <c r="AE45">
        <v>24060087829954.641</v>
      </c>
      <c r="AF45">
        <v>32080117106606.188</v>
      </c>
      <c r="AG45" s="36">
        <v>40100146383257.734</v>
      </c>
      <c r="AH45">
        <v>32112598834044.809</v>
      </c>
      <c r="AI45">
        <v>24125051284831.883</v>
      </c>
      <c r="AJ45">
        <v>16137503735618.957</v>
      </c>
      <c r="AK45">
        <v>8149956186406.0303</v>
      </c>
      <c r="AL45" s="36">
        <v>162408637193.104</v>
      </c>
    </row>
    <row r="46" spans="1:38" x14ac:dyDescent="0.35">
      <c r="A46" s="14">
        <v>150</v>
      </c>
      <c r="B46" s="35">
        <v>200</v>
      </c>
      <c r="C46" s="36">
        <v>0</v>
      </c>
      <c r="D46">
        <v>0</v>
      </c>
      <c r="E46">
        <v>0</v>
      </c>
      <c r="F46">
        <v>0</v>
      </c>
      <c r="G46">
        <v>0</v>
      </c>
      <c r="H46" s="36">
        <v>0</v>
      </c>
      <c r="I46">
        <v>0</v>
      </c>
      <c r="J46">
        <v>0</v>
      </c>
      <c r="K46">
        <v>0</v>
      </c>
      <c r="L46">
        <v>0</v>
      </c>
      <c r="M46" s="36">
        <v>0</v>
      </c>
      <c r="N46">
        <v>0</v>
      </c>
      <c r="O46">
        <v>0</v>
      </c>
      <c r="P46">
        <v>0</v>
      </c>
      <c r="Q46">
        <v>0</v>
      </c>
      <c r="R46" s="36">
        <v>0</v>
      </c>
      <c r="S46">
        <v>0</v>
      </c>
      <c r="T46">
        <v>0</v>
      </c>
      <c r="U46">
        <v>0</v>
      </c>
      <c r="V46">
        <v>0</v>
      </c>
      <c r="W46" s="36">
        <v>0</v>
      </c>
      <c r="X46">
        <v>0</v>
      </c>
      <c r="Y46">
        <v>0</v>
      </c>
      <c r="Z46">
        <v>0</v>
      </c>
      <c r="AA46">
        <v>0</v>
      </c>
      <c r="AB46" s="36">
        <v>0</v>
      </c>
      <c r="AC46">
        <v>0</v>
      </c>
      <c r="AD46">
        <v>0</v>
      </c>
      <c r="AE46">
        <v>0</v>
      </c>
      <c r="AF46">
        <v>0</v>
      </c>
      <c r="AG46" s="36">
        <v>0</v>
      </c>
      <c r="AH46">
        <v>0</v>
      </c>
      <c r="AI46">
        <v>0</v>
      </c>
      <c r="AJ46">
        <v>0</v>
      </c>
      <c r="AK46">
        <v>0</v>
      </c>
      <c r="AL46" s="36">
        <v>0</v>
      </c>
    </row>
    <row r="47" spans="1:38" x14ac:dyDescent="0.35">
      <c r="A47" s="14">
        <v>200</v>
      </c>
      <c r="B47" s="35">
        <v>250</v>
      </c>
      <c r="C47" s="36">
        <v>0</v>
      </c>
      <c r="D47">
        <v>0</v>
      </c>
      <c r="E47">
        <v>0</v>
      </c>
      <c r="F47">
        <v>0</v>
      </c>
      <c r="G47">
        <v>0</v>
      </c>
      <c r="H47" s="36">
        <v>0</v>
      </c>
      <c r="I47">
        <v>0</v>
      </c>
      <c r="J47">
        <v>0</v>
      </c>
      <c r="K47">
        <v>0</v>
      </c>
      <c r="L47">
        <v>0</v>
      </c>
      <c r="M47" s="36">
        <v>0</v>
      </c>
      <c r="N47">
        <v>0</v>
      </c>
      <c r="O47">
        <v>0</v>
      </c>
      <c r="P47">
        <v>0</v>
      </c>
      <c r="Q47">
        <v>0</v>
      </c>
      <c r="R47" s="36">
        <v>0</v>
      </c>
      <c r="S47">
        <v>0</v>
      </c>
      <c r="T47">
        <v>0</v>
      </c>
      <c r="U47">
        <v>0</v>
      </c>
      <c r="V47">
        <v>0</v>
      </c>
      <c r="W47" s="36">
        <v>0</v>
      </c>
      <c r="X47">
        <v>0</v>
      </c>
      <c r="Y47">
        <v>0</v>
      </c>
      <c r="Z47">
        <v>0</v>
      </c>
      <c r="AA47">
        <v>0</v>
      </c>
      <c r="AB47" s="36">
        <v>0</v>
      </c>
      <c r="AC47">
        <v>0</v>
      </c>
      <c r="AD47">
        <v>0</v>
      </c>
      <c r="AE47">
        <v>0</v>
      </c>
      <c r="AF47">
        <v>0</v>
      </c>
      <c r="AG47" s="36">
        <v>0</v>
      </c>
      <c r="AH47">
        <v>0</v>
      </c>
      <c r="AI47">
        <v>0</v>
      </c>
      <c r="AJ47">
        <v>0</v>
      </c>
      <c r="AK47">
        <v>0</v>
      </c>
      <c r="AL47" s="36">
        <v>0</v>
      </c>
    </row>
    <row r="48" spans="1:38" x14ac:dyDescent="0.35">
      <c r="A48" s="14">
        <v>250</v>
      </c>
      <c r="B48" s="35">
        <v>300</v>
      </c>
      <c r="C48" s="36">
        <v>0</v>
      </c>
      <c r="D48">
        <v>0</v>
      </c>
      <c r="E48">
        <v>0</v>
      </c>
      <c r="F48">
        <v>0</v>
      </c>
      <c r="G48">
        <v>0</v>
      </c>
      <c r="H48" s="36">
        <v>0</v>
      </c>
      <c r="I48">
        <v>0</v>
      </c>
      <c r="J48">
        <v>0</v>
      </c>
      <c r="K48">
        <v>0</v>
      </c>
      <c r="L48">
        <v>0</v>
      </c>
      <c r="M48" s="36">
        <v>0</v>
      </c>
      <c r="N48">
        <v>0</v>
      </c>
      <c r="O48">
        <v>0</v>
      </c>
      <c r="P48">
        <v>0</v>
      </c>
      <c r="Q48">
        <v>0</v>
      </c>
      <c r="R48" s="36">
        <v>0</v>
      </c>
      <c r="S48">
        <v>0</v>
      </c>
      <c r="T48">
        <v>0</v>
      </c>
      <c r="U48">
        <v>0</v>
      </c>
      <c r="V48">
        <v>0</v>
      </c>
      <c r="W48" s="36">
        <v>0</v>
      </c>
      <c r="X48">
        <v>0</v>
      </c>
      <c r="Y48">
        <v>0</v>
      </c>
      <c r="Z48">
        <v>0</v>
      </c>
      <c r="AA48">
        <v>0</v>
      </c>
      <c r="AB48" s="36">
        <v>0</v>
      </c>
      <c r="AC48">
        <v>0</v>
      </c>
      <c r="AD48">
        <v>0</v>
      </c>
      <c r="AE48">
        <v>0</v>
      </c>
      <c r="AF48">
        <v>0</v>
      </c>
      <c r="AG48" s="36">
        <v>0</v>
      </c>
      <c r="AH48">
        <v>0</v>
      </c>
      <c r="AI48">
        <v>0</v>
      </c>
      <c r="AJ48">
        <v>0</v>
      </c>
      <c r="AK48">
        <v>0</v>
      </c>
      <c r="AL48" s="36">
        <v>0</v>
      </c>
    </row>
    <row r="49" spans="1:38" x14ac:dyDescent="0.35">
      <c r="A49" s="14">
        <v>300</v>
      </c>
      <c r="B49" s="35">
        <v>350</v>
      </c>
      <c r="C49" s="36">
        <v>0</v>
      </c>
      <c r="D49">
        <v>0</v>
      </c>
      <c r="E49">
        <v>0</v>
      </c>
      <c r="F49">
        <v>0</v>
      </c>
      <c r="G49">
        <v>0</v>
      </c>
      <c r="H49" s="36">
        <v>0</v>
      </c>
      <c r="I49">
        <v>0</v>
      </c>
      <c r="J49">
        <v>0</v>
      </c>
      <c r="K49">
        <v>0</v>
      </c>
      <c r="L49">
        <v>0</v>
      </c>
      <c r="M49" s="36">
        <v>0</v>
      </c>
      <c r="N49">
        <v>0</v>
      </c>
      <c r="O49">
        <v>0</v>
      </c>
      <c r="P49">
        <v>0</v>
      </c>
      <c r="Q49">
        <v>0</v>
      </c>
      <c r="R49" s="36">
        <v>0</v>
      </c>
      <c r="S49">
        <v>0</v>
      </c>
      <c r="T49">
        <v>0</v>
      </c>
      <c r="U49">
        <v>0</v>
      </c>
      <c r="V49">
        <v>0</v>
      </c>
      <c r="W49" s="36">
        <v>0</v>
      </c>
      <c r="X49">
        <v>0</v>
      </c>
      <c r="Y49">
        <v>0</v>
      </c>
      <c r="Z49">
        <v>0</v>
      </c>
      <c r="AA49">
        <v>0</v>
      </c>
      <c r="AB49" s="36">
        <v>0</v>
      </c>
      <c r="AC49">
        <v>0</v>
      </c>
      <c r="AD49">
        <v>0</v>
      </c>
      <c r="AE49">
        <v>0</v>
      </c>
      <c r="AF49">
        <v>0</v>
      </c>
      <c r="AG49" s="36">
        <v>0</v>
      </c>
      <c r="AH49">
        <v>0</v>
      </c>
      <c r="AI49">
        <v>0</v>
      </c>
      <c r="AJ49">
        <v>0</v>
      </c>
      <c r="AK49">
        <v>0</v>
      </c>
      <c r="AL49" s="36">
        <v>0</v>
      </c>
    </row>
    <row r="50" spans="1:38" x14ac:dyDescent="0.35">
      <c r="A50" s="14">
        <v>350</v>
      </c>
      <c r="B50" s="35">
        <v>400</v>
      </c>
      <c r="C50" s="36">
        <v>0</v>
      </c>
      <c r="D50">
        <v>0</v>
      </c>
      <c r="E50">
        <v>0</v>
      </c>
      <c r="F50">
        <v>0</v>
      </c>
      <c r="G50">
        <v>0</v>
      </c>
      <c r="H50" s="36">
        <v>0</v>
      </c>
      <c r="I50">
        <v>0</v>
      </c>
      <c r="J50">
        <v>0</v>
      </c>
      <c r="K50">
        <v>0</v>
      </c>
      <c r="L50">
        <v>0</v>
      </c>
      <c r="M50" s="36">
        <v>0</v>
      </c>
      <c r="N50">
        <v>0</v>
      </c>
      <c r="O50">
        <v>0</v>
      </c>
      <c r="P50">
        <v>0</v>
      </c>
      <c r="Q50">
        <v>0</v>
      </c>
      <c r="R50" s="36">
        <v>0</v>
      </c>
      <c r="S50">
        <v>0</v>
      </c>
      <c r="T50">
        <v>0</v>
      </c>
      <c r="U50">
        <v>0</v>
      </c>
      <c r="V50">
        <v>0</v>
      </c>
      <c r="W50" s="36">
        <v>0</v>
      </c>
      <c r="X50">
        <v>0</v>
      </c>
      <c r="Y50">
        <v>0</v>
      </c>
      <c r="Z50">
        <v>0</v>
      </c>
      <c r="AA50">
        <v>0</v>
      </c>
      <c r="AB50" s="36">
        <v>0</v>
      </c>
      <c r="AC50">
        <v>0</v>
      </c>
      <c r="AD50">
        <v>0</v>
      </c>
      <c r="AE50">
        <v>0</v>
      </c>
      <c r="AF50">
        <v>0</v>
      </c>
      <c r="AG50" s="36">
        <v>0</v>
      </c>
      <c r="AH50">
        <v>0</v>
      </c>
      <c r="AI50">
        <v>0</v>
      </c>
      <c r="AJ50">
        <v>0</v>
      </c>
      <c r="AK50">
        <v>0</v>
      </c>
      <c r="AL50" s="36">
        <v>0</v>
      </c>
    </row>
    <row r="51" spans="1:38" x14ac:dyDescent="0.35">
      <c r="A51" s="14">
        <v>400</v>
      </c>
      <c r="B51" s="35">
        <v>450</v>
      </c>
      <c r="C51" s="36">
        <v>0</v>
      </c>
      <c r="D51">
        <v>0</v>
      </c>
      <c r="E51">
        <v>0</v>
      </c>
      <c r="F51">
        <v>0</v>
      </c>
      <c r="G51">
        <v>0</v>
      </c>
      <c r="H51" s="36">
        <v>0</v>
      </c>
      <c r="I51">
        <v>0</v>
      </c>
      <c r="J51">
        <v>0</v>
      </c>
      <c r="K51">
        <v>0</v>
      </c>
      <c r="L51">
        <v>0</v>
      </c>
      <c r="M51" s="36">
        <v>0</v>
      </c>
      <c r="N51">
        <v>0</v>
      </c>
      <c r="O51">
        <v>0</v>
      </c>
      <c r="P51">
        <v>0</v>
      </c>
      <c r="Q51">
        <v>0</v>
      </c>
      <c r="R51" s="36">
        <v>0</v>
      </c>
      <c r="S51">
        <v>0</v>
      </c>
      <c r="T51">
        <v>0</v>
      </c>
      <c r="U51">
        <v>0</v>
      </c>
      <c r="V51">
        <v>0</v>
      </c>
      <c r="W51" s="36">
        <v>0</v>
      </c>
      <c r="X51">
        <v>0</v>
      </c>
      <c r="Y51">
        <v>0</v>
      </c>
      <c r="Z51">
        <v>0</v>
      </c>
      <c r="AA51">
        <v>0</v>
      </c>
      <c r="AB51" s="36">
        <v>0</v>
      </c>
      <c r="AC51">
        <v>0</v>
      </c>
      <c r="AD51">
        <v>0</v>
      </c>
      <c r="AE51">
        <v>0</v>
      </c>
      <c r="AF51">
        <v>0</v>
      </c>
      <c r="AG51" s="36">
        <v>0</v>
      </c>
      <c r="AH51">
        <v>0</v>
      </c>
      <c r="AI51">
        <v>0</v>
      </c>
      <c r="AJ51">
        <v>0</v>
      </c>
      <c r="AK51">
        <v>0</v>
      </c>
      <c r="AL51" s="36">
        <v>0</v>
      </c>
    </row>
    <row r="52" spans="1:38" x14ac:dyDescent="0.35">
      <c r="A52" s="14">
        <v>450</v>
      </c>
      <c r="B52" s="35">
        <v>500</v>
      </c>
      <c r="C52" s="36">
        <v>0</v>
      </c>
      <c r="D52">
        <v>0</v>
      </c>
      <c r="E52">
        <v>0</v>
      </c>
      <c r="F52">
        <v>0</v>
      </c>
      <c r="G52">
        <v>0</v>
      </c>
      <c r="H52" s="36">
        <v>0</v>
      </c>
      <c r="I52">
        <v>0</v>
      </c>
      <c r="J52">
        <v>0</v>
      </c>
      <c r="K52">
        <v>0</v>
      </c>
      <c r="L52">
        <v>0</v>
      </c>
      <c r="M52" s="36">
        <v>0</v>
      </c>
      <c r="N52">
        <v>0</v>
      </c>
      <c r="O52">
        <v>0</v>
      </c>
      <c r="P52">
        <v>0</v>
      </c>
      <c r="Q52">
        <v>0</v>
      </c>
      <c r="R52" s="36">
        <v>0</v>
      </c>
      <c r="S52">
        <v>0</v>
      </c>
      <c r="T52">
        <v>0</v>
      </c>
      <c r="U52">
        <v>0</v>
      </c>
      <c r="V52">
        <v>0</v>
      </c>
      <c r="W52" s="36">
        <v>0</v>
      </c>
      <c r="X52">
        <v>0</v>
      </c>
      <c r="Y52">
        <v>0</v>
      </c>
      <c r="Z52">
        <v>0</v>
      </c>
      <c r="AA52">
        <v>0</v>
      </c>
      <c r="AB52" s="36">
        <v>0</v>
      </c>
      <c r="AC52">
        <v>0</v>
      </c>
      <c r="AD52">
        <v>0</v>
      </c>
      <c r="AE52">
        <v>0</v>
      </c>
      <c r="AF52">
        <v>0</v>
      </c>
      <c r="AG52" s="36">
        <v>0</v>
      </c>
      <c r="AH52">
        <v>0</v>
      </c>
      <c r="AI52">
        <v>0</v>
      </c>
      <c r="AJ52">
        <v>0</v>
      </c>
      <c r="AK52">
        <v>0</v>
      </c>
      <c r="AL52" s="36">
        <v>0</v>
      </c>
    </row>
    <row r="53" spans="1:38" x14ac:dyDescent="0.35">
      <c r="A53" s="14">
        <v>500</v>
      </c>
      <c r="B53" s="35">
        <v>550</v>
      </c>
      <c r="C53" s="36">
        <v>0</v>
      </c>
      <c r="D53">
        <v>0</v>
      </c>
      <c r="E53">
        <v>0</v>
      </c>
      <c r="F53">
        <v>0</v>
      </c>
      <c r="G53">
        <v>0</v>
      </c>
      <c r="H53" s="36">
        <v>0</v>
      </c>
      <c r="I53">
        <v>0</v>
      </c>
      <c r="J53">
        <v>0</v>
      </c>
      <c r="K53">
        <v>0</v>
      </c>
      <c r="L53">
        <v>0</v>
      </c>
      <c r="M53" s="36">
        <v>0</v>
      </c>
      <c r="N53">
        <v>0</v>
      </c>
      <c r="O53">
        <v>0</v>
      </c>
      <c r="P53">
        <v>0</v>
      </c>
      <c r="Q53">
        <v>0</v>
      </c>
      <c r="R53" s="36">
        <v>0</v>
      </c>
      <c r="S53">
        <v>0</v>
      </c>
      <c r="T53">
        <v>0</v>
      </c>
      <c r="U53">
        <v>0</v>
      </c>
      <c r="V53">
        <v>0</v>
      </c>
      <c r="W53" s="36">
        <v>0</v>
      </c>
      <c r="X53">
        <v>0</v>
      </c>
      <c r="Y53">
        <v>0</v>
      </c>
      <c r="Z53">
        <v>0</v>
      </c>
      <c r="AA53">
        <v>0</v>
      </c>
      <c r="AB53" s="36">
        <v>0</v>
      </c>
      <c r="AC53">
        <v>0</v>
      </c>
      <c r="AD53">
        <v>0</v>
      </c>
      <c r="AE53">
        <v>0</v>
      </c>
      <c r="AF53">
        <v>0</v>
      </c>
      <c r="AG53" s="36">
        <v>0</v>
      </c>
      <c r="AH53">
        <v>0</v>
      </c>
      <c r="AI53">
        <v>0</v>
      </c>
      <c r="AJ53">
        <v>0</v>
      </c>
      <c r="AK53">
        <v>0</v>
      </c>
      <c r="AL53" s="36">
        <v>0</v>
      </c>
    </row>
    <row r="54" spans="1:38" x14ac:dyDescent="0.35">
      <c r="A54" s="14">
        <v>550</v>
      </c>
      <c r="B54" s="35">
        <v>600</v>
      </c>
      <c r="C54" s="36">
        <v>0</v>
      </c>
      <c r="D54">
        <v>0</v>
      </c>
      <c r="E54">
        <v>0</v>
      </c>
      <c r="F54">
        <v>0</v>
      </c>
      <c r="G54">
        <v>0</v>
      </c>
      <c r="H54" s="36">
        <v>0</v>
      </c>
      <c r="I54">
        <v>0</v>
      </c>
      <c r="J54">
        <v>0</v>
      </c>
      <c r="K54">
        <v>0</v>
      </c>
      <c r="L54">
        <v>0</v>
      </c>
      <c r="M54" s="36">
        <v>0</v>
      </c>
      <c r="N54">
        <v>0</v>
      </c>
      <c r="O54">
        <v>0</v>
      </c>
      <c r="P54">
        <v>0</v>
      </c>
      <c r="Q54">
        <v>0</v>
      </c>
      <c r="R54" s="36">
        <v>0</v>
      </c>
      <c r="S54">
        <v>0</v>
      </c>
      <c r="T54">
        <v>0</v>
      </c>
      <c r="U54">
        <v>0</v>
      </c>
      <c r="V54">
        <v>0</v>
      </c>
      <c r="W54" s="36">
        <v>0</v>
      </c>
      <c r="X54">
        <v>0</v>
      </c>
      <c r="Y54">
        <v>0</v>
      </c>
      <c r="Z54">
        <v>0</v>
      </c>
      <c r="AA54">
        <v>0</v>
      </c>
      <c r="AB54" s="36">
        <v>0</v>
      </c>
      <c r="AC54">
        <v>0</v>
      </c>
      <c r="AD54">
        <v>0</v>
      </c>
      <c r="AE54">
        <v>0</v>
      </c>
      <c r="AF54">
        <v>0</v>
      </c>
      <c r="AG54" s="36">
        <v>0</v>
      </c>
      <c r="AH54">
        <v>0</v>
      </c>
      <c r="AI54">
        <v>0</v>
      </c>
      <c r="AJ54">
        <v>0</v>
      </c>
      <c r="AK54">
        <v>0</v>
      </c>
      <c r="AL54" s="36">
        <v>0</v>
      </c>
    </row>
    <row r="55" spans="1:38" x14ac:dyDescent="0.35">
      <c r="A55" s="14">
        <v>600</v>
      </c>
      <c r="B55" s="35">
        <v>650</v>
      </c>
      <c r="C55" s="36">
        <v>0</v>
      </c>
      <c r="D55">
        <v>0</v>
      </c>
      <c r="E55">
        <v>0</v>
      </c>
      <c r="F55">
        <v>0</v>
      </c>
      <c r="G55">
        <v>0</v>
      </c>
      <c r="H55" s="36">
        <v>0</v>
      </c>
      <c r="I55">
        <v>0</v>
      </c>
      <c r="J55">
        <v>0</v>
      </c>
      <c r="K55">
        <v>0</v>
      </c>
      <c r="L55">
        <v>0</v>
      </c>
      <c r="M55" s="36">
        <v>0</v>
      </c>
      <c r="N55">
        <v>0</v>
      </c>
      <c r="O55">
        <v>0</v>
      </c>
      <c r="P55">
        <v>0</v>
      </c>
      <c r="Q55">
        <v>0</v>
      </c>
      <c r="R55" s="36">
        <v>0</v>
      </c>
      <c r="S55">
        <v>0</v>
      </c>
      <c r="T55">
        <v>0</v>
      </c>
      <c r="U55">
        <v>0</v>
      </c>
      <c r="V55">
        <v>0</v>
      </c>
      <c r="W55" s="36">
        <v>0</v>
      </c>
      <c r="X55">
        <v>0</v>
      </c>
      <c r="Y55">
        <v>0</v>
      </c>
      <c r="Z55">
        <v>0</v>
      </c>
      <c r="AA55">
        <v>0</v>
      </c>
      <c r="AB55" s="36">
        <v>0</v>
      </c>
      <c r="AC55">
        <v>0</v>
      </c>
      <c r="AD55">
        <v>0</v>
      </c>
      <c r="AE55">
        <v>0</v>
      </c>
      <c r="AF55">
        <v>0</v>
      </c>
      <c r="AG55" s="36">
        <v>0</v>
      </c>
      <c r="AH55">
        <v>0</v>
      </c>
      <c r="AI55">
        <v>0</v>
      </c>
      <c r="AJ55">
        <v>0</v>
      </c>
      <c r="AK55">
        <v>0</v>
      </c>
      <c r="AL55" s="36">
        <v>0</v>
      </c>
    </row>
    <row r="56" spans="1:38" x14ac:dyDescent="0.35">
      <c r="A56" s="14">
        <v>650</v>
      </c>
      <c r="B56" s="35">
        <v>700</v>
      </c>
      <c r="C56" s="36">
        <v>0</v>
      </c>
      <c r="D56">
        <v>0</v>
      </c>
      <c r="E56">
        <v>0</v>
      </c>
      <c r="F56">
        <v>0</v>
      </c>
      <c r="G56">
        <v>0</v>
      </c>
      <c r="H56" s="36">
        <v>0</v>
      </c>
      <c r="I56">
        <v>0</v>
      </c>
      <c r="J56">
        <v>0</v>
      </c>
      <c r="K56">
        <v>0</v>
      </c>
      <c r="L56">
        <v>0</v>
      </c>
      <c r="M56" s="36">
        <v>0</v>
      </c>
      <c r="N56">
        <v>0</v>
      </c>
      <c r="O56">
        <v>0</v>
      </c>
      <c r="P56">
        <v>0</v>
      </c>
      <c r="Q56">
        <v>0</v>
      </c>
      <c r="R56" s="36">
        <v>0</v>
      </c>
      <c r="S56">
        <v>0</v>
      </c>
      <c r="T56">
        <v>0</v>
      </c>
      <c r="U56">
        <v>0</v>
      </c>
      <c r="V56">
        <v>0</v>
      </c>
      <c r="W56" s="36">
        <v>0</v>
      </c>
      <c r="X56">
        <v>0</v>
      </c>
      <c r="Y56">
        <v>0</v>
      </c>
      <c r="Z56">
        <v>0</v>
      </c>
      <c r="AA56">
        <v>0</v>
      </c>
      <c r="AB56" s="36">
        <v>0</v>
      </c>
      <c r="AC56">
        <v>0</v>
      </c>
      <c r="AD56">
        <v>0</v>
      </c>
      <c r="AE56">
        <v>0</v>
      </c>
      <c r="AF56">
        <v>0</v>
      </c>
      <c r="AG56" s="36">
        <v>0</v>
      </c>
      <c r="AH56">
        <v>0</v>
      </c>
      <c r="AI56">
        <v>0</v>
      </c>
      <c r="AJ56">
        <v>0</v>
      </c>
      <c r="AK56">
        <v>0</v>
      </c>
      <c r="AL56" s="36">
        <v>0</v>
      </c>
    </row>
    <row r="57" spans="1:38" x14ac:dyDescent="0.35">
      <c r="A57" s="14">
        <v>700</v>
      </c>
      <c r="B57" s="35">
        <v>750</v>
      </c>
      <c r="C57" s="36">
        <v>0</v>
      </c>
      <c r="D57">
        <v>0</v>
      </c>
      <c r="E57">
        <v>0</v>
      </c>
      <c r="F57">
        <v>0</v>
      </c>
      <c r="G57">
        <v>0</v>
      </c>
      <c r="H57" s="36">
        <v>0</v>
      </c>
      <c r="I57">
        <v>0</v>
      </c>
      <c r="J57">
        <v>0</v>
      </c>
      <c r="K57">
        <v>0</v>
      </c>
      <c r="L57">
        <v>0</v>
      </c>
      <c r="M57" s="36">
        <v>0</v>
      </c>
      <c r="N57">
        <v>0</v>
      </c>
      <c r="O57">
        <v>0</v>
      </c>
      <c r="P57">
        <v>0</v>
      </c>
      <c r="Q57">
        <v>0</v>
      </c>
      <c r="R57" s="36">
        <v>0</v>
      </c>
      <c r="S57">
        <v>0</v>
      </c>
      <c r="T57">
        <v>0</v>
      </c>
      <c r="U57">
        <v>0</v>
      </c>
      <c r="V57">
        <v>0</v>
      </c>
      <c r="W57" s="36">
        <v>0</v>
      </c>
      <c r="X57">
        <v>0</v>
      </c>
      <c r="Y57">
        <v>0</v>
      </c>
      <c r="Z57">
        <v>0</v>
      </c>
      <c r="AA57">
        <v>0</v>
      </c>
      <c r="AB57" s="36">
        <v>0</v>
      </c>
      <c r="AC57">
        <v>0</v>
      </c>
      <c r="AD57">
        <v>0</v>
      </c>
      <c r="AE57">
        <v>0</v>
      </c>
      <c r="AF57">
        <v>0</v>
      </c>
      <c r="AG57" s="36">
        <v>0</v>
      </c>
      <c r="AH57">
        <v>0</v>
      </c>
      <c r="AI57">
        <v>0</v>
      </c>
      <c r="AJ57">
        <v>0</v>
      </c>
      <c r="AK57">
        <v>0</v>
      </c>
      <c r="AL57" s="36">
        <v>0</v>
      </c>
    </row>
    <row r="58" spans="1:38" x14ac:dyDescent="0.35">
      <c r="A58" s="14">
        <v>750</v>
      </c>
      <c r="B58" s="35">
        <v>800</v>
      </c>
      <c r="C58" s="36">
        <v>0</v>
      </c>
      <c r="D58">
        <v>0</v>
      </c>
      <c r="E58">
        <v>0</v>
      </c>
      <c r="F58">
        <v>0</v>
      </c>
      <c r="G58">
        <v>0</v>
      </c>
      <c r="H58" s="36">
        <v>0</v>
      </c>
      <c r="I58">
        <v>0</v>
      </c>
      <c r="J58">
        <v>0</v>
      </c>
      <c r="K58">
        <v>0</v>
      </c>
      <c r="L58">
        <v>0</v>
      </c>
      <c r="M58" s="36">
        <v>0</v>
      </c>
      <c r="N58">
        <v>0</v>
      </c>
      <c r="O58">
        <v>0</v>
      </c>
      <c r="P58">
        <v>0</v>
      </c>
      <c r="Q58">
        <v>0</v>
      </c>
      <c r="R58" s="36">
        <v>0</v>
      </c>
      <c r="S58">
        <v>0</v>
      </c>
      <c r="T58">
        <v>0</v>
      </c>
      <c r="U58">
        <v>0</v>
      </c>
      <c r="V58">
        <v>0</v>
      </c>
      <c r="W58" s="36">
        <v>0</v>
      </c>
      <c r="X58">
        <v>0</v>
      </c>
      <c r="Y58">
        <v>0</v>
      </c>
      <c r="Z58">
        <v>0</v>
      </c>
      <c r="AA58">
        <v>0</v>
      </c>
      <c r="AB58" s="36">
        <v>0</v>
      </c>
      <c r="AC58">
        <v>0</v>
      </c>
      <c r="AD58">
        <v>0</v>
      </c>
      <c r="AE58">
        <v>0</v>
      </c>
      <c r="AF58">
        <v>0</v>
      </c>
      <c r="AG58" s="36">
        <v>0</v>
      </c>
      <c r="AH58">
        <v>0</v>
      </c>
      <c r="AI58">
        <v>0</v>
      </c>
      <c r="AJ58">
        <v>0</v>
      </c>
      <c r="AK58">
        <v>0</v>
      </c>
      <c r="AL58" s="36">
        <v>0</v>
      </c>
    </row>
    <row r="59" spans="1:38" x14ac:dyDescent="0.35">
      <c r="A59" s="14">
        <v>800</v>
      </c>
      <c r="B59" s="35">
        <v>850</v>
      </c>
      <c r="C59" s="36">
        <v>0</v>
      </c>
      <c r="D59">
        <v>0</v>
      </c>
      <c r="E59">
        <v>0</v>
      </c>
      <c r="F59">
        <v>0</v>
      </c>
      <c r="G59">
        <v>0</v>
      </c>
      <c r="H59" s="36">
        <v>0</v>
      </c>
      <c r="I59">
        <v>0</v>
      </c>
      <c r="J59">
        <v>0</v>
      </c>
      <c r="K59">
        <v>0</v>
      </c>
      <c r="L59">
        <v>0</v>
      </c>
      <c r="M59" s="36">
        <v>0</v>
      </c>
      <c r="N59">
        <v>0</v>
      </c>
      <c r="O59">
        <v>0</v>
      </c>
      <c r="P59">
        <v>0</v>
      </c>
      <c r="Q59">
        <v>0</v>
      </c>
      <c r="R59" s="36">
        <v>0</v>
      </c>
      <c r="S59">
        <v>0</v>
      </c>
      <c r="T59">
        <v>0</v>
      </c>
      <c r="U59">
        <v>0</v>
      </c>
      <c r="V59">
        <v>0</v>
      </c>
      <c r="W59" s="36">
        <v>0</v>
      </c>
      <c r="X59">
        <v>0</v>
      </c>
      <c r="Y59">
        <v>0</v>
      </c>
      <c r="Z59">
        <v>0</v>
      </c>
      <c r="AA59">
        <v>0</v>
      </c>
      <c r="AB59" s="36">
        <v>0</v>
      </c>
      <c r="AC59">
        <v>0</v>
      </c>
      <c r="AD59">
        <v>0</v>
      </c>
      <c r="AE59">
        <v>0</v>
      </c>
      <c r="AF59">
        <v>0</v>
      </c>
      <c r="AG59" s="36">
        <v>0</v>
      </c>
      <c r="AH59">
        <v>0</v>
      </c>
      <c r="AI59">
        <v>0</v>
      </c>
      <c r="AJ59">
        <v>0</v>
      </c>
      <c r="AK59">
        <v>0</v>
      </c>
      <c r="AL59" s="36">
        <v>0</v>
      </c>
    </row>
    <row r="60" spans="1:38" x14ac:dyDescent="0.35">
      <c r="A60" s="14">
        <v>850</v>
      </c>
      <c r="B60" s="35">
        <v>900</v>
      </c>
      <c r="C60" s="36">
        <v>0</v>
      </c>
      <c r="D60">
        <v>0</v>
      </c>
      <c r="E60">
        <v>0</v>
      </c>
      <c r="F60">
        <v>0</v>
      </c>
      <c r="G60">
        <v>0</v>
      </c>
      <c r="H60" s="36">
        <v>0</v>
      </c>
      <c r="I60">
        <v>0</v>
      </c>
      <c r="J60">
        <v>0</v>
      </c>
      <c r="K60">
        <v>0</v>
      </c>
      <c r="L60">
        <v>0</v>
      </c>
      <c r="M60" s="36">
        <v>0</v>
      </c>
      <c r="N60">
        <v>0</v>
      </c>
      <c r="O60">
        <v>0</v>
      </c>
      <c r="P60">
        <v>0</v>
      </c>
      <c r="Q60">
        <v>0</v>
      </c>
      <c r="R60" s="36">
        <v>0</v>
      </c>
      <c r="S60">
        <v>0</v>
      </c>
      <c r="T60">
        <v>0</v>
      </c>
      <c r="U60">
        <v>0</v>
      </c>
      <c r="V60">
        <v>0</v>
      </c>
      <c r="W60" s="36">
        <v>0</v>
      </c>
      <c r="X60">
        <v>0</v>
      </c>
      <c r="Y60">
        <v>0</v>
      </c>
      <c r="Z60">
        <v>0</v>
      </c>
      <c r="AA60">
        <v>0</v>
      </c>
      <c r="AB60" s="36">
        <v>0</v>
      </c>
      <c r="AC60">
        <v>0</v>
      </c>
      <c r="AD60">
        <v>0</v>
      </c>
      <c r="AE60">
        <v>0</v>
      </c>
      <c r="AF60">
        <v>0</v>
      </c>
      <c r="AG60" s="36">
        <v>0</v>
      </c>
      <c r="AH60">
        <v>0</v>
      </c>
      <c r="AI60">
        <v>0</v>
      </c>
      <c r="AJ60">
        <v>0</v>
      </c>
      <c r="AK60">
        <v>0</v>
      </c>
      <c r="AL60" s="36">
        <v>0</v>
      </c>
    </row>
    <row r="61" spans="1:38" x14ac:dyDescent="0.35">
      <c r="A61" s="14">
        <v>900</v>
      </c>
      <c r="B61" s="35">
        <v>950</v>
      </c>
      <c r="C61" s="36">
        <v>0</v>
      </c>
      <c r="D61">
        <v>0</v>
      </c>
      <c r="E61">
        <v>0</v>
      </c>
      <c r="F61">
        <v>0</v>
      </c>
      <c r="G61">
        <v>0</v>
      </c>
      <c r="H61" s="36">
        <v>0</v>
      </c>
      <c r="I61">
        <v>0</v>
      </c>
      <c r="J61">
        <v>0</v>
      </c>
      <c r="K61">
        <v>0</v>
      </c>
      <c r="L61">
        <v>0</v>
      </c>
      <c r="M61" s="36">
        <v>0</v>
      </c>
      <c r="N61">
        <v>0</v>
      </c>
      <c r="O61">
        <v>0</v>
      </c>
      <c r="P61">
        <v>0</v>
      </c>
      <c r="Q61">
        <v>0</v>
      </c>
      <c r="R61" s="36">
        <v>0</v>
      </c>
      <c r="S61">
        <v>0</v>
      </c>
      <c r="T61">
        <v>0</v>
      </c>
      <c r="U61">
        <v>0</v>
      </c>
      <c r="V61">
        <v>0</v>
      </c>
      <c r="W61" s="36">
        <v>0</v>
      </c>
      <c r="X61">
        <v>0</v>
      </c>
      <c r="Y61">
        <v>0</v>
      </c>
      <c r="Z61">
        <v>0</v>
      </c>
      <c r="AA61">
        <v>0</v>
      </c>
      <c r="AB61" s="36">
        <v>0</v>
      </c>
      <c r="AC61">
        <v>0</v>
      </c>
      <c r="AD61">
        <v>0</v>
      </c>
      <c r="AE61">
        <v>0</v>
      </c>
      <c r="AF61">
        <v>0</v>
      </c>
      <c r="AG61" s="36">
        <v>0</v>
      </c>
      <c r="AH61">
        <v>0</v>
      </c>
      <c r="AI61">
        <v>0</v>
      </c>
      <c r="AJ61">
        <v>0</v>
      </c>
      <c r="AK61">
        <v>0</v>
      </c>
      <c r="AL61" s="36">
        <v>0</v>
      </c>
    </row>
    <row r="62" spans="1:38" x14ac:dyDescent="0.35">
      <c r="A62" s="14">
        <v>950</v>
      </c>
      <c r="B62" s="35">
        <v>1000</v>
      </c>
      <c r="C62" s="36">
        <v>0</v>
      </c>
      <c r="D62">
        <v>0</v>
      </c>
      <c r="E62">
        <v>0</v>
      </c>
      <c r="F62">
        <v>0</v>
      </c>
      <c r="G62">
        <v>0</v>
      </c>
      <c r="H62" s="36">
        <v>0</v>
      </c>
      <c r="I62">
        <v>0</v>
      </c>
      <c r="J62">
        <v>0</v>
      </c>
      <c r="K62">
        <v>0</v>
      </c>
      <c r="L62">
        <v>0</v>
      </c>
      <c r="M62" s="36">
        <v>0</v>
      </c>
      <c r="N62">
        <v>0</v>
      </c>
      <c r="O62">
        <v>0</v>
      </c>
      <c r="P62">
        <v>0</v>
      </c>
      <c r="Q62">
        <v>0</v>
      </c>
      <c r="R62" s="36">
        <v>0</v>
      </c>
      <c r="S62">
        <v>0</v>
      </c>
      <c r="T62">
        <v>0</v>
      </c>
      <c r="U62">
        <v>0</v>
      </c>
      <c r="V62">
        <v>0</v>
      </c>
      <c r="W62" s="36">
        <v>0</v>
      </c>
      <c r="X62">
        <v>0</v>
      </c>
      <c r="Y62">
        <v>0</v>
      </c>
      <c r="Z62">
        <v>0</v>
      </c>
      <c r="AA62">
        <v>0</v>
      </c>
      <c r="AB62" s="36">
        <v>0</v>
      </c>
      <c r="AC62">
        <v>0</v>
      </c>
      <c r="AD62">
        <v>0</v>
      </c>
      <c r="AE62">
        <v>0</v>
      </c>
      <c r="AF62">
        <v>0</v>
      </c>
      <c r="AG62" s="36">
        <v>0</v>
      </c>
      <c r="AH62">
        <v>0</v>
      </c>
      <c r="AI62">
        <v>0</v>
      </c>
      <c r="AJ62">
        <v>0</v>
      </c>
      <c r="AK62">
        <v>0</v>
      </c>
      <c r="AL62" s="36">
        <v>0</v>
      </c>
    </row>
    <row r="63" spans="1:38" x14ac:dyDescent="0.35">
      <c r="A63" s="14">
        <v>1000</v>
      </c>
      <c r="B63" s="35">
        <v>1050</v>
      </c>
      <c r="C63" s="36">
        <v>0</v>
      </c>
      <c r="D63">
        <v>0</v>
      </c>
      <c r="E63">
        <v>0</v>
      </c>
      <c r="F63">
        <v>0</v>
      </c>
      <c r="G63">
        <v>0</v>
      </c>
      <c r="H63" s="36">
        <v>0</v>
      </c>
      <c r="I63">
        <v>0</v>
      </c>
      <c r="J63">
        <v>0</v>
      </c>
      <c r="K63">
        <v>0</v>
      </c>
      <c r="L63">
        <v>0</v>
      </c>
      <c r="M63" s="36">
        <v>0</v>
      </c>
      <c r="N63">
        <v>0</v>
      </c>
      <c r="O63">
        <v>0</v>
      </c>
      <c r="P63">
        <v>0</v>
      </c>
      <c r="Q63">
        <v>0</v>
      </c>
      <c r="R63" s="36">
        <v>0</v>
      </c>
      <c r="S63">
        <v>0</v>
      </c>
      <c r="T63">
        <v>0</v>
      </c>
      <c r="U63">
        <v>0</v>
      </c>
      <c r="V63">
        <v>0</v>
      </c>
      <c r="W63" s="36">
        <v>0</v>
      </c>
      <c r="X63">
        <v>0</v>
      </c>
      <c r="Y63">
        <v>0</v>
      </c>
      <c r="Z63">
        <v>0</v>
      </c>
      <c r="AA63">
        <v>0</v>
      </c>
      <c r="AB63" s="36">
        <v>0</v>
      </c>
      <c r="AC63">
        <v>0</v>
      </c>
      <c r="AD63">
        <v>0</v>
      </c>
      <c r="AE63">
        <v>0</v>
      </c>
      <c r="AF63">
        <v>0</v>
      </c>
      <c r="AG63" s="36">
        <v>0</v>
      </c>
      <c r="AH63">
        <v>0</v>
      </c>
      <c r="AI63">
        <v>0</v>
      </c>
      <c r="AJ63">
        <v>0</v>
      </c>
      <c r="AK63">
        <v>0</v>
      </c>
      <c r="AL63" s="36">
        <v>0</v>
      </c>
    </row>
    <row r="64" spans="1:38" x14ac:dyDescent="0.35">
      <c r="A64" s="14">
        <v>1050</v>
      </c>
      <c r="B64" s="35">
        <v>1100</v>
      </c>
      <c r="C64" s="36">
        <v>0</v>
      </c>
      <c r="D64">
        <v>0</v>
      </c>
      <c r="E64">
        <v>0</v>
      </c>
      <c r="F64">
        <v>0</v>
      </c>
      <c r="G64">
        <v>0</v>
      </c>
      <c r="H64" s="36">
        <v>0</v>
      </c>
      <c r="I64">
        <v>0</v>
      </c>
      <c r="J64">
        <v>0</v>
      </c>
      <c r="K64">
        <v>0</v>
      </c>
      <c r="L64">
        <v>0</v>
      </c>
      <c r="M64" s="36">
        <v>0</v>
      </c>
      <c r="N64">
        <v>0</v>
      </c>
      <c r="O64">
        <v>0</v>
      </c>
      <c r="P64">
        <v>0</v>
      </c>
      <c r="Q64">
        <v>0</v>
      </c>
      <c r="R64" s="36">
        <v>0</v>
      </c>
      <c r="S64">
        <v>0</v>
      </c>
      <c r="T64">
        <v>0</v>
      </c>
      <c r="U64">
        <v>0</v>
      </c>
      <c r="V64">
        <v>0</v>
      </c>
      <c r="W64" s="36">
        <v>0</v>
      </c>
      <c r="X64">
        <v>0</v>
      </c>
      <c r="Y64">
        <v>0</v>
      </c>
      <c r="Z64">
        <v>0</v>
      </c>
      <c r="AA64">
        <v>0</v>
      </c>
      <c r="AB64" s="36">
        <v>0</v>
      </c>
      <c r="AC64">
        <v>0</v>
      </c>
      <c r="AD64">
        <v>0</v>
      </c>
      <c r="AE64">
        <v>0</v>
      </c>
      <c r="AF64">
        <v>0</v>
      </c>
      <c r="AG64" s="36">
        <v>0</v>
      </c>
      <c r="AH64">
        <v>0</v>
      </c>
      <c r="AI64">
        <v>0</v>
      </c>
      <c r="AJ64">
        <v>0</v>
      </c>
      <c r="AK64">
        <v>0</v>
      </c>
      <c r="AL64" s="36">
        <v>0</v>
      </c>
    </row>
    <row r="65" spans="1:38" x14ac:dyDescent="0.35">
      <c r="A65" s="14">
        <v>1100</v>
      </c>
      <c r="B65" s="35">
        <v>1150</v>
      </c>
      <c r="C65" s="36">
        <v>0</v>
      </c>
      <c r="D65">
        <v>0</v>
      </c>
      <c r="E65">
        <v>0</v>
      </c>
      <c r="F65">
        <v>0</v>
      </c>
      <c r="G65">
        <v>0</v>
      </c>
      <c r="H65" s="36">
        <v>0</v>
      </c>
      <c r="I65">
        <v>0</v>
      </c>
      <c r="J65">
        <v>0</v>
      </c>
      <c r="K65">
        <v>0</v>
      </c>
      <c r="L65">
        <v>0</v>
      </c>
      <c r="M65" s="36">
        <v>0</v>
      </c>
      <c r="N65">
        <v>0</v>
      </c>
      <c r="O65">
        <v>0</v>
      </c>
      <c r="P65">
        <v>0</v>
      </c>
      <c r="Q65">
        <v>0</v>
      </c>
      <c r="R65" s="36">
        <v>0</v>
      </c>
      <c r="S65">
        <v>0</v>
      </c>
      <c r="T65">
        <v>0</v>
      </c>
      <c r="U65">
        <v>0</v>
      </c>
      <c r="V65">
        <v>0</v>
      </c>
      <c r="W65" s="36">
        <v>0</v>
      </c>
      <c r="X65">
        <v>0</v>
      </c>
      <c r="Y65">
        <v>0</v>
      </c>
      <c r="Z65">
        <v>0</v>
      </c>
      <c r="AA65">
        <v>0</v>
      </c>
      <c r="AB65" s="36">
        <v>0</v>
      </c>
      <c r="AC65">
        <v>0</v>
      </c>
      <c r="AD65">
        <v>0</v>
      </c>
      <c r="AE65">
        <v>0</v>
      </c>
      <c r="AF65">
        <v>0</v>
      </c>
      <c r="AG65" s="36">
        <v>0</v>
      </c>
      <c r="AH65">
        <v>0</v>
      </c>
      <c r="AI65">
        <v>0</v>
      </c>
      <c r="AJ65">
        <v>0</v>
      </c>
      <c r="AK65">
        <v>0</v>
      </c>
      <c r="AL65" s="36">
        <v>0</v>
      </c>
    </row>
    <row r="66" spans="1:38" x14ac:dyDescent="0.35">
      <c r="A66" s="14">
        <v>1150</v>
      </c>
      <c r="B66" s="35">
        <v>1200</v>
      </c>
      <c r="C66" s="36">
        <v>0</v>
      </c>
      <c r="D66">
        <v>0</v>
      </c>
      <c r="E66">
        <v>0</v>
      </c>
      <c r="F66">
        <v>0</v>
      </c>
      <c r="G66">
        <v>0</v>
      </c>
      <c r="H66" s="36">
        <v>0</v>
      </c>
      <c r="I66">
        <v>0</v>
      </c>
      <c r="J66">
        <v>0</v>
      </c>
      <c r="K66">
        <v>0</v>
      </c>
      <c r="L66">
        <v>0</v>
      </c>
      <c r="M66" s="36">
        <v>0</v>
      </c>
      <c r="N66">
        <v>0</v>
      </c>
      <c r="O66">
        <v>0</v>
      </c>
      <c r="P66">
        <v>0</v>
      </c>
      <c r="Q66">
        <v>0</v>
      </c>
      <c r="R66" s="36">
        <v>0</v>
      </c>
      <c r="S66">
        <v>0</v>
      </c>
      <c r="T66">
        <v>0</v>
      </c>
      <c r="U66">
        <v>0</v>
      </c>
      <c r="V66">
        <v>0</v>
      </c>
      <c r="W66" s="36">
        <v>0</v>
      </c>
      <c r="X66">
        <v>0</v>
      </c>
      <c r="Y66">
        <v>0</v>
      </c>
      <c r="Z66">
        <v>0</v>
      </c>
      <c r="AA66">
        <v>0</v>
      </c>
      <c r="AB66" s="36">
        <v>0</v>
      </c>
      <c r="AC66">
        <v>0</v>
      </c>
      <c r="AD66">
        <v>0</v>
      </c>
      <c r="AE66">
        <v>0</v>
      </c>
      <c r="AF66">
        <v>0</v>
      </c>
      <c r="AG66" s="36">
        <v>0</v>
      </c>
      <c r="AH66">
        <v>0</v>
      </c>
      <c r="AI66">
        <v>0</v>
      </c>
      <c r="AJ66">
        <v>0</v>
      </c>
      <c r="AK66">
        <v>0</v>
      </c>
      <c r="AL66" s="36">
        <v>0</v>
      </c>
    </row>
    <row r="67" spans="1:38" x14ac:dyDescent="0.35">
      <c r="A67" s="14">
        <v>1200</v>
      </c>
      <c r="B67" s="35">
        <v>1250</v>
      </c>
      <c r="C67" s="36">
        <v>0</v>
      </c>
      <c r="D67">
        <v>0</v>
      </c>
      <c r="E67">
        <v>0</v>
      </c>
      <c r="F67">
        <v>0</v>
      </c>
      <c r="G67">
        <v>0</v>
      </c>
      <c r="H67" s="36">
        <v>0</v>
      </c>
      <c r="I67">
        <v>0</v>
      </c>
      <c r="J67">
        <v>0</v>
      </c>
      <c r="K67">
        <v>0</v>
      </c>
      <c r="L67">
        <v>0</v>
      </c>
      <c r="M67" s="36">
        <v>0</v>
      </c>
      <c r="N67">
        <v>0</v>
      </c>
      <c r="O67">
        <v>0</v>
      </c>
      <c r="P67">
        <v>0</v>
      </c>
      <c r="Q67">
        <v>0</v>
      </c>
      <c r="R67" s="36">
        <v>0</v>
      </c>
      <c r="S67">
        <v>0</v>
      </c>
      <c r="T67">
        <v>0</v>
      </c>
      <c r="U67">
        <v>0</v>
      </c>
      <c r="V67">
        <v>0</v>
      </c>
      <c r="W67" s="36">
        <v>0</v>
      </c>
      <c r="X67">
        <v>0</v>
      </c>
      <c r="Y67">
        <v>0</v>
      </c>
      <c r="Z67">
        <v>0</v>
      </c>
      <c r="AA67">
        <v>0</v>
      </c>
      <c r="AB67" s="36">
        <v>0</v>
      </c>
      <c r="AC67">
        <v>0</v>
      </c>
      <c r="AD67">
        <v>0</v>
      </c>
      <c r="AE67">
        <v>0</v>
      </c>
      <c r="AF67">
        <v>0</v>
      </c>
      <c r="AG67" s="36">
        <v>0</v>
      </c>
      <c r="AH67">
        <v>0</v>
      </c>
      <c r="AI67">
        <v>0</v>
      </c>
      <c r="AJ67">
        <v>0</v>
      </c>
      <c r="AK67">
        <v>0</v>
      </c>
      <c r="AL67" s="36">
        <v>0</v>
      </c>
    </row>
    <row r="68" spans="1:38" x14ac:dyDescent="0.35">
      <c r="A68" s="14">
        <v>1250</v>
      </c>
      <c r="B68" s="35">
        <v>1300</v>
      </c>
      <c r="C68" s="36">
        <v>0</v>
      </c>
      <c r="D68">
        <v>0</v>
      </c>
      <c r="E68">
        <v>0</v>
      </c>
      <c r="F68">
        <v>0</v>
      </c>
      <c r="G68">
        <v>0</v>
      </c>
      <c r="H68" s="36">
        <v>0</v>
      </c>
      <c r="I68">
        <v>0</v>
      </c>
      <c r="J68">
        <v>0</v>
      </c>
      <c r="K68">
        <v>0</v>
      </c>
      <c r="L68">
        <v>0</v>
      </c>
      <c r="M68" s="36">
        <v>0</v>
      </c>
      <c r="N68">
        <v>0</v>
      </c>
      <c r="O68">
        <v>0</v>
      </c>
      <c r="P68">
        <v>0</v>
      </c>
      <c r="Q68">
        <v>0</v>
      </c>
      <c r="R68" s="36">
        <v>0</v>
      </c>
      <c r="S68">
        <v>0</v>
      </c>
      <c r="T68">
        <v>0</v>
      </c>
      <c r="U68">
        <v>0</v>
      </c>
      <c r="V68">
        <v>0</v>
      </c>
      <c r="W68" s="36">
        <v>0</v>
      </c>
      <c r="X68">
        <v>0</v>
      </c>
      <c r="Y68">
        <v>0</v>
      </c>
      <c r="Z68">
        <v>0</v>
      </c>
      <c r="AA68">
        <v>0</v>
      </c>
      <c r="AB68" s="36">
        <v>0</v>
      </c>
      <c r="AC68">
        <v>0</v>
      </c>
      <c r="AD68">
        <v>0</v>
      </c>
      <c r="AE68">
        <v>0</v>
      </c>
      <c r="AF68">
        <v>0</v>
      </c>
      <c r="AG68" s="36">
        <v>0</v>
      </c>
      <c r="AH68">
        <v>0</v>
      </c>
      <c r="AI68">
        <v>0</v>
      </c>
      <c r="AJ68">
        <v>0</v>
      </c>
      <c r="AK68">
        <v>0</v>
      </c>
      <c r="AL68" s="36">
        <v>0</v>
      </c>
    </row>
    <row r="69" spans="1:38" x14ac:dyDescent="0.35">
      <c r="A69" s="14">
        <v>1300</v>
      </c>
      <c r="B69" s="35">
        <v>1350</v>
      </c>
      <c r="C69" s="36">
        <v>0</v>
      </c>
      <c r="D69">
        <v>0</v>
      </c>
      <c r="E69">
        <v>0</v>
      </c>
      <c r="F69">
        <v>0</v>
      </c>
      <c r="G69">
        <v>0</v>
      </c>
      <c r="H69" s="36">
        <v>0</v>
      </c>
      <c r="I69">
        <v>0</v>
      </c>
      <c r="J69">
        <v>0</v>
      </c>
      <c r="K69">
        <v>0</v>
      </c>
      <c r="L69">
        <v>0</v>
      </c>
      <c r="M69" s="36">
        <v>0</v>
      </c>
      <c r="N69">
        <v>0</v>
      </c>
      <c r="O69">
        <v>0</v>
      </c>
      <c r="P69">
        <v>0</v>
      </c>
      <c r="Q69">
        <v>0</v>
      </c>
      <c r="R69" s="36">
        <v>0</v>
      </c>
      <c r="S69">
        <v>0</v>
      </c>
      <c r="T69">
        <v>0</v>
      </c>
      <c r="U69">
        <v>0</v>
      </c>
      <c r="V69">
        <v>0</v>
      </c>
      <c r="W69" s="36">
        <v>0</v>
      </c>
      <c r="X69">
        <v>0</v>
      </c>
      <c r="Y69">
        <v>0</v>
      </c>
      <c r="Z69">
        <v>0</v>
      </c>
      <c r="AA69">
        <v>0</v>
      </c>
      <c r="AB69" s="36">
        <v>0</v>
      </c>
      <c r="AC69">
        <v>0</v>
      </c>
      <c r="AD69">
        <v>0</v>
      </c>
      <c r="AE69">
        <v>0</v>
      </c>
      <c r="AF69">
        <v>0</v>
      </c>
      <c r="AG69" s="36">
        <v>0</v>
      </c>
      <c r="AH69">
        <v>0</v>
      </c>
      <c r="AI69">
        <v>0</v>
      </c>
      <c r="AJ69">
        <v>0</v>
      </c>
      <c r="AK69">
        <v>0</v>
      </c>
      <c r="AL69" s="36">
        <v>0</v>
      </c>
    </row>
    <row r="70" spans="1:38" x14ac:dyDescent="0.35">
      <c r="A70" s="14">
        <v>1350</v>
      </c>
      <c r="B70" s="35">
        <v>1400</v>
      </c>
      <c r="C70" s="36">
        <v>0</v>
      </c>
      <c r="D70">
        <v>0</v>
      </c>
      <c r="E70">
        <v>0</v>
      </c>
      <c r="F70">
        <v>0</v>
      </c>
      <c r="G70">
        <v>0</v>
      </c>
      <c r="H70" s="36">
        <v>0</v>
      </c>
      <c r="I70">
        <v>0</v>
      </c>
      <c r="J70">
        <v>0</v>
      </c>
      <c r="K70">
        <v>0</v>
      </c>
      <c r="L70">
        <v>0</v>
      </c>
      <c r="M70" s="36">
        <v>0</v>
      </c>
      <c r="N70">
        <v>0</v>
      </c>
      <c r="O70">
        <v>0</v>
      </c>
      <c r="P70">
        <v>0</v>
      </c>
      <c r="Q70">
        <v>0</v>
      </c>
      <c r="R70" s="36">
        <v>0</v>
      </c>
      <c r="S70">
        <v>0</v>
      </c>
      <c r="T70">
        <v>0</v>
      </c>
      <c r="U70">
        <v>0</v>
      </c>
      <c r="V70">
        <v>0</v>
      </c>
      <c r="W70" s="36">
        <v>0</v>
      </c>
      <c r="X70">
        <v>0</v>
      </c>
      <c r="Y70">
        <v>0</v>
      </c>
      <c r="Z70">
        <v>0</v>
      </c>
      <c r="AA70">
        <v>0</v>
      </c>
      <c r="AB70" s="36">
        <v>0</v>
      </c>
      <c r="AC70">
        <v>0</v>
      </c>
      <c r="AD70">
        <v>0</v>
      </c>
      <c r="AE70">
        <v>0</v>
      </c>
      <c r="AF70">
        <v>0</v>
      </c>
      <c r="AG70" s="36">
        <v>0</v>
      </c>
      <c r="AH70">
        <v>0</v>
      </c>
      <c r="AI70">
        <v>0</v>
      </c>
      <c r="AJ70">
        <v>0</v>
      </c>
      <c r="AK70">
        <v>0</v>
      </c>
      <c r="AL70" s="36">
        <v>0</v>
      </c>
    </row>
    <row r="71" spans="1:38" x14ac:dyDescent="0.35">
      <c r="A71" s="14">
        <v>1400</v>
      </c>
      <c r="B71" s="35">
        <v>1450</v>
      </c>
      <c r="C71" s="36">
        <v>0</v>
      </c>
      <c r="D71">
        <v>0</v>
      </c>
      <c r="E71">
        <v>0</v>
      </c>
      <c r="F71">
        <v>0</v>
      </c>
      <c r="G71">
        <v>0</v>
      </c>
      <c r="H71" s="36">
        <v>0</v>
      </c>
      <c r="I71">
        <v>0</v>
      </c>
      <c r="J71">
        <v>0</v>
      </c>
      <c r="K71">
        <v>0</v>
      </c>
      <c r="L71">
        <v>0</v>
      </c>
      <c r="M71" s="36">
        <v>0</v>
      </c>
      <c r="N71">
        <v>0</v>
      </c>
      <c r="O71">
        <v>0</v>
      </c>
      <c r="P71">
        <v>0</v>
      </c>
      <c r="Q71">
        <v>0</v>
      </c>
      <c r="R71" s="36">
        <v>0</v>
      </c>
      <c r="S71">
        <v>0</v>
      </c>
      <c r="T71">
        <v>0</v>
      </c>
      <c r="U71">
        <v>0</v>
      </c>
      <c r="V71">
        <v>0</v>
      </c>
      <c r="W71" s="36">
        <v>0</v>
      </c>
      <c r="X71">
        <v>0</v>
      </c>
      <c r="Y71">
        <v>0</v>
      </c>
      <c r="Z71">
        <v>0</v>
      </c>
      <c r="AA71">
        <v>0</v>
      </c>
      <c r="AB71" s="36">
        <v>0</v>
      </c>
      <c r="AC71">
        <v>0</v>
      </c>
      <c r="AD71">
        <v>0</v>
      </c>
      <c r="AE71">
        <v>0</v>
      </c>
      <c r="AF71">
        <v>0</v>
      </c>
      <c r="AG71" s="36">
        <v>0</v>
      </c>
      <c r="AH71">
        <v>0</v>
      </c>
      <c r="AI71">
        <v>0</v>
      </c>
      <c r="AJ71">
        <v>0</v>
      </c>
      <c r="AK71">
        <v>0</v>
      </c>
      <c r="AL71" s="36">
        <v>0</v>
      </c>
    </row>
    <row r="72" spans="1:38" x14ac:dyDescent="0.35">
      <c r="A72" s="14">
        <v>1450</v>
      </c>
      <c r="B72" s="35">
        <v>1500</v>
      </c>
      <c r="C72" s="36">
        <v>0</v>
      </c>
      <c r="D72">
        <v>0</v>
      </c>
      <c r="E72">
        <v>0</v>
      </c>
      <c r="F72">
        <v>0</v>
      </c>
      <c r="G72">
        <v>0</v>
      </c>
      <c r="H72" s="36">
        <v>0</v>
      </c>
      <c r="I72">
        <v>0</v>
      </c>
      <c r="J72">
        <v>0</v>
      </c>
      <c r="K72">
        <v>0</v>
      </c>
      <c r="L72">
        <v>0</v>
      </c>
      <c r="M72" s="36">
        <v>0</v>
      </c>
      <c r="N72">
        <v>0</v>
      </c>
      <c r="O72">
        <v>0</v>
      </c>
      <c r="P72">
        <v>0</v>
      </c>
      <c r="Q72">
        <v>0</v>
      </c>
      <c r="R72" s="36">
        <v>0</v>
      </c>
      <c r="S72">
        <v>0</v>
      </c>
      <c r="T72">
        <v>0</v>
      </c>
      <c r="U72">
        <v>0</v>
      </c>
      <c r="V72">
        <v>0</v>
      </c>
      <c r="W72" s="36">
        <v>0</v>
      </c>
      <c r="X72">
        <v>0</v>
      </c>
      <c r="Y72">
        <v>0</v>
      </c>
      <c r="Z72">
        <v>0</v>
      </c>
      <c r="AA72">
        <v>0</v>
      </c>
      <c r="AB72" s="36">
        <v>0</v>
      </c>
      <c r="AC72">
        <v>0</v>
      </c>
      <c r="AD72">
        <v>0</v>
      </c>
      <c r="AE72">
        <v>0</v>
      </c>
      <c r="AF72">
        <v>0</v>
      </c>
      <c r="AG72" s="36">
        <v>0</v>
      </c>
      <c r="AH72">
        <v>0</v>
      </c>
      <c r="AI72">
        <v>0</v>
      </c>
      <c r="AJ72">
        <v>0</v>
      </c>
      <c r="AK72">
        <v>0</v>
      </c>
      <c r="AL72" s="36">
        <v>0</v>
      </c>
    </row>
    <row r="73" spans="1:38" x14ac:dyDescent="0.35">
      <c r="A73" s="14">
        <v>1500</v>
      </c>
      <c r="B73" s="35">
        <v>1550</v>
      </c>
      <c r="C73" s="36">
        <v>0</v>
      </c>
      <c r="D73">
        <v>0</v>
      </c>
      <c r="E73">
        <v>0</v>
      </c>
      <c r="F73">
        <v>0</v>
      </c>
      <c r="G73">
        <v>0</v>
      </c>
      <c r="H73" s="36">
        <v>0</v>
      </c>
      <c r="I73">
        <v>0</v>
      </c>
      <c r="J73">
        <v>0</v>
      </c>
      <c r="K73">
        <v>0</v>
      </c>
      <c r="L73">
        <v>0</v>
      </c>
      <c r="M73" s="36">
        <v>0</v>
      </c>
      <c r="N73">
        <v>0</v>
      </c>
      <c r="O73">
        <v>0</v>
      </c>
      <c r="P73">
        <v>0</v>
      </c>
      <c r="Q73">
        <v>0</v>
      </c>
      <c r="R73" s="36">
        <v>0</v>
      </c>
      <c r="S73">
        <v>0</v>
      </c>
      <c r="T73">
        <v>0</v>
      </c>
      <c r="U73">
        <v>0</v>
      </c>
      <c r="V73">
        <v>0</v>
      </c>
      <c r="W73" s="36">
        <v>0</v>
      </c>
      <c r="X73">
        <v>0</v>
      </c>
      <c r="Y73">
        <v>0</v>
      </c>
      <c r="Z73">
        <v>0</v>
      </c>
      <c r="AA73">
        <v>0</v>
      </c>
      <c r="AB73" s="36">
        <v>0</v>
      </c>
      <c r="AC73">
        <v>0</v>
      </c>
      <c r="AD73">
        <v>0</v>
      </c>
      <c r="AE73">
        <v>0</v>
      </c>
      <c r="AF73">
        <v>0</v>
      </c>
      <c r="AG73" s="36">
        <v>0</v>
      </c>
      <c r="AH73">
        <v>0</v>
      </c>
      <c r="AI73">
        <v>0</v>
      </c>
      <c r="AJ73">
        <v>0</v>
      </c>
      <c r="AK73">
        <v>0</v>
      </c>
      <c r="AL73" s="36">
        <v>0</v>
      </c>
    </row>
    <row r="74" spans="1:38" x14ac:dyDescent="0.35">
      <c r="A74" s="14">
        <v>1550</v>
      </c>
      <c r="B74" s="35">
        <v>1600</v>
      </c>
      <c r="C74" s="36">
        <v>0</v>
      </c>
      <c r="D74">
        <v>0</v>
      </c>
      <c r="E74">
        <v>0</v>
      </c>
      <c r="F74">
        <v>0</v>
      </c>
      <c r="G74">
        <v>0</v>
      </c>
      <c r="H74" s="36">
        <v>0</v>
      </c>
      <c r="I74">
        <v>0</v>
      </c>
      <c r="J74">
        <v>0</v>
      </c>
      <c r="K74">
        <v>0</v>
      </c>
      <c r="L74">
        <v>0</v>
      </c>
      <c r="M74" s="36">
        <v>0</v>
      </c>
      <c r="N74">
        <v>0</v>
      </c>
      <c r="O74">
        <v>0</v>
      </c>
      <c r="P74">
        <v>0</v>
      </c>
      <c r="Q74">
        <v>0</v>
      </c>
      <c r="R74" s="36">
        <v>0</v>
      </c>
      <c r="S74">
        <v>0</v>
      </c>
      <c r="T74">
        <v>0</v>
      </c>
      <c r="U74">
        <v>0</v>
      </c>
      <c r="V74">
        <v>0</v>
      </c>
      <c r="W74" s="36">
        <v>0</v>
      </c>
      <c r="X74">
        <v>0</v>
      </c>
      <c r="Y74">
        <v>0</v>
      </c>
      <c r="Z74">
        <v>0</v>
      </c>
      <c r="AA74">
        <v>0</v>
      </c>
      <c r="AB74" s="36">
        <v>0</v>
      </c>
      <c r="AC74">
        <v>0</v>
      </c>
      <c r="AD74">
        <v>0</v>
      </c>
      <c r="AE74">
        <v>0</v>
      </c>
      <c r="AF74">
        <v>0</v>
      </c>
      <c r="AG74" s="36">
        <v>0</v>
      </c>
      <c r="AH74">
        <v>0</v>
      </c>
      <c r="AI74">
        <v>0</v>
      </c>
      <c r="AJ74">
        <v>0</v>
      </c>
      <c r="AK74">
        <v>0</v>
      </c>
      <c r="AL74" s="36">
        <v>0</v>
      </c>
    </row>
    <row r="77" spans="1:38" x14ac:dyDescent="0.35">
      <c r="B77" s="34" t="s">
        <v>123</v>
      </c>
      <c r="C77">
        <f>SUM(C3:C74)</f>
        <v>77029828630549.766</v>
      </c>
      <c r="D77">
        <f t="shared" ref="D77:AL77" si="0">SUM(D3:D74)</f>
        <v>67298288576960.234</v>
      </c>
      <c r="E77">
        <f t="shared" si="0"/>
        <v>57566748523370.703</v>
      </c>
      <c r="F77">
        <f t="shared" si="0"/>
        <v>47835208469781.172</v>
      </c>
      <c r="G77">
        <f t="shared" si="0"/>
        <v>38103668416191.641</v>
      </c>
      <c r="H77">
        <f t="shared" si="0"/>
        <v>28372128362602.113</v>
      </c>
      <c r="I77">
        <f t="shared" si="0"/>
        <v>27046912711252.445</v>
      </c>
      <c r="J77">
        <f t="shared" si="0"/>
        <v>25721697059902.777</v>
      </c>
      <c r="K77">
        <f t="shared" si="0"/>
        <v>24396481408553.109</v>
      </c>
      <c r="L77">
        <f t="shared" si="0"/>
        <v>23071265757203.441</v>
      </c>
      <c r="M77">
        <f t="shared" si="0"/>
        <v>21746050105853.781</v>
      </c>
      <c r="N77">
        <f t="shared" si="0"/>
        <v>33454265406419.48</v>
      </c>
      <c r="O77">
        <f t="shared" si="0"/>
        <v>45162480706985.18</v>
      </c>
      <c r="P77">
        <f t="shared" si="0"/>
        <v>56870696007550.875</v>
      </c>
      <c r="Q77">
        <f t="shared" si="0"/>
        <v>68578911308116.578</v>
      </c>
      <c r="R77">
        <f t="shared" si="0"/>
        <v>80287126608682.281</v>
      </c>
      <c r="S77">
        <f t="shared" si="0"/>
        <v>74632938847737.422</v>
      </c>
      <c r="T77">
        <f t="shared" si="0"/>
        <v>68978751086792.563</v>
      </c>
      <c r="U77">
        <f t="shared" si="0"/>
        <v>63324563325847.719</v>
      </c>
      <c r="V77">
        <f t="shared" si="0"/>
        <v>57670375564902.875</v>
      </c>
      <c r="W77">
        <f t="shared" si="0"/>
        <v>52016187803958.023</v>
      </c>
      <c r="X77">
        <f t="shared" si="0"/>
        <v>41612950243166.422</v>
      </c>
      <c r="Y77">
        <f t="shared" si="0"/>
        <v>31209712682374.816</v>
      </c>
      <c r="Z77">
        <f t="shared" si="0"/>
        <v>20806475121583.211</v>
      </c>
      <c r="AA77">
        <f t="shared" si="0"/>
        <v>10403237560791.605</v>
      </c>
      <c r="AB77">
        <f t="shared" si="0"/>
        <v>0</v>
      </c>
      <c r="AC77">
        <f t="shared" si="0"/>
        <v>38612894401340.594</v>
      </c>
      <c r="AD77">
        <f t="shared" si="0"/>
        <v>77225788802681.188</v>
      </c>
      <c r="AE77">
        <f t="shared" si="0"/>
        <v>115838683204021.77</v>
      </c>
      <c r="AF77">
        <f t="shared" si="0"/>
        <v>154451577605362.38</v>
      </c>
      <c r="AG77">
        <f t="shared" si="0"/>
        <v>193064472006702.94</v>
      </c>
      <c r="AH77">
        <f t="shared" si="0"/>
        <v>155588568539850.75</v>
      </c>
      <c r="AI77">
        <f t="shared" si="0"/>
        <v>118112665072998.56</v>
      </c>
      <c r="AJ77">
        <f t="shared" si="0"/>
        <v>80636761606146.375</v>
      </c>
      <c r="AK77">
        <f t="shared" si="0"/>
        <v>43160858139294.18</v>
      </c>
      <c r="AL77">
        <f t="shared" si="0"/>
        <v>5684954672441.9746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FC1C0-40AA-4964-9D1D-D0FDC013A069}">
  <sheetPr>
    <tabColor rgb="FF7030A0"/>
  </sheetPr>
  <dimension ref="A1:AL77"/>
  <sheetViews>
    <sheetView zoomScale="70" zoomScaleNormal="70" workbookViewId="0"/>
  </sheetViews>
  <sheetFormatPr defaultRowHeight="14.5" x14ac:dyDescent="0.35"/>
  <cols>
    <col min="1" max="2" width="24.26953125" style="14" customWidth="1"/>
    <col min="3" max="3" width="14.81640625" bestFit="1" customWidth="1"/>
  </cols>
  <sheetData>
    <row r="1" spans="1:38" x14ac:dyDescent="0.35">
      <c r="A1" s="33" t="s">
        <v>117</v>
      </c>
      <c r="B1" s="33" t="s">
        <v>122</v>
      </c>
      <c r="C1" s="12" t="s">
        <v>118</v>
      </c>
    </row>
    <row r="2" spans="1:38" s="1" customFormat="1" x14ac:dyDescent="0.35">
      <c r="A2" s="34" t="s">
        <v>119</v>
      </c>
      <c r="B2" s="34" t="s">
        <v>120</v>
      </c>
      <c r="C2" s="1">
        <v>2015</v>
      </c>
      <c r="D2" s="1">
        <v>2016</v>
      </c>
      <c r="E2" s="1">
        <v>2017</v>
      </c>
      <c r="F2" s="1">
        <v>2018</v>
      </c>
      <c r="G2" s="1">
        <v>2019</v>
      </c>
      <c r="H2" s="1">
        <v>2020</v>
      </c>
      <c r="I2" s="1">
        <v>2021</v>
      </c>
      <c r="J2" s="1">
        <v>2022</v>
      </c>
      <c r="K2" s="1">
        <v>2023</v>
      </c>
      <c r="L2" s="1">
        <v>2024</v>
      </c>
      <c r="M2" s="1">
        <v>2025</v>
      </c>
      <c r="N2" s="1">
        <v>2026</v>
      </c>
      <c r="O2" s="1">
        <v>2027</v>
      </c>
      <c r="P2" s="1">
        <v>2028</v>
      </c>
      <c r="Q2" s="1">
        <v>2029</v>
      </c>
      <c r="R2" s="1">
        <v>2030</v>
      </c>
      <c r="S2" s="1">
        <v>2031</v>
      </c>
      <c r="T2" s="1">
        <v>2032</v>
      </c>
      <c r="U2" s="1">
        <v>2033</v>
      </c>
      <c r="V2" s="1">
        <v>2034</v>
      </c>
      <c r="W2" s="1">
        <v>2035</v>
      </c>
      <c r="X2" s="1">
        <v>2036</v>
      </c>
      <c r="Y2" s="1">
        <v>2037</v>
      </c>
      <c r="Z2" s="1">
        <v>2038</v>
      </c>
      <c r="AA2" s="1">
        <v>2039</v>
      </c>
      <c r="AB2" s="1">
        <v>2040</v>
      </c>
      <c r="AC2" s="1">
        <v>2041</v>
      </c>
      <c r="AD2" s="1">
        <v>2042</v>
      </c>
      <c r="AE2" s="1">
        <v>2043</v>
      </c>
      <c r="AF2" s="1">
        <v>2044</v>
      </c>
      <c r="AG2" s="1">
        <v>2045</v>
      </c>
      <c r="AH2" s="1">
        <v>2046</v>
      </c>
      <c r="AI2" s="1">
        <v>2047</v>
      </c>
      <c r="AJ2" s="1">
        <v>2048</v>
      </c>
      <c r="AK2" s="1">
        <v>2049</v>
      </c>
      <c r="AL2" s="1">
        <v>2050</v>
      </c>
    </row>
    <row r="3" spans="1:38" x14ac:dyDescent="0.35">
      <c r="A3" s="35">
        <v>-1150</v>
      </c>
      <c r="B3" s="35">
        <v>-1100</v>
      </c>
      <c r="C3" s="36">
        <v>0</v>
      </c>
      <c r="D3">
        <v>0</v>
      </c>
      <c r="E3">
        <v>0</v>
      </c>
      <c r="F3">
        <v>0</v>
      </c>
      <c r="G3">
        <v>0</v>
      </c>
      <c r="H3" s="36">
        <v>0</v>
      </c>
      <c r="I3">
        <v>0</v>
      </c>
      <c r="J3">
        <v>0</v>
      </c>
      <c r="K3">
        <v>0</v>
      </c>
      <c r="L3">
        <v>0</v>
      </c>
      <c r="M3" s="36">
        <v>0</v>
      </c>
      <c r="N3">
        <v>0</v>
      </c>
      <c r="O3">
        <v>0</v>
      </c>
      <c r="P3">
        <v>0</v>
      </c>
      <c r="Q3">
        <v>0</v>
      </c>
      <c r="R3" s="36">
        <v>0</v>
      </c>
      <c r="S3">
        <v>0</v>
      </c>
      <c r="T3">
        <v>0</v>
      </c>
      <c r="U3">
        <v>0</v>
      </c>
      <c r="V3">
        <v>0</v>
      </c>
      <c r="W3" s="36">
        <v>0</v>
      </c>
      <c r="X3">
        <v>0</v>
      </c>
      <c r="Y3">
        <v>0</v>
      </c>
      <c r="Z3">
        <v>0</v>
      </c>
      <c r="AA3">
        <v>0</v>
      </c>
      <c r="AB3" s="36">
        <v>0</v>
      </c>
      <c r="AC3">
        <v>0</v>
      </c>
      <c r="AD3">
        <v>0</v>
      </c>
      <c r="AE3">
        <v>0</v>
      </c>
      <c r="AF3">
        <v>0</v>
      </c>
      <c r="AG3" s="36">
        <v>0</v>
      </c>
      <c r="AH3">
        <v>0</v>
      </c>
      <c r="AI3">
        <v>0</v>
      </c>
      <c r="AJ3">
        <v>0</v>
      </c>
      <c r="AK3">
        <v>0</v>
      </c>
      <c r="AL3" s="36">
        <v>0</v>
      </c>
    </row>
    <row r="4" spans="1:38" x14ac:dyDescent="0.35">
      <c r="A4" s="14">
        <v>-1100</v>
      </c>
      <c r="B4" s="35">
        <v>-1050</v>
      </c>
      <c r="C4" s="36">
        <v>0</v>
      </c>
      <c r="D4">
        <v>0</v>
      </c>
      <c r="E4">
        <v>0</v>
      </c>
      <c r="F4">
        <v>0</v>
      </c>
      <c r="G4">
        <v>0</v>
      </c>
      <c r="H4" s="36">
        <v>0</v>
      </c>
      <c r="I4">
        <v>0</v>
      </c>
      <c r="J4">
        <v>0</v>
      </c>
      <c r="K4">
        <v>0</v>
      </c>
      <c r="L4">
        <v>0</v>
      </c>
      <c r="M4" s="36">
        <v>0</v>
      </c>
      <c r="N4">
        <v>0</v>
      </c>
      <c r="O4">
        <v>0</v>
      </c>
      <c r="P4">
        <v>0</v>
      </c>
      <c r="Q4">
        <v>0</v>
      </c>
      <c r="R4" s="36">
        <v>0</v>
      </c>
      <c r="S4">
        <v>0</v>
      </c>
      <c r="T4">
        <v>0</v>
      </c>
      <c r="U4">
        <v>0</v>
      </c>
      <c r="V4">
        <v>0</v>
      </c>
      <c r="W4" s="36">
        <v>0</v>
      </c>
      <c r="X4">
        <v>0</v>
      </c>
      <c r="Y4">
        <v>0</v>
      </c>
      <c r="Z4">
        <v>0</v>
      </c>
      <c r="AA4">
        <v>0</v>
      </c>
      <c r="AB4" s="36">
        <v>0</v>
      </c>
      <c r="AC4">
        <v>0</v>
      </c>
      <c r="AD4">
        <v>0</v>
      </c>
      <c r="AE4">
        <v>0</v>
      </c>
      <c r="AF4">
        <v>0</v>
      </c>
      <c r="AG4" s="36">
        <v>0</v>
      </c>
      <c r="AH4">
        <v>0</v>
      </c>
      <c r="AI4">
        <v>0</v>
      </c>
      <c r="AJ4">
        <v>0</v>
      </c>
      <c r="AK4">
        <v>0</v>
      </c>
      <c r="AL4" s="36">
        <v>0</v>
      </c>
    </row>
    <row r="5" spans="1:38" x14ac:dyDescent="0.35">
      <c r="A5" s="14">
        <v>-1050</v>
      </c>
      <c r="B5" s="35">
        <v>-1000</v>
      </c>
      <c r="C5" s="36">
        <v>0</v>
      </c>
      <c r="D5">
        <v>0</v>
      </c>
      <c r="E5">
        <v>0</v>
      </c>
      <c r="F5">
        <v>0</v>
      </c>
      <c r="G5">
        <v>0</v>
      </c>
      <c r="H5" s="36">
        <v>0</v>
      </c>
      <c r="I5">
        <v>0</v>
      </c>
      <c r="J5">
        <v>0</v>
      </c>
      <c r="K5">
        <v>0</v>
      </c>
      <c r="L5">
        <v>0</v>
      </c>
      <c r="M5" s="36">
        <v>0</v>
      </c>
      <c r="N5">
        <v>0</v>
      </c>
      <c r="O5">
        <v>0</v>
      </c>
      <c r="P5">
        <v>0</v>
      </c>
      <c r="Q5">
        <v>0</v>
      </c>
      <c r="R5" s="36">
        <v>0</v>
      </c>
      <c r="S5">
        <v>0</v>
      </c>
      <c r="T5">
        <v>0</v>
      </c>
      <c r="U5">
        <v>0</v>
      </c>
      <c r="V5">
        <v>0</v>
      </c>
      <c r="W5" s="36">
        <v>0</v>
      </c>
      <c r="X5">
        <v>0</v>
      </c>
      <c r="Y5">
        <v>0</v>
      </c>
      <c r="Z5">
        <v>0</v>
      </c>
      <c r="AA5">
        <v>0</v>
      </c>
      <c r="AB5" s="36">
        <v>0</v>
      </c>
      <c r="AC5">
        <v>0</v>
      </c>
      <c r="AD5">
        <v>0</v>
      </c>
      <c r="AE5">
        <v>0</v>
      </c>
      <c r="AF5">
        <v>0</v>
      </c>
      <c r="AG5" s="36">
        <v>0</v>
      </c>
      <c r="AH5">
        <v>0</v>
      </c>
      <c r="AI5">
        <v>0</v>
      </c>
      <c r="AJ5">
        <v>0</v>
      </c>
      <c r="AK5">
        <v>0</v>
      </c>
      <c r="AL5" s="36">
        <v>0</v>
      </c>
    </row>
    <row r="6" spans="1:38" x14ac:dyDescent="0.35">
      <c r="A6" s="14">
        <v>-1000</v>
      </c>
      <c r="B6" s="35">
        <v>-950</v>
      </c>
      <c r="C6" s="36">
        <v>0</v>
      </c>
      <c r="D6">
        <v>0</v>
      </c>
      <c r="E6">
        <v>0</v>
      </c>
      <c r="F6">
        <v>0</v>
      </c>
      <c r="G6">
        <v>0</v>
      </c>
      <c r="H6" s="36">
        <v>0</v>
      </c>
      <c r="I6">
        <v>0</v>
      </c>
      <c r="J6">
        <v>0</v>
      </c>
      <c r="K6">
        <v>0</v>
      </c>
      <c r="L6">
        <v>0</v>
      </c>
      <c r="M6" s="36">
        <v>0</v>
      </c>
      <c r="N6">
        <v>0</v>
      </c>
      <c r="O6">
        <v>0</v>
      </c>
      <c r="P6">
        <v>0</v>
      </c>
      <c r="Q6">
        <v>0</v>
      </c>
      <c r="R6" s="36">
        <v>0</v>
      </c>
      <c r="S6">
        <v>0</v>
      </c>
      <c r="T6">
        <v>0</v>
      </c>
      <c r="U6">
        <v>0</v>
      </c>
      <c r="V6">
        <v>0</v>
      </c>
      <c r="W6" s="36">
        <v>0</v>
      </c>
      <c r="X6">
        <v>0</v>
      </c>
      <c r="Y6">
        <v>0</v>
      </c>
      <c r="Z6">
        <v>0</v>
      </c>
      <c r="AA6">
        <v>0</v>
      </c>
      <c r="AB6" s="36">
        <v>0</v>
      </c>
      <c r="AC6">
        <v>0</v>
      </c>
      <c r="AD6">
        <v>0</v>
      </c>
      <c r="AE6">
        <v>0</v>
      </c>
      <c r="AF6">
        <v>0</v>
      </c>
      <c r="AG6" s="36">
        <v>0</v>
      </c>
      <c r="AH6">
        <v>0</v>
      </c>
      <c r="AI6">
        <v>0</v>
      </c>
      <c r="AJ6">
        <v>0</v>
      </c>
      <c r="AK6">
        <v>0</v>
      </c>
      <c r="AL6" s="36">
        <v>0</v>
      </c>
    </row>
    <row r="7" spans="1:38" x14ac:dyDescent="0.35">
      <c r="A7" s="14">
        <v>-950</v>
      </c>
      <c r="B7" s="35">
        <v>-900</v>
      </c>
      <c r="C7" s="36">
        <v>0</v>
      </c>
      <c r="D7">
        <v>0</v>
      </c>
      <c r="E7">
        <v>0</v>
      </c>
      <c r="F7">
        <v>0</v>
      </c>
      <c r="G7">
        <v>0</v>
      </c>
      <c r="H7" s="36">
        <v>0</v>
      </c>
      <c r="I7">
        <v>0</v>
      </c>
      <c r="J7">
        <v>0</v>
      </c>
      <c r="K7">
        <v>0</v>
      </c>
      <c r="L7">
        <v>0</v>
      </c>
      <c r="M7" s="36">
        <v>0</v>
      </c>
      <c r="N7">
        <v>0</v>
      </c>
      <c r="O7">
        <v>0</v>
      </c>
      <c r="P7">
        <v>0</v>
      </c>
      <c r="Q7">
        <v>0</v>
      </c>
      <c r="R7" s="36">
        <v>0</v>
      </c>
      <c r="S7">
        <v>0</v>
      </c>
      <c r="T7">
        <v>0</v>
      </c>
      <c r="U7">
        <v>0</v>
      </c>
      <c r="V7">
        <v>0</v>
      </c>
      <c r="W7" s="36">
        <v>0</v>
      </c>
      <c r="X7">
        <v>0</v>
      </c>
      <c r="Y7">
        <v>0</v>
      </c>
      <c r="Z7">
        <v>0</v>
      </c>
      <c r="AA7">
        <v>0</v>
      </c>
      <c r="AB7" s="36">
        <v>0</v>
      </c>
      <c r="AC7">
        <v>0</v>
      </c>
      <c r="AD7">
        <v>0</v>
      </c>
      <c r="AE7">
        <v>0</v>
      </c>
      <c r="AF7">
        <v>0</v>
      </c>
      <c r="AG7" s="36">
        <v>0</v>
      </c>
      <c r="AH7">
        <v>0</v>
      </c>
      <c r="AI7">
        <v>0</v>
      </c>
      <c r="AJ7">
        <v>0</v>
      </c>
      <c r="AK7">
        <v>0</v>
      </c>
      <c r="AL7" s="36">
        <v>0</v>
      </c>
    </row>
    <row r="8" spans="1:38" x14ac:dyDescent="0.35">
      <c r="A8" s="14">
        <v>-900</v>
      </c>
      <c r="B8" s="35">
        <v>-850</v>
      </c>
      <c r="C8" s="36">
        <v>0</v>
      </c>
      <c r="D8">
        <v>0</v>
      </c>
      <c r="E8">
        <v>0</v>
      </c>
      <c r="F8">
        <v>0</v>
      </c>
      <c r="G8">
        <v>0</v>
      </c>
      <c r="H8" s="36">
        <v>0</v>
      </c>
      <c r="I8">
        <v>0</v>
      </c>
      <c r="J8">
        <v>0</v>
      </c>
      <c r="K8">
        <v>0</v>
      </c>
      <c r="L8">
        <v>0</v>
      </c>
      <c r="M8" s="36">
        <v>0</v>
      </c>
      <c r="N8">
        <v>0</v>
      </c>
      <c r="O8">
        <v>0</v>
      </c>
      <c r="P8">
        <v>0</v>
      </c>
      <c r="Q8">
        <v>0</v>
      </c>
      <c r="R8" s="36">
        <v>0</v>
      </c>
      <c r="S8">
        <v>0</v>
      </c>
      <c r="T8">
        <v>0</v>
      </c>
      <c r="U8">
        <v>0</v>
      </c>
      <c r="V8">
        <v>0</v>
      </c>
      <c r="W8" s="36">
        <v>0</v>
      </c>
      <c r="X8">
        <v>0</v>
      </c>
      <c r="Y8">
        <v>0</v>
      </c>
      <c r="Z8">
        <v>0</v>
      </c>
      <c r="AA8">
        <v>0</v>
      </c>
      <c r="AB8" s="36">
        <v>0</v>
      </c>
      <c r="AC8">
        <v>0</v>
      </c>
      <c r="AD8">
        <v>0</v>
      </c>
      <c r="AE8">
        <v>0</v>
      </c>
      <c r="AF8">
        <v>0</v>
      </c>
      <c r="AG8" s="36">
        <v>0</v>
      </c>
      <c r="AH8">
        <v>0</v>
      </c>
      <c r="AI8">
        <v>0</v>
      </c>
      <c r="AJ8">
        <v>0</v>
      </c>
      <c r="AK8">
        <v>0</v>
      </c>
      <c r="AL8" s="36">
        <v>0</v>
      </c>
    </row>
    <row r="9" spans="1:38" x14ac:dyDescent="0.35">
      <c r="A9" s="14">
        <v>-850</v>
      </c>
      <c r="B9" s="35">
        <v>-800</v>
      </c>
      <c r="C9" s="36">
        <v>0</v>
      </c>
      <c r="D9">
        <v>0</v>
      </c>
      <c r="E9">
        <v>0</v>
      </c>
      <c r="F9">
        <v>0</v>
      </c>
      <c r="G9">
        <v>0</v>
      </c>
      <c r="H9" s="36">
        <v>0</v>
      </c>
      <c r="I9">
        <v>0</v>
      </c>
      <c r="J9">
        <v>0</v>
      </c>
      <c r="K9">
        <v>0</v>
      </c>
      <c r="L9">
        <v>0</v>
      </c>
      <c r="M9" s="36">
        <v>0</v>
      </c>
      <c r="N9">
        <v>0</v>
      </c>
      <c r="O9">
        <v>0</v>
      </c>
      <c r="P9">
        <v>0</v>
      </c>
      <c r="Q9">
        <v>0</v>
      </c>
      <c r="R9" s="36">
        <v>0</v>
      </c>
      <c r="S9">
        <v>0</v>
      </c>
      <c r="T9">
        <v>0</v>
      </c>
      <c r="U9">
        <v>0</v>
      </c>
      <c r="V9">
        <v>0</v>
      </c>
      <c r="W9" s="36">
        <v>0</v>
      </c>
      <c r="X9">
        <v>0</v>
      </c>
      <c r="Y9">
        <v>0</v>
      </c>
      <c r="Z9">
        <v>0</v>
      </c>
      <c r="AA9">
        <v>0</v>
      </c>
      <c r="AB9" s="36">
        <v>0</v>
      </c>
      <c r="AC9">
        <v>0</v>
      </c>
      <c r="AD9">
        <v>0</v>
      </c>
      <c r="AE9">
        <v>0</v>
      </c>
      <c r="AF9">
        <v>0</v>
      </c>
      <c r="AG9" s="36">
        <v>0</v>
      </c>
      <c r="AH9">
        <v>0</v>
      </c>
      <c r="AI9">
        <v>0</v>
      </c>
      <c r="AJ9">
        <v>0</v>
      </c>
      <c r="AK9">
        <v>0</v>
      </c>
      <c r="AL9" s="36">
        <v>0</v>
      </c>
    </row>
    <row r="10" spans="1:38" x14ac:dyDescent="0.35">
      <c r="A10" s="14">
        <v>-800</v>
      </c>
      <c r="B10" s="35">
        <v>-750</v>
      </c>
      <c r="C10" s="36">
        <v>0</v>
      </c>
      <c r="D10">
        <v>0</v>
      </c>
      <c r="E10">
        <v>0</v>
      </c>
      <c r="F10">
        <v>0</v>
      </c>
      <c r="G10">
        <v>0</v>
      </c>
      <c r="H10" s="36">
        <v>0</v>
      </c>
      <c r="I10">
        <v>0</v>
      </c>
      <c r="J10">
        <v>0</v>
      </c>
      <c r="K10">
        <v>0</v>
      </c>
      <c r="L10">
        <v>0</v>
      </c>
      <c r="M10" s="36">
        <v>0</v>
      </c>
      <c r="N10">
        <v>0</v>
      </c>
      <c r="O10">
        <v>0</v>
      </c>
      <c r="P10">
        <v>0</v>
      </c>
      <c r="Q10">
        <v>0</v>
      </c>
      <c r="R10" s="36">
        <v>0</v>
      </c>
      <c r="S10">
        <v>0</v>
      </c>
      <c r="T10">
        <v>0</v>
      </c>
      <c r="U10">
        <v>0</v>
      </c>
      <c r="V10">
        <v>0</v>
      </c>
      <c r="W10" s="36">
        <v>0</v>
      </c>
      <c r="X10">
        <v>0</v>
      </c>
      <c r="Y10">
        <v>0</v>
      </c>
      <c r="Z10">
        <v>0</v>
      </c>
      <c r="AA10">
        <v>0</v>
      </c>
      <c r="AB10" s="36">
        <v>0</v>
      </c>
      <c r="AC10">
        <v>0</v>
      </c>
      <c r="AD10">
        <v>0</v>
      </c>
      <c r="AE10">
        <v>0</v>
      </c>
      <c r="AF10">
        <v>0</v>
      </c>
      <c r="AG10" s="36">
        <v>0</v>
      </c>
      <c r="AH10">
        <v>0</v>
      </c>
      <c r="AI10">
        <v>0</v>
      </c>
      <c r="AJ10">
        <v>0</v>
      </c>
      <c r="AK10">
        <v>0</v>
      </c>
      <c r="AL10" s="36">
        <v>0</v>
      </c>
    </row>
    <row r="11" spans="1:38" x14ac:dyDescent="0.35">
      <c r="A11" s="14">
        <v>-750</v>
      </c>
      <c r="B11" s="35">
        <v>-700</v>
      </c>
      <c r="C11" s="36">
        <v>0</v>
      </c>
      <c r="D11">
        <v>0</v>
      </c>
      <c r="E11">
        <v>0</v>
      </c>
      <c r="F11">
        <v>0</v>
      </c>
      <c r="G11">
        <v>0</v>
      </c>
      <c r="H11" s="36">
        <v>0</v>
      </c>
      <c r="I11">
        <v>0</v>
      </c>
      <c r="J11">
        <v>0</v>
      </c>
      <c r="K11">
        <v>0</v>
      </c>
      <c r="L11">
        <v>0</v>
      </c>
      <c r="M11" s="36">
        <v>0</v>
      </c>
      <c r="N11">
        <v>0</v>
      </c>
      <c r="O11">
        <v>0</v>
      </c>
      <c r="P11">
        <v>0</v>
      </c>
      <c r="Q11">
        <v>0</v>
      </c>
      <c r="R11" s="36">
        <v>0</v>
      </c>
      <c r="S11">
        <v>0</v>
      </c>
      <c r="T11">
        <v>0</v>
      </c>
      <c r="U11">
        <v>0</v>
      </c>
      <c r="V11">
        <v>0</v>
      </c>
      <c r="W11" s="36">
        <v>0</v>
      </c>
      <c r="X11">
        <v>0</v>
      </c>
      <c r="Y11">
        <v>0</v>
      </c>
      <c r="Z11">
        <v>0</v>
      </c>
      <c r="AA11">
        <v>0</v>
      </c>
      <c r="AB11" s="36">
        <v>0</v>
      </c>
      <c r="AC11">
        <v>0</v>
      </c>
      <c r="AD11">
        <v>0</v>
      </c>
      <c r="AE11">
        <v>0</v>
      </c>
      <c r="AF11">
        <v>0</v>
      </c>
      <c r="AG11" s="36">
        <v>0</v>
      </c>
      <c r="AH11">
        <v>0</v>
      </c>
      <c r="AI11">
        <v>0</v>
      </c>
      <c r="AJ11">
        <v>0</v>
      </c>
      <c r="AK11">
        <v>0</v>
      </c>
      <c r="AL11" s="36">
        <v>0</v>
      </c>
    </row>
    <row r="12" spans="1:38" x14ac:dyDescent="0.35">
      <c r="A12" s="14">
        <v>-700</v>
      </c>
      <c r="B12" s="35">
        <v>-650</v>
      </c>
      <c r="C12" s="36">
        <v>0</v>
      </c>
      <c r="D12">
        <v>0</v>
      </c>
      <c r="E12">
        <v>0</v>
      </c>
      <c r="F12">
        <v>0</v>
      </c>
      <c r="G12">
        <v>0</v>
      </c>
      <c r="H12" s="36">
        <v>0</v>
      </c>
      <c r="I12">
        <v>0</v>
      </c>
      <c r="J12">
        <v>0</v>
      </c>
      <c r="K12">
        <v>0</v>
      </c>
      <c r="L12">
        <v>0</v>
      </c>
      <c r="M12" s="36">
        <v>0</v>
      </c>
      <c r="N12">
        <v>0</v>
      </c>
      <c r="O12">
        <v>0</v>
      </c>
      <c r="P12">
        <v>0</v>
      </c>
      <c r="Q12">
        <v>0</v>
      </c>
      <c r="R12" s="36">
        <v>0</v>
      </c>
      <c r="S12">
        <v>0</v>
      </c>
      <c r="T12">
        <v>0</v>
      </c>
      <c r="U12">
        <v>0</v>
      </c>
      <c r="V12">
        <v>0</v>
      </c>
      <c r="W12" s="36">
        <v>0</v>
      </c>
      <c r="X12">
        <v>0</v>
      </c>
      <c r="Y12">
        <v>0</v>
      </c>
      <c r="Z12">
        <v>0</v>
      </c>
      <c r="AA12">
        <v>0</v>
      </c>
      <c r="AB12" s="36">
        <v>0</v>
      </c>
      <c r="AC12">
        <v>0</v>
      </c>
      <c r="AD12">
        <v>0</v>
      </c>
      <c r="AE12">
        <v>0</v>
      </c>
      <c r="AF12">
        <v>0</v>
      </c>
      <c r="AG12" s="36">
        <v>0</v>
      </c>
      <c r="AH12">
        <v>0</v>
      </c>
      <c r="AI12">
        <v>0</v>
      </c>
      <c r="AJ12">
        <v>0</v>
      </c>
      <c r="AK12">
        <v>0</v>
      </c>
      <c r="AL12" s="36">
        <v>0</v>
      </c>
    </row>
    <row r="13" spans="1:38" x14ac:dyDescent="0.35">
      <c r="A13" s="14">
        <v>-650</v>
      </c>
      <c r="B13" s="35">
        <v>-600</v>
      </c>
      <c r="C13" s="36">
        <v>0</v>
      </c>
      <c r="D13">
        <v>0</v>
      </c>
      <c r="E13">
        <v>0</v>
      </c>
      <c r="F13">
        <v>0</v>
      </c>
      <c r="G13">
        <v>0</v>
      </c>
      <c r="H13" s="36">
        <v>0</v>
      </c>
      <c r="I13">
        <v>0</v>
      </c>
      <c r="J13">
        <v>0</v>
      </c>
      <c r="K13">
        <v>0</v>
      </c>
      <c r="L13">
        <v>0</v>
      </c>
      <c r="M13" s="36">
        <v>0</v>
      </c>
      <c r="N13">
        <v>0</v>
      </c>
      <c r="O13">
        <v>0</v>
      </c>
      <c r="P13">
        <v>0</v>
      </c>
      <c r="Q13">
        <v>0</v>
      </c>
      <c r="R13" s="36">
        <v>0</v>
      </c>
      <c r="S13">
        <v>0</v>
      </c>
      <c r="T13">
        <v>0</v>
      </c>
      <c r="U13">
        <v>0</v>
      </c>
      <c r="V13">
        <v>0</v>
      </c>
      <c r="W13" s="36">
        <v>0</v>
      </c>
      <c r="X13">
        <v>0</v>
      </c>
      <c r="Y13">
        <v>0</v>
      </c>
      <c r="Z13">
        <v>0</v>
      </c>
      <c r="AA13">
        <v>0</v>
      </c>
      <c r="AB13" s="36">
        <v>0</v>
      </c>
      <c r="AC13">
        <v>0</v>
      </c>
      <c r="AD13">
        <v>0</v>
      </c>
      <c r="AE13">
        <v>0</v>
      </c>
      <c r="AF13">
        <v>0</v>
      </c>
      <c r="AG13" s="36">
        <v>0</v>
      </c>
      <c r="AH13">
        <v>0</v>
      </c>
      <c r="AI13">
        <v>0</v>
      </c>
      <c r="AJ13">
        <v>0</v>
      </c>
      <c r="AK13">
        <v>0</v>
      </c>
      <c r="AL13" s="36">
        <v>0</v>
      </c>
    </row>
    <row r="14" spans="1:38" x14ac:dyDescent="0.35">
      <c r="A14" s="14">
        <v>-600</v>
      </c>
      <c r="B14" s="35">
        <v>-550</v>
      </c>
      <c r="C14" s="36">
        <v>0</v>
      </c>
      <c r="D14">
        <v>0</v>
      </c>
      <c r="E14">
        <v>0</v>
      </c>
      <c r="F14">
        <v>0</v>
      </c>
      <c r="G14">
        <v>0</v>
      </c>
      <c r="H14" s="36">
        <v>0</v>
      </c>
      <c r="I14">
        <v>0</v>
      </c>
      <c r="J14">
        <v>0</v>
      </c>
      <c r="K14">
        <v>0</v>
      </c>
      <c r="L14">
        <v>0</v>
      </c>
      <c r="M14" s="36">
        <v>0</v>
      </c>
      <c r="N14">
        <v>0</v>
      </c>
      <c r="O14">
        <v>0</v>
      </c>
      <c r="P14">
        <v>0</v>
      </c>
      <c r="Q14">
        <v>0</v>
      </c>
      <c r="R14" s="36">
        <v>0</v>
      </c>
      <c r="S14">
        <v>0</v>
      </c>
      <c r="T14">
        <v>0</v>
      </c>
      <c r="U14">
        <v>0</v>
      </c>
      <c r="V14">
        <v>0</v>
      </c>
      <c r="W14" s="36">
        <v>0</v>
      </c>
      <c r="X14">
        <v>0</v>
      </c>
      <c r="Y14">
        <v>0</v>
      </c>
      <c r="Z14">
        <v>0</v>
      </c>
      <c r="AA14">
        <v>0</v>
      </c>
      <c r="AB14" s="36">
        <v>0</v>
      </c>
      <c r="AC14">
        <v>0</v>
      </c>
      <c r="AD14">
        <v>0</v>
      </c>
      <c r="AE14">
        <v>0</v>
      </c>
      <c r="AF14">
        <v>0</v>
      </c>
      <c r="AG14" s="36">
        <v>0</v>
      </c>
      <c r="AH14">
        <v>0</v>
      </c>
      <c r="AI14">
        <v>0</v>
      </c>
      <c r="AJ14">
        <v>0</v>
      </c>
      <c r="AK14">
        <v>0</v>
      </c>
      <c r="AL14" s="36">
        <v>0</v>
      </c>
    </row>
    <row r="15" spans="1:38" x14ac:dyDescent="0.35">
      <c r="A15" s="14">
        <v>-550</v>
      </c>
      <c r="B15" s="35">
        <v>-500</v>
      </c>
      <c r="C15" s="36">
        <v>0</v>
      </c>
      <c r="D15">
        <v>0</v>
      </c>
      <c r="E15">
        <v>0</v>
      </c>
      <c r="F15">
        <v>0</v>
      </c>
      <c r="G15">
        <v>0</v>
      </c>
      <c r="H15" s="36">
        <v>0</v>
      </c>
      <c r="I15">
        <v>0</v>
      </c>
      <c r="J15">
        <v>0</v>
      </c>
      <c r="K15">
        <v>0</v>
      </c>
      <c r="L15">
        <v>0</v>
      </c>
      <c r="M15" s="36">
        <v>0</v>
      </c>
      <c r="N15">
        <v>0</v>
      </c>
      <c r="O15">
        <v>0</v>
      </c>
      <c r="P15">
        <v>0</v>
      </c>
      <c r="Q15">
        <v>0</v>
      </c>
      <c r="R15" s="36">
        <v>0</v>
      </c>
      <c r="S15">
        <v>0</v>
      </c>
      <c r="T15">
        <v>0</v>
      </c>
      <c r="U15">
        <v>0</v>
      </c>
      <c r="V15">
        <v>0</v>
      </c>
      <c r="W15" s="36">
        <v>0</v>
      </c>
      <c r="X15">
        <v>0</v>
      </c>
      <c r="Y15">
        <v>0</v>
      </c>
      <c r="Z15">
        <v>0</v>
      </c>
      <c r="AA15">
        <v>0</v>
      </c>
      <c r="AB15" s="36">
        <v>0</v>
      </c>
      <c r="AC15">
        <v>0</v>
      </c>
      <c r="AD15">
        <v>0</v>
      </c>
      <c r="AE15">
        <v>0</v>
      </c>
      <c r="AF15">
        <v>0</v>
      </c>
      <c r="AG15" s="36">
        <v>0</v>
      </c>
      <c r="AH15">
        <v>0</v>
      </c>
      <c r="AI15">
        <v>0</v>
      </c>
      <c r="AJ15">
        <v>0</v>
      </c>
      <c r="AK15">
        <v>0</v>
      </c>
      <c r="AL15" s="36">
        <v>0</v>
      </c>
    </row>
    <row r="16" spans="1:38" x14ac:dyDescent="0.35">
      <c r="A16" s="14">
        <v>-500</v>
      </c>
      <c r="B16" s="35">
        <v>-450</v>
      </c>
      <c r="C16" s="36">
        <v>0</v>
      </c>
      <c r="D16">
        <v>0</v>
      </c>
      <c r="E16">
        <v>0</v>
      </c>
      <c r="F16">
        <v>0</v>
      </c>
      <c r="G16">
        <v>0</v>
      </c>
      <c r="H16" s="36">
        <v>0</v>
      </c>
      <c r="I16">
        <v>0</v>
      </c>
      <c r="J16">
        <v>0</v>
      </c>
      <c r="K16">
        <v>0</v>
      </c>
      <c r="L16">
        <v>0</v>
      </c>
      <c r="M16" s="36">
        <v>0</v>
      </c>
      <c r="N16">
        <v>0</v>
      </c>
      <c r="O16">
        <v>0</v>
      </c>
      <c r="P16">
        <v>0</v>
      </c>
      <c r="Q16">
        <v>0</v>
      </c>
      <c r="R16" s="36">
        <v>0</v>
      </c>
      <c r="S16">
        <v>0</v>
      </c>
      <c r="T16">
        <v>0</v>
      </c>
      <c r="U16">
        <v>0</v>
      </c>
      <c r="V16">
        <v>0</v>
      </c>
      <c r="W16" s="36">
        <v>0</v>
      </c>
      <c r="X16">
        <v>0</v>
      </c>
      <c r="Y16">
        <v>0</v>
      </c>
      <c r="Z16">
        <v>0</v>
      </c>
      <c r="AA16">
        <v>0</v>
      </c>
      <c r="AB16" s="36">
        <v>0</v>
      </c>
      <c r="AC16">
        <v>0</v>
      </c>
      <c r="AD16">
        <v>0</v>
      </c>
      <c r="AE16">
        <v>0</v>
      </c>
      <c r="AF16">
        <v>0</v>
      </c>
      <c r="AG16" s="36">
        <v>0</v>
      </c>
      <c r="AH16">
        <v>0</v>
      </c>
      <c r="AI16">
        <v>0</v>
      </c>
      <c r="AJ16">
        <v>0</v>
      </c>
      <c r="AK16">
        <v>0</v>
      </c>
      <c r="AL16" s="36">
        <v>0</v>
      </c>
    </row>
    <row r="17" spans="1:38" x14ac:dyDescent="0.35">
      <c r="A17" s="14">
        <v>-450</v>
      </c>
      <c r="B17" s="35">
        <v>-400</v>
      </c>
      <c r="C17" s="36">
        <v>0</v>
      </c>
      <c r="D17">
        <v>0</v>
      </c>
      <c r="E17">
        <v>0</v>
      </c>
      <c r="F17">
        <v>0</v>
      </c>
      <c r="G17">
        <v>0</v>
      </c>
      <c r="H17" s="36">
        <v>0</v>
      </c>
      <c r="I17">
        <v>0</v>
      </c>
      <c r="J17">
        <v>0</v>
      </c>
      <c r="K17">
        <v>0</v>
      </c>
      <c r="L17">
        <v>0</v>
      </c>
      <c r="M17" s="36">
        <v>0</v>
      </c>
      <c r="N17">
        <v>0</v>
      </c>
      <c r="O17">
        <v>0</v>
      </c>
      <c r="P17">
        <v>0</v>
      </c>
      <c r="Q17">
        <v>0</v>
      </c>
      <c r="R17" s="36">
        <v>0</v>
      </c>
      <c r="S17">
        <v>0</v>
      </c>
      <c r="T17">
        <v>0</v>
      </c>
      <c r="U17">
        <v>0</v>
      </c>
      <c r="V17">
        <v>0</v>
      </c>
      <c r="W17" s="36">
        <v>0</v>
      </c>
      <c r="X17">
        <v>0</v>
      </c>
      <c r="Y17">
        <v>0</v>
      </c>
      <c r="Z17">
        <v>0</v>
      </c>
      <c r="AA17">
        <v>0</v>
      </c>
      <c r="AB17" s="36">
        <v>0</v>
      </c>
      <c r="AC17">
        <v>0</v>
      </c>
      <c r="AD17">
        <v>0</v>
      </c>
      <c r="AE17">
        <v>0</v>
      </c>
      <c r="AF17">
        <v>0</v>
      </c>
      <c r="AG17" s="36">
        <v>0</v>
      </c>
      <c r="AH17">
        <v>0</v>
      </c>
      <c r="AI17">
        <v>0</v>
      </c>
      <c r="AJ17">
        <v>0</v>
      </c>
      <c r="AK17">
        <v>0</v>
      </c>
      <c r="AL17" s="36">
        <v>0</v>
      </c>
    </row>
    <row r="18" spans="1:38" x14ac:dyDescent="0.35">
      <c r="A18" s="14">
        <v>-400</v>
      </c>
      <c r="B18" s="35">
        <v>-350</v>
      </c>
      <c r="C18" s="36">
        <v>0</v>
      </c>
      <c r="D18">
        <v>0</v>
      </c>
      <c r="E18">
        <v>0</v>
      </c>
      <c r="F18">
        <v>0</v>
      </c>
      <c r="G18">
        <v>0</v>
      </c>
      <c r="H18" s="36">
        <v>0</v>
      </c>
      <c r="I18">
        <v>0</v>
      </c>
      <c r="J18">
        <v>0</v>
      </c>
      <c r="K18">
        <v>0</v>
      </c>
      <c r="L18">
        <v>0</v>
      </c>
      <c r="M18" s="36">
        <v>0</v>
      </c>
      <c r="N18">
        <v>0</v>
      </c>
      <c r="O18">
        <v>0</v>
      </c>
      <c r="P18">
        <v>0</v>
      </c>
      <c r="Q18">
        <v>0</v>
      </c>
      <c r="R18" s="36">
        <v>0</v>
      </c>
      <c r="S18">
        <v>0</v>
      </c>
      <c r="T18">
        <v>0</v>
      </c>
      <c r="U18">
        <v>0</v>
      </c>
      <c r="V18">
        <v>0</v>
      </c>
      <c r="W18" s="36">
        <v>0</v>
      </c>
      <c r="X18">
        <v>0</v>
      </c>
      <c r="Y18">
        <v>0</v>
      </c>
      <c r="Z18">
        <v>0</v>
      </c>
      <c r="AA18">
        <v>0</v>
      </c>
      <c r="AB18" s="36">
        <v>0</v>
      </c>
      <c r="AC18">
        <v>0</v>
      </c>
      <c r="AD18">
        <v>0</v>
      </c>
      <c r="AE18">
        <v>0</v>
      </c>
      <c r="AF18">
        <v>0</v>
      </c>
      <c r="AG18" s="36">
        <v>0</v>
      </c>
      <c r="AH18">
        <v>0</v>
      </c>
      <c r="AI18">
        <v>0</v>
      </c>
      <c r="AJ18">
        <v>0</v>
      </c>
      <c r="AK18">
        <v>0</v>
      </c>
      <c r="AL18" s="36">
        <v>0</v>
      </c>
    </row>
    <row r="19" spans="1:38" x14ac:dyDescent="0.35">
      <c r="A19" s="14">
        <v>-350</v>
      </c>
      <c r="B19" s="35">
        <v>-300</v>
      </c>
      <c r="C19" s="36">
        <v>0</v>
      </c>
      <c r="D19">
        <v>0</v>
      </c>
      <c r="E19">
        <v>0</v>
      </c>
      <c r="F19">
        <v>0</v>
      </c>
      <c r="G19">
        <v>0</v>
      </c>
      <c r="H19" s="36">
        <v>0</v>
      </c>
      <c r="I19">
        <v>0</v>
      </c>
      <c r="J19">
        <v>0</v>
      </c>
      <c r="K19">
        <v>0</v>
      </c>
      <c r="L19">
        <v>0</v>
      </c>
      <c r="M19" s="36">
        <v>0</v>
      </c>
      <c r="N19">
        <v>0</v>
      </c>
      <c r="O19">
        <v>0</v>
      </c>
      <c r="P19">
        <v>0</v>
      </c>
      <c r="Q19">
        <v>0</v>
      </c>
      <c r="R19" s="36">
        <v>0</v>
      </c>
      <c r="S19">
        <v>0</v>
      </c>
      <c r="T19">
        <v>0</v>
      </c>
      <c r="U19">
        <v>0</v>
      </c>
      <c r="V19">
        <v>0</v>
      </c>
      <c r="W19" s="36">
        <v>0</v>
      </c>
      <c r="X19">
        <v>0</v>
      </c>
      <c r="Y19">
        <v>0</v>
      </c>
      <c r="Z19">
        <v>0</v>
      </c>
      <c r="AA19">
        <v>0</v>
      </c>
      <c r="AB19" s="36">
        <v>0</v>
      </c>
      <c r="AC19">
        <v>0</v>
      </c>
      <c r="AD19">
        <v>0</v>
      </c>
      <c r="AE19">
        <v>0</v>
      </c>
      <c r="AF19">
        <v>0</v>
      </c>
      <c r="AG19" s="36">
        <v>0</v>
      </c>
      <c r="AH19">
        <v>0</v>
      </c>
      <c r="AI19">
        <v>0</v>
      </c>
      <c r="AJ19">
        <v>0</v>
      </c>
      <c r="AK19">
        <v>0</v>
      </c>
      <c r="AL19" s="36">
        <v>0</v>
      </c>
    </row>
    <row r="20" spans="1:38" x14ac:dyDescent="0.35">
      <c r="A20" s="14">
        <v>-300</v>
      </c>
      <c r="B20" s="35">
        <v>-250</v>
      </c>
      <c r="C20" s="36">
        <v>0</v>
      </c>
      <c r="D20">
        <v>0</v>
      </c>
      <c r="E20">
        <v>0</v>
      </c>
      <c r="F20">
        <v>0</v>
      </c>
      <c r="G20">
        <v>0</v>
      </c>
      <c r="H20" s="36">
        <v>0</v>
      </c>
      <c r="I20">
        <v>0</v>
      </c>
      <c r="J20">
        <v>0</v>
      </c>
      <c r="K20">
        <v>0</v>
      </c>
      <c r="L20">
        <v>0</v>
      </c>
      <c r="M20" s="36">
        <v>0</v>
      </c>
      <c r="N20">
        <v>0</v>
      </c>
      <c r="O20">
        <v>0</v>
      </c>
      <c r="P20">
        <v>0</v>
      </c>
      <c r="Q20">
        <v>0</v>
      </c>
      <c r="R20" s="36">
        <v>0</v>
      </c>
      <c r="S20">
        <v>0</v>
      </c>
      <c r="T20">
        <v>0</v>
      </c>
      <c r="U20">
        <v>0</v>
      </c>
      <c r="V20">
        <v>0</v>
      </c>
      <c r="W20" s="36">
        <v>0</v>
      </c>
      <c r="X20">
        <v>0</v>
      </c>
      <c r="Y20">
        <v>0</v>
      </c>
      <c r="Z20">
        <v>0</v>
      </c>
      <c r="AA20">
        <v>0</v>
      </c>
      <c r="AB20" s="36">
        <v>0</v>
      </c>
      <c r="AC20">
        <v>0</v>
      </c>
      <c r="AD20">
        <v>0</v>
      </c>
      <c r="AE20">
        <v>0</v>
      </c>
      <c r="AF20">
        <v>0</v>
      </c>
      <c r="AG20" s="36">
        <v>0</v>
      </c>
      <c r="AH20">
        <v>0</v>
      </c>
      <c r="AI20">
        <v>0</v>
      </c>
      <c r="AJ20">
        <v>0</v>
      </c>
      <c r="AK20">
        <v>0</v>
      </c>
      <c r="AL20" s="36">
        <v>0</v>
      </c>
    </row>
    <row r="21" spans="1:38" x14ac:dyDescent="0.35">
      <c r="A21" s="14">
        <v>-250</v>
      </c>
      <c r="B21" s="35">
        <v>-200</v>
      </c>
      <c r="C21" s="36">
        <v>0</v>
      </c>
      <c r="D21">
        <v>0</v>
      </c>
      <c r="E21">
        <v>0</v>
      </c>
      <c r="F21">
        <v>0</v>
      </c>
      <c r="G21">
        <v>0</v>
      </c>
      <c r="H21" s="36">
        <v>0</v>
      </c>
      <c r="I21">
        <v>0</v>
      </c>
      <c r="J21">
        <v>0</v>
      </c>
      <c r="K21">
        <v>0</v>
      </c>
      <c r="L21">
        <v>0</v>
      </c>
      <c r="M21" s="36">
        <v>0</v>
      </c>
      <c r="N21">
        <v>0</v>
      </c>
      <c r="O21">
        <v>0</v>
      </c>
      <c r="P21">
        <v>0</v>
      </c>
      <c r="Q21">
        <v>0</v>
      </c>
      <c r="R21" s="36">
        <v>0</v>
      </c>
      <c r="S21">
        <v>0</v>
      </c>
      <c r="T21">
        <v>0</v>
      </c>
      <c r="U21">
        <v>0</v>
      </c>
      <c r="V21">
        <v>0</v>
      </c>
      <c r="W21" s="36">
        <v>0</v>
      </c>
      <c r="X21">
        <v>0</v>
      </c>
      <c r="Y21">
        <v>0</v>
      </c>
      <c r="Z21">
        <v>0</v>
      </c>
      <c r="AA21">
        <v>0</v>
      </c>
      <c r="AB21" s="36">
        <v>0</v>
      </c>
      <c r="AC21">
        <v>0</v>
      </c>
      <c r="AD21">
        <v>0</v>
      </c>
      <c r="AE21">
        <v>0</v>
      </c>
      <c r="AF21">
        <v>0</v>
      </c>
      <c r="AG21" s="36">
        <v>0</v>
      </c>
      <c r="AH21">
        <v>0</v>
      </c>
      <c r="AI21">
        <v>0</v>
      </c>
      <c r="AJ21">
        <v>0</v>
      </c>
      <c r="AK21">
        <v>0</v>
      </c>
      <c r="AL21" s="36">
        <v>0</v>
      </c>
    </row>
    <row r="22" spans="1:38" x14ac:dyDescent="0.35">
      <c r="A22" s="14">
        <v>-200</v>
      </c>
      <c r="B22" s="35">
        <v>-150</v>
      </c>
      <c r="C22" s="36">
        <v>0</v>
      </c>
      <c r="D22">
        <v>0</v>
      </c>
      <c r="E22">
        <v>0</v>
      </c>
      <c r="F22">
        <v>0</v>
      </c>
      <c r="G22">
        <v>0</v>
      </c>
      <c r="H22" s="36">
        <v>0</v>
      </c>
      <c r="I22">
        <v>0</v>
      </c>
      <c r="J22">
        <v>0</v>
      </c>
      <c r="K22">
        <v>0</v>
      </c>
      <c r="L22">
        <v>0</v>
      </c>
      <c r="M22" s="36">
        <v>0</v>
      </c>
      <c r="N22">
        <v>0</v>
      </c>
      <c r="O22">
        <v>0</v>
      </c>
      <c r="P22">
        <v>0</v>
      </c>
      <c r="Q22">
        <v>0</v>
      </c>
      <c r="R22" s="36">
        <v>0</v>
      </c>
      <c r="S22">
        <v>0</v>
      </c>
      <c r="T22">
        <v>0</v>
      </c>
      <c r="U22">
        <v>0</v>
      </c>
      <c r="V22">
        <v>0</v>
      </c>
      <c r="W22" s="36">
        <v>0</v>
      </c>
      <c r="X22">
        <v>0</v>
      </c>
      <c r="Y22">
        <v>0</v>
      </c>
      <c r="Z22">
        <v>0</v>
      </c>
      <c r="AA22">
        <v>0</v>
      </c>
      <c r="AB22" s="36">
        <v>0</v>
      </c>
      <c r="AC22">
        <v>0</v>
      </c>
      <c r="AD22">
        <v>0</v>
      </c>
      <c r="AE22">
        <v>0</v>
      </c>
      <c r="AF22">
        <v>0</v>
      </c>
      <c r="AG22" s="36">
        <v>0</v>
      </c>
      <c r="AH22">
        <v>550198854040.71558</v>
      </c>
      <c r="AI22">
        <v>1100397708081.4312</v>
      </c>
      <c r="AJ22">
        <v>1650596562122.1467</v>
      </c>
      <c r="AK22">
        <v>2200795416162.8623</v>
      </c>
      <c r="AL22" s="36">
        <v>2750994270203.5776</v>
      </c>
    </row>
    <row r="23" spans="1:38" x14ac:dyDescent="0.35">
      <c r="A23" s="14">
        <v>-150</v>
      </c>
      <c r="B23" s="35">
        <v>-100</v>
      </c>
      <c r="C23" s="36">
        <v>0</v>
      </c>
      <c r="D23">
        <v>0</v>
      </c>
      <c r="E23">
        <v>0</v>
      </c>
      <c r="F23">
        <v>0</v>
      </c>
      <c r="G23">
        <v>0</v>
      </c>
      <c r="H23" s="36">
        <v>0</v>
      </c>
      <c r="I23">
        <v>0</v>
      </c>
      <c r="J23">
        <v>0</v>
      </c>
      <c r="K23">
        <v>0</v>
      </c>
      <c r="L23">
        <v>0</v>
      </c>
      <c r="M23" s="36">
        <v>0</v>
      </c>
      <c r="N23">
        <v>0</v>
      </c>
      <c r="O23">
        <v>0</v>
      </c>
      <c r="P23">
        <v>0</v>
      </c>
      <c r="Q23">
        <v>0</v>
      </c>
      <c r="R23" s="36">
        <v>0</v>
      </c>
      <c r="S23">
        <v>0</v>
      </c>
      <c r="T23">
        <v>0</v>
      </c>
      <c r="U23">
        <v>0</v>
      </c>
      <c r="V23">
        <v>0</v>
      </c>
      <c r="W23" s="36">
        <v>0</v>
      </c>
      <c r="X23">
        <v>0</v>
      </c>
      <c r="Y23">
        <v>0</v>
      </c>
      <c r="Z23">
        <v>0</v>
      </c>
      <c r="AA23">
        <v>0</v>
      </c>
      <c r="AB23" s="36">
        <v>0</v>
      </c>
      <c r="AC23">
        <v>0</v>
      </c>
      <c r="AD23">
        <v>0</v>
      </c>
      <c r="AE23">
        <v>0</v>
      </c>
      <c r="AF23">
        <v>0</v>
      </c>
      <c r="AG23" s="36">
        <v>0</v>
      </c>
      <c r="AH23">
        <v>0</v>
      </c>
      <c r="AI23">
        <v>0</v>
      </c>
      <c r="AJ23">
        <v>0</v>
      </c>
      <c r="AK23">
        <v>0</v>
      </c>
      <c r="AL23" s="36">
        <v>0</v>
      </c>
    </row>
    <row r="24" spans="1:38" x14ac:dyDescent="0.35">
      <c r="A24" s="37">
        <v>-100</v>
      </c>
      <c r="B24" s="38">
        <v>-90</v>
      </c>
      <c r="C24" s="36">
        <v>0</v>
      </c>
      <c r="D24">
        <v>0</v>
      </c>
      <c r="E24">
        <v>0</v>
      </c>
      <c r="F24">
        <v>0</v>
      </c>
      <c r="G24">
        <v>0</v>
      </c>
      <c r="H24" s="36">
        <v>0</v>
      </c>
      <c r="I24">
        <v>0</v>
      </c>
      <c r="J24">
        <v>0</v>
      </c>
      <c r="K24">
        <v>0</v>
      </c>
      <c r="L24">
        <v>0</v>
      </c>
      <c r="M24" s="36">
        <v>0</v>
      </c>
      <c r="N24">
        <v>0</v>
      </c>
      <c r="O24">
        <v>0</v>
      </c>
      <c r="P24">
        <v>0</v>
      </c>
      <c r="Q24">
        <v>0</v>
      </c>
      <c r="R24" s="36">
        <v>0</v>
      </c>
      <c r="S24">
        <v>0</v>
      </c>
      <c r="T24">
        <v>0</v>
      </c>
      <c r="U24">
        <v>0</v>
      </c>
      <c r="V24">
        <v>0</v>
      </c>
      <c r="W24" s="36">
        <v>0</v>
      </c>
      <c r="X24">
        <v>0</v>
      </c>
      <c r="Y24">
        <v>0</v>
      </c>
      <c r="Z24">
        <v>0</v>
      </c>
      <c r="AA24">
        <v>0</v>
      </c>
      <c r="AB24" s="36">
        <v>0</v>
      </c>
      <c r="AC24">
        <v>0</v>
      </c>
      <c r="AD24">
        <v>0</v>
      </c>
      <c r="AE24">
        <v>0</v>
      </c>
      <c r="AF24">
        <v>0</v>
      </c>
      <c r="AG24" s="36">
        <v>0</v>
      </c>
      <c r="AH24">
        <v>0</v>
      </c>
      <c r="AI24">
        <v>0</v>
      </c>
      <c r="AJ24">
        <v>0</v>
      </c>
      <c r="AK24">
        <v>0</v>
      </c>
      <c r="AL24" s="36">
        <v>0</v>
      </c>
    </row>
    <row r="25" spans="1:38" x14ac:dyDescent="0.35">
      <c r="A25" s="37">
        <v>-90</v>
      </c>
      <c r="B25" s="38">
        <v>-80</v>
      </c>
      <c r="C25" s="36">
        <v>0</v>
      </c>
      <c r="D25">
        <v>0</v>
      </c>
      <c r="E25">
        <v>0</v>
      </c>
      <c r="F25">
        <v>0</v>
      </c>
      <c r="G25">
        <v>0</v>
      </c>
      <c r="H25" s="36">
        <v>0</v>
      </c>
      <c r="I25">
        <v>0</v>
      </c>
      <c r="J25">
        <v>0</v>
      </c>
      <c r="K25">
        <v>0</v>
      </c>
      <c r="L25">
        <v>0</v>
      </c>
      <c r="M25" s="36">
        <v>0</v>
      </c>
      <c r="N25">
        <v>0</v>
      </c>
      <c r="O25">
        <v>0</v>
      </c>
      <c r="P25">
        <v>0</v>
      </c>
      <c r="Q25">
        <v>0</v>
      </c>
      <c r="R25" s="36">
        <v>0</v>
      </c>
      <c r="S25">
        <v>0</v>
      </c>
      <c r="T25">
        <v>0</v>
      </c>
      <c r="U25">
        <v>0</v>
      </c>
      <c r="V25">
        <v>0</v>
      </c>
      <c r="W25" s="36">
        <v>0</v>
      </c>
      <c r="X25">
        <v>0</v>
      </c>
      <c r="Y25">
        <v>0</v>
      </c>
      <c r="Z25">
        <v>0</v>
      </c>
      <c r="AA25">
        <v>0</v>
      </c>
      <c r="AB25" s="36">
        <v>0</v>
      </c>
      <c r="AC25">
        <v>0</v>
      </c>
      <c r="AD25">
        <v>0</v>
      </c>
      <c r="AE25">
        <v>0</v>
      </c>
      <c r="AF25">
        <v>0</v>
      </c>
      <c r="AG25" s="36">
        <v>0</v>
      </c>
      <c r="AH25">
        <v>0</v>
      </c>
      <c r="AI25">
        <v>0</v>
      </c>
      <c r="AJ25">
        <v>0</v>
      </c>
      <c r="AK25">
        <v>0</v>
      </c>
      <c r="AL25" s="36">
        <v>0</v>
      </c>
    </row>
    <row r="26" spans="1:38" x14ac:dyDescent="0.35">
      <c r="A26" s="37">
        <v>-80</v>
      </c>
      <c r="B26" s="38">
        <v>-70</v>
      </c>
      <c r="C26" s="36">
        <v>0</v>
      </c>
      <c r="D26">
        <v>0</v>
      </c>
      <c r="E26">
        <v>0</v>
      </c>
      <c r="F26">
        <v>0</v>
      </c>
      <c r="G26">
        <v>0</v>
      </c>
      <c r="H26" s="36">
        <v>0</v>
      </c>
      <c r="I26">
        <v>0</v>
      </c>
      <c r="J26">
        <v>0</v>
      </c>
      <c r="K26">
        <v>0</v>
      </c>
      <c r="L26">
        <v>0</v>
      </c>
      <c r="M26" s="36">
        <v>0</v>
      </c>
      <c r="N26">
        <v>0</v>
      </c>
      <c r="O26">
        <v>0</v>
      </c>
      <c r="P26">
        <v>0</v>
      </c>
      <c r="Q26">
        <v>0</v>
      </c>
      <c r="R26" s="36">
        <v>0</v>
      </c>
      <c r="S26">
        <v>0</v>
      </c>
      <c r="T26">
        <v>0</v>
      </c>
      <c r="U26">
        <v>0</v>
      </c>
      <c r="V26">
        <v>0</v>
      </c>
      <c r="W26" s="36">
        <v>0</v>
      </c>
      <c r="X26">
        <v>0</v>
      </c>
      <c r="Y26">
        <v>0</v>
      </c>
      <c r="Z26">
        <v>0</v>
      </c>
      <c r="AA26">
        <v>0</v>
      </c>
      <c r="AB26" s="36">
        <v>0</v>
      </c>
      <c r="AC26">
        <v>0</v>
      </c>
      <c r="AD26">
        <v>0</v>
      </c>
      <c r="AE26">
        <v>0</v>
      </c>
      <c r="AF26">
        <v>0</v>
      </c>
      <c r="AG26" s="36">
        <v>0</v>
      </c>
      <c r="AH26">
        <v>0</v>
      </c>
      <c r="AI26">
        <v>0</v>
      </c>
      <c r="AJ26">
        <v>0</v>
      </c>
      <c r="AK26">
        <v>0</v>
      </c>
      <c r="AL26" s="36">
        <v>0</v>
      </c>
    </row>
    <row r="27" spans="1:38" x14ac:dyDescent="0.35">
      <c r="A27" s="37">
        <v>-70</v>
      </c>
      <c r="B27" s="38">
        <v>-60</v>
      </c>
      <c r="C27" s="36">
        <v>0</v>
      </c>
      <c r="D27">
        <v>0</v>
      </c>
      <c r="E27">
        <v>0</v>
      </c>
      <c r="F27">
        <v>0</v>
      </c>
      <c r="G27">
        <v>0</v>
      </c>
      <c r="H27" s="36">
        <v>0</v>
      </c>
      <c r="I27">
        <v>0</v>
      </c>
      <c r="J27">
        <v>0</v>
      </c>
      <c r="K27">
        <v>0</v>
      </c>
      <c r="L27">
        <v>0</v>
      </c>
      <c r="M27" s="36">
        <v>0</v>
      </c>
      <c r="N27">
        <v>0</v>
      </c>
      <c r="O27">
        <v>0</v>
      </c>
      <c r="P27">
        <v>0</v>
      </c>
      <c r="Q27">
        <v>0</v>
      </c>
      <c r="R27" s="36">
        <v>0</v>
      </c>
      <c r="S27">
        <v>0</v>
      </c>
      <c r="T27">
        <v>0</v>
      </c>
      <c r="U27">
        <v>0</v>
      </c>
      <c r="V27">
        <v>0</v>
      </c>
      <c r="W27" s="36">
        <v>0</v>
      </c>
      <c r="X27">
        <v>0</v>
      </c>
      <c r="Y27">
        <v>0</v>
      </c>
      <c r="Z27">
        <v>0</v>
      </c>
      <c r="AA27">
        <v>0</v>
      </c>
      <c r="AB27" s="36">
        <v>0</v>
      </c>
      <c r="AC27">
        <v>0</v>
      </c>
      <c r="AD27">
        <v>0</v>
      </c>
      <c r="AE27">
        <v>0</v>
      </c>
      <c r="AF27">
        <v>0</v>
      </c>
      <c r="AG27" s="36">
        <v>0</v>
      </c>
      <c r="AH27">
        <v>0</v>
      </c>
      <c r="AI27">
        <v>0</v>
      </c>
      <c r="AJ27">
        <v>0</v>
      </c>
      <c r="AK27">
        <v>0</v>
      </c>
      <c r="AL27" s="36">
        <v>0</v>
      </c>
    </row>
    <row r="28" spans="1:38" x14ac:dyDescent="0.35">
      <c r="A28" s="37">
        <v>-60</v>
      </c>
      <c r="B28" s="38">
        <v>-50</v>
      </c>
      <c r="C28" s="36">
        <v>0</v>
      </c>
      <c r="D28">
        <v>0</v>
      </c>
      <c r="E28">
        <v>0</v>
      </c>
      <c r="F28">
        <v>0</v>
      </c>
      <c r="G28">
        <v>0</v>
      </c>
      <c r="H28" s="36">
        <v>0</v>
      </c>
      <c r="I28">
        <v>0</v>
      </c>
      <c r="J28">
        <v>0</v>
      </c>
      <c r="K28">
        <v>0</v>
      </c>
      <c r="L28">
        <v>0</v>
      </c>
      <c r="M28" s="36">
        <v>0</v>
      </c>
      <c r="N28">
        <v>0</v>
      </c>
      <c r="O28">
        <v>0</v>
      </c>
      <c r="P28">
        <v>0</v>
      </c>
      <c r="Q28">
        <v>0</v>
      </c>
      <c r="R28" s="36">
        <v>0</v>
      </c>
      <c r="S28">
        <v>0</v>
      </c>
      <c r="T28">
        <v>0</v>
      </c>
      <c r="U28">
        <v>0</v>
      </c>
      <c r="V28">
        <v>0</v>
      </c>
      <c r="W28" s="36">
        <v>0</v>
      </c>
      <c r="X28">
        <v>0</v>
      </c>
      <c r="Y28">
        <v>0</v>
      </c>
      <c r="Z28">
        <v>0</v>
      </c>
      <c r="AA28">
        <v>0</v>
      </c>
      <c r="AB28" s="36">
        <v>0</v>
      </c>
      <c r="AC28">
        <v>0</v>
      </c>
      <c r="AD28">
        <v>0</v>
      </c>
      <c r="AE28">
        <v>0</v>
      </c>
      <c r="AF28">
        <v>0</v>
      </c>
      <c r="AG28" s="36">
        <v>0</v>
      </c>
      <c r="AH28">
        <v>0</v>
      </c>
      <c r="AI28">
        <v>0</v>
      </c>
      <c r="AJ28">
        <v>0</v>
      </c>
      <c r="AK28">
        <v>0</v>
      </c>
      <c r="AL28" s="36">
        <v>0</v>
      </c>
    </row>
    <row r="29" spans="1:38" x14ac:dyDescent="0.35">
      <c r="A29" s="37">
        <v>-50</v>
      </c>
      <c r="B29" s="38">
        <v>-40</v>
      </c>
      <c r="C29" s="36">
        <v>0</v>
      </c>
      <c r="D29">
        <v>0</v>
      </c>
      <c r="E29">
        <v>0</v>
      </c>
      <c r="F29">
        <v>0</v>
      </c>
      <c r="G29">
        <v>0</v>
      </c>
      <c r="H29" s="36">
        <v>0</v>
      </c>
      <c r="I29">
        <v>0</v>
      </c>
      <c r="J29">
        <v>0</v>
      </c>
      <c r="K29">
        <v>0</v>
      </c>
      <c r="L29">
        <v>0</v>
      </c>
      <c r="M29" s="36">
        <v>0</v>
      </c>
      <c r="N29">
        <v>0</v>
      </c>
      <c r="O29">
        <v>0</v>
      </c>
      <c r="P29">
        <v>0</v>
      </c>
      <c r="Q29">
        <v>0</v>
      </c>
      <c r="R29" s="36">
        <v>0</v>
      </c>
      <c r="S29">
        <v>0</v>
      </c>
      <c r="T29">
        <v>0</v>
      </c>
      <c r="U29">
        <v>0</v>
      </c>
      <c r="V29">
        <v>0</v>
      </c>
      <c r="W29" s="36">
        <v>0</v>
      </c>
      <c r="X29">
        <v>0</v>
      </c>
      <c r="Y29">
        <v>0</v>
      </c>
      <c r="Z29">
        <v>0</v>
      </c>
      <c r="AA29">
        <v>0</v>
      </c>
      <c r="AB29" s="36">
        <v>0</v>
      </c>
      <c r="AC29">
        <v>0</v>
      </c>
      <c r="AD29">
        <v>0</v>
      </c>
      <c r="AE29">
        <v>0</v>
      </c>
      <c r="AF29">
        <v>0</v>
      </c>
      <c r="AG29" s="36">
        <v>0</v>
      </c>
      <c r="AH29">
        <v>0</v>
      </c>
      <c r="AI29">
        <v>0</v>
      </c>
      <c r="AJ29">
        <v>0</v>
      </c>
      <c r="AK29">
        <v>0</v>
      </c>
      <c r="AL29" s="36">
        <v>0</v>
      </c>
    </row>
    <row r="30" spans="1:38" x14ac:dyDescent="0.35">
      <c r="A30" s="37">
        <v>-40</v>
      </c>
      <c r="B30" s="38">
        <v>-30</v>
      </c>
      <c r="C30" s="36">
        <v>0</v>
      </c>
      <c r="D30">
        <v>0</v>
      </c>
      <c r="E30">
        <v>0</v>
      </c>
      <c r="F30">
        <v>0</v>
      </c>
      <c r="G30">
        <v>0</v>
      </c>
      <c r="H30" s="36">
        <v>0</v>
      </c>
      <c r="I30">
        <v>0</v>
      </c>
      <c r="J30">
        <v>0</v>
      </c>
      <c r="K30">
        <v>0</v>
      </c>
      <c r="L30">
        <v>0</v>
      </c>
      <c r="M30" s="36">
        <v>0</v>
      </c>
      <c r="N30">
        <v>0</v>
      </c>
      <c r="O30">
        <v>0</v>
      </c>
      <c r="P30">
        <v>0</v>
      </c>
      <c r="Q30">
        <v>0</v>
      </c>
      <c r="R30" s="36">
        <v>0</v>
      </c>
      <c r="S30">
        <v>0</v>
      </c>
      <c r="T30">
        <v>0</v>
      </c>
      <c r="U30">
        <v>0</v>
      </c>
      <c r="V30">
        <v>0</v>
      </c>
      <c r="W30" s="36">
        <v>0</v>
      </c>
      <c r="X30">
        <v>0</v>
      </c>
      <c r="Y30">
        <v>0</v>
      </c>
      <c r="Z30">
        <v>0</v>
      </c>
      <c r="AA30">
        <v>0</v>
      </c>
      <c r="AB30" s="36">
        <v>0</v>
      </c>
      <c r="AC30">
        <v>0</v>
      </c>
      <c r="AD30">
        <v>0</v>
      </c>
      <c r="AE30">
        <v>0</v>
      </c>
      <c r="AF30">
        <v>0</v>
      </c>
      <c r="AG30" s="36">
        <v>0</v>
      </c>
      <c r="AH30">
        <v>0</v>
      </c>
      <c r="AI30">
        <v>0</v>
      </c>
      <c r="AJ30">
        <v>0</v>
      </c>
      <c r="AK30">
        <v>0</v>
      </c>
      <c r="AL30" s="36">
        <v>0</v>
      </c>
    </row>
    <row r="31" spans="1:38" x14ac:dyDescent="0.35">
      <c r="A31" s="37">
        <v>-30</v>
      </c>
      <c r="B31" s="38">
        <v>-20</v>
      </c>
      <c r="C31" s="36">
        <v>0</v>
      </c>
      <c r="D31">
        <v>0</v>
      </c>
      <c r="E31">
        <v>0</v>
      </c>
      <c r="F31">
        <v>0</v>
      </c>
      <c r="G31">
        <v>0</v>
      </c>
      <c r="H31" s="36">
        <v>0</v>
      </c>
      <c r="I31">
        <v>0</v>
      </c>
      <c r="J31">
        <v>0</v>
      </c>
      <c r="K31">
        <v>0</v>
      </c>
      <c r="L31">
        <v>0</v>
      </c>
      <c r="M31" s="36">
        <v>0</v>
      </c>
      <c r="N31">
        <v>0</v>
      </c>
      <c r="O31">
        <v>0</v>
      </c>
      <c r="P31">
        <v>0</v>
      </c>
      <c r="Q31">
        <v>0</v>
      </c>
      <c r="R31" s="36">
        <v>0</v>
      </c>
      <c r="S31">
        <v>0</v>
      </c>
      <c r="T31">
        <v>0</v>
      </c>
      <c r="U31">
        <v>0</v>
      </c>
      <c r="V31">
        <v>0</v>
      </c>
      <c r="W31" s="36">
        <v>0</v>
      </c>
      <c r="X31">
        <v>0</v>
      </c>
      <c r="Y31">
        <v>0</v>
      </c>
      <c r="Z31">
        <v>0</v>
      </c>
      <c r="AA31">
        <v>0</v>
      </c>
      <c r="AB31" s="36">
        <v>0</v>
      </c>
      <c r="AC31">
        <v>0</v>
      </c>
      <c r="AD31">
        <v>0</v>
      </c>
      <c r="AE31">
        <v>0</v>
      </c>
      <c r="AF31">
        <v>0</v>
      </c>
      <c r="AG31" s="36">
        <v>0</v>
      </c>
      <c r="AH31">
        <v>0</v>
      </c>
      <c r="AI31">
        <v>0</v>
      </c>
      <c r="AJ31">
        <v>0</v>
      </c>
      <c r="AK31">
        <v>0</v>
      </c>
      <c r="AL31" s="36">
        <v>0</v>
      </c>
    </row>
    <row r="32" spans="1:38" x14ac:dyDescent="0.35">
      <c r="A32" s="37">
        <v>-20</v>
      </c>
      <c r="B32" s="38">
        <v>-10</v>
      </c>
      <c r="C32" s="36">
        <v>0</v>
      </c>
      <c r="D32">
        <v>0</v>
      </c>
      <c r="E32">
        <v>0</v>
      </c>
      <c r="F32">
        <v>0</v>
      </c>
      <c r="G32">
        <v>0</v>
      </c>
      <c r="H32" s="36">
        <v>0</v>
      </c>
      <c r="I32">
        <v>0</v>
      </c>
      <c r="J32">
        <v>0</v>
      </c>
      <c r="K32">
        <v>0</v>
      </c>
      <c r="L32">
        <v>0</v>
      </c>
      <c r="M32" s="36">
        <v>0</v>
      </c>
      <c r="N32">
        <v>0</v>
      </c>
      <c r="O32">
        <v>0</v>
      </c>
      <c r="P32">
        <v>0</v>
      </c>
      <c r="Q32">
        <v>0</v>
      </c>
      <c r="R32" s="36">
        <v>0</v>
      </c>
      <c r="S32">
        <v>0</v>
      </c>
      <c r="T32">
        <v>0</v>
      </c>
      <c r="U32">
        <v>0</v>
      </c>
      <c r="V32">
        <v>0</v>
      </c>
      <c r="W32" s="36">
        <v>0</v>
      </c>
      <c r="X32">
        <v>0</v>
      </c>
      <c r="Y32">
        <v>0</v>
      </c>
      <c r="Z32">
        <v>0</v>
      </c>
      <c r="AA32">
        <v>0</v>
      </c>
      <c r="AB32" s="36">
        <v>0</v>
      </c>
      <c r="AC32">
        <v>0</v>
      </c>
      <c r="AD32">
        <v>0</v>
      </c>
      <c r="AE32">
        <v>0</v>
      </c>
      <c r="AF32">
        <v>0</v>
      </c>
      <c r="AG32" s="36">
        <v>0</v>
      </c>
      <c r="AH32">
        <v>139100381105.21222</v>
      </c>
      <c r="AI32">
        <v>278200762210.42444</v>
      </c>
      <c r="AJ32">
        <v>417301143315.63666</v>
      </c>
      <c r="AK32">
        <v>556401524420.84888</v>
      </c>
      <c r="AL32" s="36">
        <v>695501905526.06104</v>
      </c>
    </row>
    <row r="33" spans="1:38" x14ac:dyDescent="0.35">
      <c r="A33" s="37">
        <v>-10</v>
      </c>
      <c r="B33" s="38">
        <v>0</v>
      </c>
      <c r="C33" s="36">
        <v>0</v>
      </c>
      <c r="D33">
        <v>0</v>
      </c>
      <c r="E33">
        <v>0</v>
      </c>
      <c r="F33">
        <v>0</v>
      </c>
      <c r="G33">
        <v>0</v>
      </c>
      <c r="H33" s="36">
        <v>0</v>
      </c>
      <c r="I33">
        <v>0</v>
      </c>
      <c r="J33">
        <v>0</v>
      </c>
      <c r="K33">
        <v>0</v>
      </c>
      <c r="L33">
        <v>0</v>
      </c>
      <c r="M33" s="36">
        <v>0</v>
      </c>
      <c r="N33">
        <v>0</v>
      </c>
      <c r="O33">
        <v>0</v>
      </c>
      <c r="P33">
        <v>0</v>
      </c>
      <c r="Q33">
        <v>0</v>
      </c>
      <c r="R33" s="36">
        <v>0</v>
      </c>
      <c r="S33">
        <v>0</v>
      </c>
      <c r="T33">
        <v>0</v>
      </c>
      <c r="U33">
        <v>0</v>
      </c>
      <c r="V33">
        <v>0</v>
      </c>
      <c r="W33" s="36">
        <v>0</v>
      </c>
      <c r="X33">
        <v>0</v>
      </c>
      <c r="Y33">
        <v>0</v>
      </c>
      <c r="Z33">
        <v>0</v>
      </c>
      <c r="AA33">
        <v>0</v>
      </c>
      <c r="AB33" s="36">
        <v>0</v>
      </c>
      <c r="AC33">
        <v>0</v>
      </c>
      <c r="AD33">
        <v>0</v>
      </c>
      <c r="AE33">
        <v>0</v>
      </c>
      <c r="AF33">
        <v>0</v>
      </c>
      <c r="AG33" s="36">
        <v>0</v>
      </c>
      <c r="AH33">
        <v>4302119861808.3857</v>
      </c>
      <c r="AI33">
        <v>8604239723616.7715</v>
      </c>
      <c r="AJ33">
        <v>12906359585425.156</v>
      </c>
      <c r="AK33">
        <v>17208479447233.543</v>
      </c>
      <c r="AL33" s="36">
        <v>21510599309041.93</v>
      </c>
    </row>
    <row r="34" spans="1:38" x14ac:dyDescent="0.35">
      <c r="A34" s="39">
        <v>0</v>
      </c>
      <c r="B34" s="40">
        <v>0</v>
      </c>
      <c r="C34" s="41">
        <v>91245641711.737625</v>
      </c>
      <c r="D34">
        <v>72996513369.390106</v>
      </c>
      <c r="E34">
        <v>54747385027.04258</v>
      </c>
      <c r="F34">
        <v>36498256684.695053</v>
      </c>
      <c r="G34">
        <v>18249128342.347527</v>
      </c>
      <c r="H34" s="41">
        <v>0</v>
      </c>
      <c r="I34">
        <v>0</v>
      </c>
      <c r="J34">
        <v>0</v>
      </c>
      <c r="K34">
        <v>0</v>
      </c>
      <c r="L34">
        <v>0</v>
      </c>
      <c r="M34" s="41">
        <v>0</v>
      </c>
      <c r="N34">
        <v>0</v>
      </c>
      <c r="O34">
        <v>0</v>
      </c>
      <c r="P34">
        <v>0</v>
      </c>
      <c r="Q34">
        <v>0</v>
      </c>
      <c r="R34" s="41">
        <v>0</v>
      </c>
      <c r="S34">
        <v>0</v>
      </c>
      <c r="T34">
        <v>0</v>
      </c>
      <c r="U34">
        <v>0</v>
      </c>
      <c r="V34">
        <v>0</v>
      </c>
      <c r="W34" s="41">
        <v>0</v>
      </c>
      <c r="X34">
        <v>0</v>
      </c>
      <c r="Y34">
        <v>0</v>
      </c>
      <c r="Z34">
        <v>0</v>
      </c>
      <c r="AA34">
        <v>0</v>
      </c>
      <c r="AB34" s="41">
        <v>0</v>
      </c>
      <c r="AC34">
        <v>0</v>
      </c>
      <c r="AD34">
        <v>0</v>
      </c>
      <c r="AE34">
        <v>0</v>
      </c>
      <c r="AF34">
        <v>0</v>
      </c>
      <c r="AG34" s="41">
        <v>0</v>
      </c>
      <c r="AH34">
        <v>727150793135.71741</v>
      </c>
      <c r="AI34">
        <v>1454301586271.4348</v>
      </c>
      <c r="AJ34">
        <v>2181452379407.1523</v>
      </c>
      <c r="AK34">
        <v>2908603172542.8696</v>
      </c>
      <c r="AL34" s="41">
        <v>3635753965678.5869</v>
      </c>
    </row>
    <row r="35" spans="1:38" x14ac:dyDescent="0.35">
      <c r="A35" s="42">
        <v>0.1</v>
      </c>
      <c r="B35" s="43">
        <v>10</v>
      </c>
      <c r="C35" s="36">
        <v>20369378397.093807</v>
      </c>
      <c r="D35">
        <v>111594742468.53285</v>
      </c>
      <c r="E35">
        <v>202820106539.97189</v>
      </c>
      <c r="F35">
        <v>294045470611.41095</v>
      </c>
      <c r="G35">
        <v>385270834682.84998</v>
      </c>
      <c r="H35" s="36">
        <v>476496198754.289</v>
      </c>
      <c r="I35">
        <v>420439343414.69135</v>
      </c>
      <c r="J35">
        <v>364382488075.09369</v>
      </c>
      <c r="K35">
        <v>308325632735.49603</v>
      </c>
      <c r="L35">
        <v>252268777395.89838</v>
      </c>
      <c r="M35" s="36">
        <v>196211922056.30075</v>
      </c>
      <c r="N35">
        <v>207563796309.30701</v>
      </c>
      <c r="O35">
        <v>218915670562.31326</v>
      </c>
      <c r="P35">
        <v>230267544815.31952</v>
      </c>
      <c r="Q35">
        <v>241619419068.32578</v>
      </c>
      <c r="R35" s="36">
        <v>252971293321.332</v>
      </c>
      <c r="S35">
        <v>286750630495.39441</v>
      </c>
      <c r="T35">
        <v>320529967669.45679</v>
      </c>
      <c r="U35">
        <v>354309304843.51917</v>
      </c>
      <c r="V35">
        <v>388088642017.58154</v>
      </c>
      <c r="W35" s="36">
        <v>421867979191.64398</v>
      </c>
      <c r="X35">
        <v>552612396891.23706</v>
      </c>
      <c r="Y35">
        <v>683356814590.83008</v>
      </c>
      <c r="Z35">
        <v>814101232290.4231</v>
      </c>
      <c r="AA35">
        <v>944845649990.01611</v>
      </c>
      <c r="AB35" s="36">
        <v>1075590067689.6093</v>
      </c>
      <c r="AC35">
        <v>929686799265.30835</v>
      </c>
      <c r="AD35">
        <v>783783530841.00745</v>
      </c>
      <c r="AE35">
        <v>637880262416.70654</v>
      </c>
      <c r="AF35">
        <v>491976993992.40564</v>
      </c>
      <c r="AG35" s="36">
        <v>346073725568.10468</v>
      </c>
      <c r="AH35">
        <v>1758179884359.3635</v>
      </c>
      <c r="AI35">
        <v>3170286043150.6221</v>
      </c>
      <c r="AJ35">
        <v>4582392201941.8809</v>
      </c>
      <c r="AK35">
        <v>5994498360733.1396</v>
      </c>
      <c r="AL35" s="36">
        <v>7406604519524.3984</v>
      </c>
    </row>
    <row r="36" spans="1:38" x14ac:dyDescent="0.35">
      <c r="A36" s="37">
        <v>10</v>
      </c>
      <c r="B36" s="38">
        <v>20</v>
      </c>
      <c r="C36" s="36">
        <v>0</v>
      </c>
      <c r="D36">
        <v>36037180019.440872</v>
      </c>
      <c r="E36">
        <v>72074360038.881744</v>
      </c>
      <c r="F36">
        <v>108111540058.32262</v>
      </c>
      <c r="G36">
        <v>144148720077.76349</v>
      </c>
      <c r="H36" s="36">
        <v>180185900097.20435</v>
      </c>
      <c r="I36">
        <v>144148720077.76349</v>
      </c>
      <c r="J36">
        <v>108111540058.32262</v>
      </c>
      <c r="K36">
        <v>72074360038.881744</v>
      </c>
      <c r="L36">
        <v>36037180019.440872</v>
      </c>
      <c r="M36" s="36">
        <v>0</v>
      </c>
      <c r="N36">
        <v>0</v>
      </c>
      <c r="O36">
        <v>0</v>
      </c>
      <c r="P36">
        <v>0</v>
      </c>
      <c r="Q36">
        <v>0</v>
      </c>
      <c r="R36" s="36">
        <v>0</v>
      </c>
      <c r="S36">
        <v>249307953603.41449</v>
      </c>
      <c r="T36">
        <v>498615907206.82898</v>
      </c>
      <c r="U36">
        <v>747923860810.24341</v>
      </c>
      <c r="V36">
        <v>997231814413.65796</v>
      </c>
      <c r="W36" s="36">
        <v>1246539768017.0725</v>
      </c>
      <c r="X36">
        <v>1024692423231.2139</v>
      </c>
      <c r="Y36">
        <v>802845078445.35522</v>
      </c>
      <c r="Z36">
        <v>580997733659.49658</v>
      </c>
      <c r="AA36">
        <v>359150388873.638</v>
      </c>
      <c r="AB36" s="36">
        <v>137303044087.77966</v>
      </c>
      <c r="AC36">
        <v>221552924226.84903</v>
      </c>
      <c r="AD36">
        <v>305802804365.9184</v>
      </c>
      <c r="AE36">
        <v>390052684504.98779</v>
      </c>
      <c r="AF36">
        <v>474302564644.05713</v>
      </c>
      <c r="AG36" s="36">
        <v>558552444783.12646</v>
      </c>
      <c r="AH36">
        <v>908304624356.0387</v>
      </c>
      <c r="AI36">
        <v>1258056803928.9509</v>
      </c>
      <c r="AJ36">
        <v>1607808983501.8633</v>
      </c>
      <c r="AK36">
        <v>1957561163074.7754</v>
      </c>
      <c r="AL36" s="36">
        <v>2307313342647.6875</v>
      </c>
    </row>
    <row r="37" spans="1:38" x14ac:dyDescent="0.35">
      <c r="A37" s="37">
        <v>20</v>
      </c>
      <c r="B37" s="38">
        <v>30</v>
      </c>
      <c r="C37" s="36">
        <v>0</v>
      </c>
      <c r="D37">
        <v>0</v>
      </c>
      <c r="E37">
        <v>0</v>
      </c>
      <c r="F37">
        <v>0</v>
      </c>
      <c r="G37">
        <v>0</v>
      </c>
      <c r="H37" s="36">
        <v>0</v>
      </c>
      <c r="I37">
        <v>0</v>
      </c>
      <c r="J37">
        <v>0</v>
      </c>
      <c r="K37">
        <v>0</v>
      </c>
      <c r="L37">
        <v>0</v>
      </c>
      <c r="M37" s="36">
        <v>0</v>
      </c>
      <c r="N37">
        <v>0</v>
      </c>
      <c r="O37">
        <v>0</v>
      </c>
      <c r="P37">
        <v>0</v>
      </c>
      <c r="Q37">
        <v>0</v>
      </c>
      <c r="R37" s="36">
        <v>0</v>
      </c>
      <c r="S37">
        <v>0</v>
      </c>
      <c r="T37">
        <v>0</v>
      </c>
      <c r="U37">
        <v>0</v>
      </c>
      <c r="V37">
        <v>0</v>
      </c>
      <c r="W37" s="36">
        <v>0</v>
      </c>
      <c r="X37">
        <v>0</v>
      </c>
      <c r="Y37">
        <v>0</v>
      </c>
      <c r="Z37">
        <v>0</v>
      </c>
      <c r="AA37">
        <v>0</v>
      </c>
      <c r="AB37" s="36">
        <v>0</v>
      </c>
      <c r="AC37">
        <v>0</v>
      </c>
      <c r="AD37">
        <v>0</v>
      </c>
      <c r="AE37">
        <v>0</v>
      </c>
      <c r="AF37">
        <v>0</v>
      </c>
      <c r="AG37" s="36">
        <v>0</v>
      </c>
      <c r="AH37">
        <v>204882864261.4433</v>
      </c>
      <c r="AI37">
        <v>409765728522.8866</v>
      </c>
      <c r="AJ37">
        <v>614648592784.32983</v>
      </c>
      <c r="AK37">
        <v>819531457045.77319</v>
      </c>
      <c r="AL37" s="36">
        <v>1024414321307.2166</v>
      </c>
    </row>
    <row r="38" spans="1:38" x14ac:dyDescent="0.35">
      <c r="A38" s="37">
        <v>30</v>
      </c>
      <c r="B38" s="38">
        <v>40</v>
      </c>
      <c r="C38" s="36">
        <v>0</v>
      </c>
      <c r="D38">
        <v>0</v>
      </c>
      <c r="E38">
        <v>0</v>
      </c>
      <c r="F38">
        <v>0</v>
      </c>
      <c r="G38">
        <v>0</v>
      </c>
      <c r="H38" s="36">
        <v>0</v>
      </c>
      <c r="I38">
        <v>0</v>
      </c>
      <c r="J38">
        <v>0</v>
      </c>
      <c r="K38">
        <v>0</v>
      </c>
      <c r="L38">
        <v>0</v>
      </c>
      <c r="M38" s="36">
        <v>0</v>
      </c>
      <c r="N38">
        <v>200627760689.40131</v>
      </c>
      <c r="O38">
        <v>401255521378.80261</v>
      </c>
      <c r="P38">
        <v>601883282068.20386</v>
      </c>
      <c r="Q38">
        <v>802511042757.60522</v>
      </c>
      <c r="R38" s="36">
        <v>1003138803447.0066</v>
      </c>
      <c r="S38">
        <v>827101609912.76892</v>
      </c>
      <c r="T38">
        <v>651064416378.53125</v>
      </c>
      <c r="U38">
        <v>475027222844.29358</v>
      </c>
      <c r="V38">
        <v>298990029310.05591</v>
      </c>
      <c r="W38" s="36">
        <v>122952835775.81842</v>
      </c>
      <c r="X38">
        <v>206137564462.42181</v>
      </c>
      <c r="Y38">
        <v>289322293149.02521</v>
      </c>
      <c r="Z38">
        <v>372507021835.6286</v>
      </c>
      <c r="AA38">
        <v>455691750522.23199</v>
      </c>
      <c r="AB38" s="36">
        <v>538876479208.83533</v>
      </c>
      <c r="AC38">
        <v>431101183367.06824</v>
      </c>
      <c r="AD38">
        <v>323325887525.30115</v>
      </c>
      <c r="AE38">
        <v>215550591683.53409</v>
      </c>
      <c r="AF38">
        <v>107775295841.76703</v>
      </c>
      <c r="AG38" s="36">
        <v>0</v>
      </c>
      <c r="AH38">
        <v>117451668547.70329</v>
      </c>
      <c r="AI38">
        <v>234903337095.40659</v>
      </c>
      <c r="AJ38">
        <v>352355005643.10986</v>
      </c>
      <c r="AK38">
        <v>469806674190.81317</v>
      </c>
      <c r="AL38" s="36">
        <v>587258342738.51648</v>
      </c>
    </row>
    <row r="39" spans="1:38" x14ac:dyDescent="0.35">
      <c r="A39" s="37">
        <v>40</v>
      </c>
      <c r="B39" s="38">
        <v>50</v>
      </c>
      <c r="C39" s="36">
        <v>0</v>
      </c>
      <c r="D39">
        <v>0</v>
      </c>
      <c r="E39">
        <v>0</v>
      </c>
      <c r="F39">
        <v>0</v>
      </c>
      <c r="G39">
        <v>0</v>
      </c>
      <c r="H39" s="36">
        <v>0</v>
      </c>
      <c r="I39">
        <v>0</v>
      </c>
      <c r="J39">
        <v>0</v>
      </c>
      <c r="K39">
        <v>0</v>
      </c>
      <c r="L39">
        <v>0</v>
      </c>
      <c r="M39" s="36">
        <v>0</v>
      </c>
      <c r="N39">
        <v>0</v>
      </c>
      <c r="O39">
        <v>0</v>
      </c>
      <c r="P39">
        <v>0</v>
      </c>
      <c r="Q39">
        <v>0</v>
      </c>
      <c r="R39" s="36">
        <v>0</v>
      </c>
      <c r="S39">
        <v>0</v>
      </c>
      <c r="T39">
        <v>0</v>
      </c>
      <c r="U39">
        <v>0</v>
      </c>
      <c r="V39">
        <v>0</v>
      </c>
      <c r="W39" s="36">
        <v>0</v>
      </c>
      <c r="X39">
        <v>0</v>
      </c>
      <c r="Y39">
        <v>0</v>
      </c>
      <c r="Z39">
        <v>0</v>
      </c>
      <c r="AA39">
        <v>0</v>
      </c>
      <c r="AB39" s="36">
        <v>0</v>
      </c>
      <c r="AC39">
        <v>31930489093.999634</v>
      </c>
      <c r="AD39">
        <v>63860978187.999268</v>
      </c>
      <c r="AE39">
        <v>95791467281.998901</v>
      </c>
      <c r="AF39">
        <v>127721956375.99854</v>
      </c>
      <c r="AG39" s="36">
        <v>159652445469.99817</v>
      </c>
      <c r="AH39">
        <v>127721956375.99854</v>
      </c>
      <c r="AI39">
        <v>95791467281.998901</v>
      </c>
      <c r="AJ39">
        <v>63860978187.999268</v>
      </c>
      <c r="AK39">
        <v>31930489093.999634</v>
      </c>
      <c r="AL39" s="36">
        <v>0</v>
      </c>
    </row>
    <row r="40" spans="1:38" x14ac:dyDescent="0.35">
      <c r="A40" s="37">
        <v>50</v>
      </c>
      <c r="B40" s="38">
        <v>60</v>
      </c>
      <c r="C40" s="36">
        <v>0</v>
      </c>
      <c r="D40">
        <v>0</v>
      </c>
      <c r="E40">
        <v>0</v>
      </c>
      <c r="F40">
        <v>0</v>
      </c>
      <c r="G40">
        <v>0</v>
      </c>
      <c r="H40" s="36">
        <v>0</v>
      </c>
      <c r="I40">
        <v>0</v>
      </c>
      <c r="J40">
        <v>0</v>
      </c>
      <c r="K40">
        <v>0</v>
      </c>
      <c r="L40">
        <v>0</v>
      </c>
      <c r="M40" s="36">
        <v>0</v>
      </c>
      <c r="N40">
        <v>0</v>
      </c>
      <c r="O40">
        <v>0</v>
      </c>
      <c r="P40">
        <v>0</v>
      </c>
      <c r="Q40">
        <v>0</v>
      </c>
      <c r="R40" s="36">
        <v>0</v>
      </c>
      <c r="S40">
        <v>0</v>
      </c>
      <c r="T40">
        <v>0</v>
      </c>
      <c r="U40">
        <v>0</v>
      </c>
      <c r="V40">
        <v>0</v>
      </c>
      <c r="W40" s="36">
        <v>0</v>
      </c>
      <c r="X40">
        <v>0</v>
      </c>
      <c r="Y40">
        <v>0</v>
      </c>
      <c r="Z40">
        <v>0</v>
      </c>
      <c r="AA40">
        <v>0</v>
      </c>
      <c r="AB40" s="36">
        <v>0</v>
      </c>
      <c r="AC40">
        <v>0</v>
      </c>
      <c r="AD40">
        <v>0</v>
      </c>
      <c r="AE40">
        <v>0</v>
      </c>
      <c r="AF40">
        <v>0</v>
      </c>
      <c r="AG40" s="36">
        <v>0</v>
      </c>
      <c r="AH40">
        <v>0</v>
      </c>
      <c r="AI40">
        <v>0</v>
      </c>
      <c r="AJ40">
        <v>0</v>
      </c>
      <c r="AK40">
        <v>0</v>
      </c>
      <c r="AL40" s="36">
        <v>0</v>
      </c>
    </row>
    <row r="41" spans="1:38" x14ac:dyDescent="0.35">
      <c r="A41" s="37">
        <v>60</v>
      </c>
      <c r="B41" s="38">
        <v>70</v>
      </c>
      <c r="C41" s="36">
        <v>0</v>
      </c>
      <c r="D41">
        <v>0</v>
      </c>
      <c r="E41">
        <v>0</v>
      </c>
      <c r="F41">
        <v>0</v>
      </c>
      <c r="G41">
        <v>0</v>
      </c>
      <c r="H41" s="36">
        <v>0</v>
      </c>
      <c r="I41">
        <v>0</v>
      </c>
      <c r="J41">
        <v>0</v>
      </c>
      <c r="K41">
        <v>0</v>
      </c>
      <c r="L41">
        <v>0</v>
      </c>
      <c r="M41" s="36">
        <v>0</v>
      </c>
      <c r="N41">
        <v>0</v>
      </c>
      <c r="O41">
        <v>0</v>
      </c>
      <c r="P41">
        <v>0</v>
      </c>
      <c r="Q41">
        <v>0</v>
      </c>
      <c r="R41" s="36">
        <v>0</v>
      </c>
      <c r="S41">
        <v>0</v>
      </c>
      <c r="T41">
        <v>0</v>
      </c>
      <c r="U41">
        <v>0</v>
      </c>
      <c r="V41">
        <v>0</v>
      </c>
      <c r="W41" s="36">
        <v>0</v>
      </c>
      <c r="X41">
        <v>0</v>
      </c>
      <c r="Y41">
        <v>0</v>
      </c>
      <c r="Z41">
        <v>0</v>
      </c>
      <c r="AA41">
        <v>0</v>
      </c>
      <c r="AB41" s="36">
        <v>0</v>
      </c>
      <c r="AC41">
        <v>0</v>
      </c>
      <c r="AD41">
        <v>0</v>
      </c>
      <c r="AE41">
        <v>0</v>
      </c>
      <c r="AF41">
        <v>0</v>
      </c>
      <c r="AG41" s="36">
        <v>0</v>
      </c>
      <c r="AH41">
        <v>129926909754.483</v>
      </c>
      <c r="AI41">
        <v>259853819508.966</v>
      </c>
      <c r="AJ41">
        <v>389780729263.44897</v>
      </c>
      <c r="AK41">
        <v>519707639017.93201</v>
      </c>
      <c r="AL41" s="36">
        <v>649634548772.41504</v>
      </c>
    </row>
    <row r="42" spans="1:38" x14ac:dyDescent="0.35">
      <c r="A42" s="37">
        <v>70</v>
      </c>
      <c r="B42" s="38">
        <v>80</v>
      </c>
      <c r="C42" s="36">
        <v>0</v>
      </c>
      <c r="D42">
        <v>0</v>
      </c>
      <c r="E42">
        <v>0</v>
      </c>
      <c r="F42">
        <v>0</v>
      </c>
      <c r="G42">
        <v>0</v>
      </c>
      <c r="H42" s="36">
        <v>0</v>
      </c>
      <c r="I42">
        <v>0</v>
      </c>
      <c r="J42">
        <v>0</v>
      </c>
      <c r="K42">
        <v>0</v>
      </c>
      <c r="L42">
        <v>0</v>
      </c>
      <c r="M42" s="36">
        <v>0</v>
      </c>
      <c r="N42">
        <v>0</v>
      </c>
      <c r="O42">
        <v>0</v>
      </c>
      <c r="P42">
        <v>0</v>
      </c>
      <c r="Q42">
        <v>0</v>
      </c>
      <c r="R42" s="36">
        <v>0</v>
      </c>
      <c r="S42">
        <v>0</v>
      </c>
      <c r="T42">
        <v>0</v>
      </c>
      <c r="U42">
        <v>0</v>
      </c>
      <c r="V42">
        <v>0</v>
      </c>
      <c r="W42" s="36">
        <v>0</v>
      </c>
      <c r="X42">
        <v>0</v>
      </c>
      <c r="Y42">
        <v>0</v>
      </c>
      <c r="Z42">
        <v>0</v>
      </c>
      <c r="AA42">
        <v>0</v>
      </c>
      <c r="AB42" s="36">
        <v>0</v>
      </c>
      <c r="AC42">
        <v>0</v>
      </c>
      <c r="AD42">
        <v>0</v>
      </c>
      <c r="AE42">
        <v>0</v>
      </c>
      <c r="AF42">
        <v>0</v>
      </c>
      <c r="AG42" s="36">
        <v>0</v>
      </c>
      <c r="AH42">
        <v>0</v>
      </c>
      <c r="AI42">
        <v>0</v>
      </c>
      <c r="AJ42">
        <v>0</v>
      </c>
      <c r="AK42">
        <v>0</v>
      </c>
      <c r="AL42" s="36">
        <v>0</v>
      </c>
    </row>
    <row r="43" spans="1:38" x14ac:dyDescent="0.35">
      <c r="A43" s="37">
        <v>80</v>
      </c>
      <c r="B43" s="38">
        <v>90</v>
      </c>
      <c r="C43" s="36">
        <v>0</v>
      </c>
      <c r="D43">
        <v>0</v>
      </c>
      <c r="E43">
        <v>0</v>
      </c>
      <c r="F43">
        <v>0</v>
      </c>
      <c r="G43">
        <v>0</v>
      </c>
      <c r="H43" s="36">
        <v>0</v>
      </c>
      <c r="I43">
        <v>0</v>
      </c>
      <c r="J43">
        <v>0</v>
      </c>
      <c r="K43">
        <v>0</v>
      </c>
      <c r="L43">
        <v>0</v>
      </c>
      <c r="M43" s="36">
        <v>0</v>
      </c>
      <c r="N43">
        <v>0</v>
      </c>
      <c r="O43">
        <v>0</v>
      </c>
      <c r="P43">
        <v>0</v>
      </c>
      <c r="Q43">
        <v>0</v>
      </c>
      <c r="R43" s="36">
        <v>0</v>
      </c>
      <c r="S43">
        <v>0</v>
      </c>
      <c r="T43">
        <v>0</v>
      </c>
      <c r="U43">
        <v>0</v>
      </c>
      <c r="V43">
        <v>0</v>
      </c>
      <c r="W43" s="36">
        <v>0</v>
      </c>
      <c r="X43">
        <v>0</v>
      </c>
      <c r="Y43">
        <v>0</v>
      </c>
      <c r="Z43">
        <v>0</v>
      </c>
      <c r="AA43">
        <v>0</v>
      </c>
      <c r="AB43" s="36">
        <v>0</v>
      </c>
      <c r="AC43">
        <v>0</v>
      </c>
      <c r="AD43">
        <v>0</v>
      </c>
      <c r="AE43">
        <v>0</v>
      </c>
      <c r="AF43">
        <v>0</v>
      </c>
      <c r="AG43" s="36">
        <v>0</v>
      </c>
      <c r="AH43">
        <v>0</v>
      </c>
      <c r="AI43">
        <v>0</v>
      </c>
      <c r="AJ43">
        <v>0</v>
      </c>
      <c r="AK43">
        <v>0</v>
      </c>
      <c r="AL43" s="36">
        <v>0</v>
      </c>
    </row>
    <row r="44" spans="1:38" x14ac:dyDescent="0.35">
      <c r="A44" s="37">
        <v>90</v>
      </c>
      <c r="B44" s="38">
        <v>100</v>
      </c>
      <c r="C44" s="36">
        <v>0</v>
      </c>
      <c r="D44">
        <v>0</v>
      </c>
      <c r="E44">
        <v>0</v>
      </c>
      <c r="F44">
        <v>0</v>
      </c>
      <c r="G44">
        <v>0</v>
      </c>
      <c r="H44" s="36">
        <v>0</v>
      </c>
      <c r="I44">
        <v>0</v>
      </c>
      <c r="J44">
        <v>0</v>
      </c>
      <c r="K44">
        <v>0</v>
      </c>
      <c r="L44">
        <v>0</v>
      </c>
      <c r="M44" s="36">
        <v>0</v>
      </c>
      <c r="N44">
        <v>0</v>
      </c>
      <c r="O44">
        <v>0</v>
      </c>
      <c r="P44">
        <v>0</v>
      </c>
      <c r="Q44">
        <v>0</v>
      </c>
      <c r="R44" s="36">
        <v>0</v>
      </c>
      <c r="S44">
        <v>0</v>
      </c>
      <c r="T44">
        <v>0</v>
      </c>
      <c r="U44">
        <v>0</v>
      </c>
      <c r="V44">
        <v>0</v>
      </c>
      <c r="W44" s="36">
        <v>0</v>
      </c>
      <c r="X44">
        <v>0</v>
      </c>
      <c r="Y44">
        <v>0</v>
      </c>
      <c r="Z44">
        <v>0</v>
      </c>
      <c r="AA44">
        <v>0</v>
      </c>
      <c r="AB44" s="36">
        <v>0</v>
      </c>
      <c r="AC44">
        <v>0</v>
      </c>
      <c r="AD44">
        <v>0</v>
      </c>
      <c r="AE44">
        <v>0</v>
      </c>
      <c r="AF44">
        <v>0</v>
      </c>
      <c r="AG44" s="36">
        <v>0</v>
      </c>
      <c r="AH44">
        <v>0</v>
      </c>
      <c r="AI44">
        <v>0</v>
      </c>
      <c r="AJ44">
        <v>0</v>
      </c>
      <c r="AK44">
        <v>0</v>
      </c>
      <c r="AL44" s="36">
        <v>0</v>
      </c>
    </row>
    <row r="45" spans="1:38" x14ac:dyDescent="0.35">
      <c r="A45" s="14">
        <v>100</v>
      </c>
      <c r="B45" s="35">
        <v>150</v>
      </c>
      <c r="C45" s="36">
        <v>0</v>
      </c>
      <c r="D45">
        <v>0</v>
      </c>
      <c r="E45">
        <v>0</v>
      </c>
      <c r="F45">
        <v>0</v>
      </c>
      <c r="G45">
        <v>0</v>
      </c>
      <c r="H45" s="36">
        <v>0</v>
      </c>
      <c r="I45">
        <v>0</v>
      </c>
      <c r="J45">
        <v>0</v>
      </c>
      <c r="K45">
        <v>0</v>
      </c>
      <c r="L45">
        <v>0</v>
      </c>
      <c r="M45" s="36">
        <v>0</v>
      </c>
      <c r="N45">
        <v>0</v>
      </c>
      <c r="O45">
        <v>0</v>
      </c>
      <c r="P45">
        <v>0</v>
      </c>
      <c r="Q45">
        <v>0</v>
      </c>
      <c r="R45" s="36">
        <v>0</v>
      </c>
      <c r="S45">
        <v>0</v>
      </c>
      <c r="T45">
        <v>0</v>
      </c>
      <c r="U45">
        <v>0</v>
      </c>
      <c r="V45">
        <v>0</v>
      </c>
      <c r="W45" s="36">
        <v>0</v>
      </c>
      <c r="X45">
        <v>0</v>
      </c>
      <c r="Y45">
        <v>0</v>
      </c>
      <c r="Z45">
        <v>0</v>
      </c>
      <c r="AA45">
        <v>0</v>
      </c>
      <c r="AB45" s="36">
        <v>0</v>
      </c>
      <c r="AC45">
        <v>176519528453.66534</v>
      </c>
      <c r="AD45">
        <v>353039056907.33069</v>
      </c>
      <c r="AE45">
        <v>529558585360.99603</v>
      </c>
      <c r="AF45">
        <v>706078113814.66138</v>
      </c>
      <c r="AG45" s="36">
        <v>882597642268.32666</v>
      </c>
      <c r="AH45">
        <v>745451368600.06494</v>
      </c>
      <c r="AI45">
        <v>608305094931.80322</v>
      </c>
      <c r="AJ45">
        <v>471158821263.54144</v>
      </c>
      <c r="AK45">
        <v>334012547595.27966</v>
      </c>
      <c r="AL45" s="36">
        <v>196866273927.01785</v>
      </c>
    </row>
    <row r="46" spans="1:38" x14ac:dyDescent="0.35">
      <c r="A46" s="14">
        <v>150</v>
      </c>
      <c r="B46" s="35">
        <v>200</v>
      </c>
      <c r="C46" s="36">
        <v>0</v>
      </c>
      <c r="D46">
        <v>0</v>
      </c>
      <c r="E46">
        <v>0</v>
      </c>
      <c r="F46">
        <v>0</v>
      </c>
      <c r="G46">
        <v>0</v>
      </c>
      <c r="H46" s="36">
        <v>0</v>
      </c>
      <c r="I46">
        <v>0</v>
      </c>
      <c r="J46">
        <v>0</v>
      </c>
      <c r="K46">
        <v>0</v>
      </c>
      <c r="L46">
        <v>0</v>
      </c>
      <c r="M46" s="36">
        <v>0</v>
      </c>
      <c r="N46">
        <v>0</v>
      </c>
      <c r="O46">
        <v>0</v>
      </c>
      <c r="P46">
        <v>0</v>
      </c>
      <c r="Q46">
        <v>0</v>
      </c>
      <c r="R46" s="36">
        <v>0</v>
      </c>
      <c r="S46">
        <v>0</v>
      </c>
      <c r="T46">
        <v>0</v>
      </c>
      <c r="U46">
        <v>0</v>
      </c>
      <c r="V46">
        <v>0</v>
      </c>
      <c r="W46" s="36">
        <v>0</v>
      </c>
      <c r="X46">
        <v>0</v>
      </c>
      <c r="Y46">
        <v>0</v>
      </c>
      <c r="Z46">
        <v>0</v>
      </c>
      <c r="AA46">
        <v>0</v>
      </c>
      <c r="AB46" s="36">
        <v>0</v>
      </c>
      <c r="AC46">
        <v>215105716586.58221</v>
      </c>
      <c r="AD46">
        <v>430211433173.16443</v>
      </c>
      <c r="AE46">
        <v>645317149759.74658</v>
      </c>
      <c r="AF46">
        <v>860422866346.32886</v>
      </c>
      <c r="AG46" s="36">
        <v>1075528582932.9111</v>
      </c>
      <c r="AH46">
        <v>866085484309.88623</v>
      </c>
      <c r="AI46">
        <v>656642385686.86133</v>
      </c>
      <c r="AJ46">
        <v>447199287063.83636</v>
      </c>
      <c r="AK46">
        <v>237756188440.8114</v>
      </c>
      <c r="AL46" s="36">
        <v>28313089817.786343</v>
      </c>
    </row>
    <row r="47" spans="1:38" x14ac:dyDescent="0.35">
      <c r="A47" s="14">
        <v>200</v>
      </c>
      <c r="B47" s="35">
        <v>250</v>
      </c>
      <c r="C47" s="36">
        <v>0</v>
      </c>
      <c r="D47">
        <v>0</v>
      </c>
      <c r="E47">
        <v>0</v>
      </c>
      <c r="F47">
        <v>0</v>
      </c>
      <c r="G47">
        <v>0</v>
      </c>
      <c r="H47" s="36">
        <v>0</v>
      </c>
      <c r="I47">
        <v>0</v>
      </c>
      <c r="J47">
        <v>0</v>
      </c>
      <c r="K47">
        <v>0</v>
      </c>
      <c r="L47">
        <v>0</v>
      </c>
      <c r="M47" s="36">
        <v>0</v>
      </c>
      <c r="N47">
        <v>0</v>
      </c>
      <c r="O47">
        <v>0</v>
      </c>
      <c r="P47">
        <v>0</v>
      </c>
      <c r="Q47">
        <v>0</v>
      </c>
      <c r="R47" s="36">
        <v>0</v>
      </c>
      <c r="S47">
        <v>0</v>
      </c>
      <c r="T47">
        <v>0</v>
      </c>
      <c r="U47">
        <v>0</v>
      </c>
      <c r="V47">
        <v>0</v>
      </c>
      <c r="W47" s="36">
        <v>0</v>
      </c>
      <c r="X47">
        <v>0</v>
      </c>
      <c r="Y47">
        <v>0</v>
      </c>
      <c r="Z47">
        <v>0</v>
      </c>
      <c r="AA47">
        <v>0</v>
      </c>
      <c r="AB47" s="36">
        <v>0</v>
      </c>
      <c r="AC47">
        <v>0.83263038831821667</v>
      </c>
      <c r="AD47">
        <v>1.6652607766364333</v>
      </c>
      <c r="AE47">
        <v>2.49789116495465</v>
      </c>
      <c r="AF47">
        <v>3.3305215532728667</v>
      </c>
      <c r="AG47" s="36">
        <v>4.1631519415910834</v>
      </c>
      <c r="AH47">
        <v>3.3305215532728667</v>
      </c>
      <c r="AI47">
        <v>2.49789116495465</v>
      </c>
      <c r="AJ47">
        <v>1.6652607766364333</v>
      </c>
      <c r="AK47">
        <v>0.83263038831821667</v>
      </c>
      <c r="AL47" s="36">
        <v>0</v>
      </c>
    </row>
    <row r="48" spans="1:38" x14ac:dyDescent="0.35">
      <c r="A48" s="14">
        <v>250</v>
      </c>
      <c r="B48" s="35">
        <v>300</v>
      </c>
      <c r="C48" s="36">
        <v>0</v>
      </c>
      <c r="D48">
        <v>0</v>
      </c>
      <c r="E48">
        <v>0</v>
      </c>
      <c r="F48">
        <v>0</v>
      </c>
      <c r="G48">
        <v>0</v>
      </c>
      <c r="H48" s="36">
        <v>0</v>
      </c>
      <c r="I48">
        <v>0</v>
      </c>
      <c r="J48">
        <v>0</v>
      </c>
      <c r="K48">
        <v>0</v>
      </c>
      <c r="L48">
        <v>0</v>
      </c>
      <c r="M48" s="36">
        <v>0</v>
      </c>
      <c r="N48">
        <v>0</v>
      </c>
      <c r="O48">
        <v>0</v>
      </c>
      <c r="P48">
        <v>0</v>
      </c>
      <c r="Q48">
        <v>0</v>
      </c>
      <c r="R48" s="36">
        <v>0</v>
      </c>
      <c r="S48">
        <v>0</v>
      </c>
      <c r="T48">
        <v>0</v>
      </c>
      <c r="U48">
        <v>0</v>
      </c>
      <c r="V48">
        <v>0</v>
      </c>
      <c r="W48" s="36">
        <v>0</v>
      </c>
      <c r="X48">
        <v>0</v>
      </c>
      <c r="Y48">
        <v>0</v>
      </c>
      <c r="Z48">
        <v>0</v>
      </c>
      <c r="AA48">
        <v>0</v>
      </c>
      <c r="AB48" s="36">
        <v>0</v>
      </c>
      <c r="AC48">
        <v>162756615226.11133</v>
      </c>
      <c r="AD48">
        <v>325513230452.22266</v>
      </c>
      <c r="AE48">
        <v>488269845678.33398</v>
      </c>
      <c r="AF48">
        <v>651026460904.44531</v>
      </c>
      <c r="AG48" s="36">
        <v>813783076130.55664</v>
      </c>
      <c r="AH48">
        <v>651026460904.44531</v>
      </c>
      <c r="AI48">
        <v>488269845678.33398</v>
      </c>
      <c r="AJ48">
        <v>325513230452.22266</v>
      </c>
      <c r="AK48">
        <v>162756615226.11133</v>
      </c>
      <c r="AL48" s="36">
        <v>0</v>
      </c>
    </row>
    <row r="49" spans="1:38" x14ac:dyDescent="0.35">
      <c r="A49" s="14">
        <v>300</v>
      </c>
      <c r="B49" s="35">
        <v>350</v>
      </c>
      <c r="C49" s="36">
        <v>0</v>
      </c>
      <c r="D49">
        <v>0</v>
      </c>
      <c r="E49">
        <v>0</v>
      </c>
      <c r="F49">
        <v>0</v>
      </c>
      <c r="G49">
        <v>0</v>
      </c>
      <c r="H49" s="36">
        <v>0</v>
      </c>
      <c r="I49">
        <v>0</v>
      </c>
      <c r="J49">
        <v>0</v>
      </c>
      <c r="K49">
        <v>0</v>
      </c>
      <c r="L49">
        <v>0</v>
      </c>
      <c r="M49" s="36">
        <v>0</v>
      </c>
      <c r="N49">
        <v>0</v>
      </c>
      <c r="O49">
        <v>0</v>
      </c>
      <c r="P49">
        <v>0</v>
      </c>
      <c r="Q49">
        <v>0</v>
      </c>
      <c r="R49" s="36">
        <v>0</v>
      </c>
      <c r="S49">
        <v>0</v>
      </c>
      <c r="T49">
        <v>0</v>
      </c>
      <c r="U49">
        <v>0</v>
      </c>
      <c r="V49">
        <v>0</v>
      </c>
      <c r="W49" s="36">
        <v>0</v>
      </c>
      <c r="X49">
        <v>0</v>
      </c>
      <c r="Y49">
        <v>0</v>
      </c>
      <c r="Z49">
        <v>0</v>
      </c>
      <c r="AA49">
        <v>0</v>
      </c>
      <c r="AB49" s="36">
        <v>0</v>
      </c>
      <c r="AC49">
        <v>201571740268.54315</v>
      </c>
      <c r="AD49">
        <v>403143480537.0863</v>
      </c>
      <c r="AE49">
        <v>604715220805.62939</v>
      </c>
      <c r="AF49">
        <v>806286961074.17261</v>
      </c>
      <c r="AG49" s="36">
        <v>1007858701342.7158</v>
      </c>
      <c r="AH49">
        <v>806286961074.17261</v>
      </c>
      <c r="AI49">
        <v>604715220805.62939</v>
      </c>
      <c r="AJ49">
        <v>403143480537.08624</v>
      </c>
      <c r="AK49">
        <v>201571740268.54309</v>
      </c>
      <c r="AL49" s="36">
        <v>0</v>
      </c>
    </row>
    <row r="50" spans="1:38" x14ac:dyDescent="0.35">
      <c r="A50" s="14">
        <v>350</v>
      </c>
      <c r="B50" s="35">
        <v>400</v>
      </c>
      <c r="C50" s="36">
        <v>0</v>
      </c>
      <c r="D50">
        <v>0</v>
      </c>
      <c r="E50">
        <v>0</v>
      </c>
      <c r="F50">
        <v>0</v>
      </c>
      <c r="G50">
        <v>0</v>
      </c>
      <c r="H50" s="36">
        <v>0</v>
      </c>
      <c r="I50">
        <v>0</v>
      </c>
      <c r="J50">
        <v>0</v>
      </c>
      <c r="K50">
        <v>0</v>
      </c>
      <c r="L50">
        <v>0</v>
      </c>
      <c r="M50" s="36">
        <v>0</v>
      </c>
      <c r="N50">
        <v>0</v>
      </c>
      <c r="O50">
        <v>0</v>
      </c>
      <c r="P50">
        <v>0</v>
      </c>
      <c r="Q50">
        <v>0</v>
      </c>
      <c r="R50" s="36">
        <v>0</v>
      </c>
      <c r="S50">
        <v>0</v>
      </c>
      <c r="T50">
        <v>0</v>
      </c>
      <c r="U50">
        <v>0</v>
      </c>
      <c r="V50">
        <v>0</v>
      </c>
      <c r="W50" s="36">
        <v>0</v>
      </c>
      <c r="X50">
        <v>0</v>
      </c>
      <c r="Y50">
        <v>0</v>
      </c>
      <c r="Z50">
        <v>0</v>
      </c>
      <c r="AA50">
        <v>0</v>
      </c>
      <c r="AB50" s="36">
        <v>0</v>
      </c>
      <c r="AC50">
        <v>0.83263038831821667</v>
      </c>
      <c r="AD50">
        <v>1.6652607766364333</v>
      </c>
      <c r="AE50">
        <v>2.49789116495465</v>
      </c>
      <c r="AF50">
        <v>3.3305215532728667</v>
      </c>
      <c r="AG50" s="36">
        <v>4.1631519415910834</v>
      </c>
      <c r="AH50">
        <v>3.3305215532728667</v>
      </c>
      <c r="AI50">
        <v>2.49789116495465</v>
      </c>
      <c r="AJ50">
        <v>1.6652607766364333</v>
      </c>
      <c r="AK50">
        <v>0.83263038831821667</v>
      </c>
      <c r="AL50" s="36">
        <v>0</v>
      </c>
    </row>
    <row r="51" spans="1:38" x14ac:dyDescent="0.35">
      <c r="A51" s="14">
        <v>400</v>
      </c>
      <c r="B51" s="35">
        <v>450</v>
      </c>
      <c r="C51" s="36">
        <v>0</v>
      </c>
      <c r="D51">
        <v>0</v>
      </c>
      <c r="E51">
        <v>0</v>
      </c>
      <c r="F51">
        <v>0</v>
      </c>
      <c r="G51">
        <v>0</v>
      </c>
      <c r="H51" s="36">
        <v>0</v>
      </c>
      <c r="I51">
        <v>0</v>
      </c>
      <c r="J51">
        <v>0</v>
      </c>
      <c r="K51">
        <v>0</v>
      </c>
      <c r="L51">
        <v>0</v>
      </c>
      <c r="M51" s="36">
        <v>0</v>
      </c>
      <c r="N51">
        <v>0</v>
      </c>
      <c r="O51">
        <v>0</v>
      </c>
      <c r="P51">
        <v>0</v>
      </c>
      <c r="Q51">
        <v>0</v>
      </c>
      <c r="R51" s="36">
        <v>0</v>
      </c>
      <c r="S51">
        <v>0</v>
      </c>
      <c r="T51">
        <v>0</v>
      </c>
      <c r="U51">
        <v>0</v>
      </c>
      <c r="V51">
        <v>0</v>
      </c>
      <c r="W51" s="36">
        <v>0</v>
      </c>
      <c r="X51">
        <v>0</v>
      </c>
      <c r="Y51">
        <v>0</v>
      </c>
      <c r="Z51">
        <v>0</v>
      </c>
      <c r="AA51">
        <v>0</v>
      </c>
      <c r="AB51" s="36">
        <v>0</v>
      </c>
      <c r="AC51">
        <v>0</v>
      </c>
      <c r="AD51">
        <v>0</v>
      </c>
      <c r="AE51">
        <v>0</v>
      </c>
      <c r="AF51">
        <v>0</v>
      </c>
      <c r="AG51" s="36">
        <v>0</v>
      </c>
      <c r="AH51">
        <v>0</v>
      </c>
      <c r="AI51">
        <v>0</v>
      </c>
      <c r="AJ51">
        <v>0</v>
      </c>
      <c r="AK51">
        <v>0</v>
      </c>
      <c r="AL51" s="36">
        <v>0</v>
      </c>
    </row>
    <row r="52" spans="1:38" x14ac:dyDescent="0.35">
      <c r="A52" s="14">
        <v>450</v>
      </c>
      <c r="B52" s="35">
        <v>500</v>
      </c>
      <c r="C52" s="36">
        <v>0</v>
      </c>
      <c r="D52">
        <v>0</v>
      </c>
      <c r="E52">
        <v>0</v>
      </c>
      <c r="F52">
        <v>0</v>
      </c>
      <c r="G52">
        <v>0</v>
      </c>
      <c r="H52" s="36">
        <v>0</v>
      </c>
      <c r="I52">
        <v>0</v>
      </c>
      <c r="J52">
        <v>0</v>
      </c>
      <c r="K52">
        <v>0</v>
      </c>
      <c r="L52">
        <v>0</v>
      </c>
      <c r="M52" s="36">
        <v>0</v>
      </c>
      <c r="N52">
        <v>0</v>
      </c>
      <c r="O52">
        <v>0</v>
      </c>
      <c r="P52">
        <v>0</v>
      </c>
      <c r="Q52">
        <v>0</v>
      </c>
      <c r="R52" s="36">
        <v>0</v>
      </c>
      <c r="S52">
        <v>0</v>
      </c>
      <c r="T52">
        <v>0</v>
      </c>
      <c r="U52">
        <v>0</v>
      </c>
      <c r="V52">
        <v>0</v>
      </c>
      <c r="W52" s="36">
        <v>0</v>
      </c>
      <c r="X52">
        <v>0</v>
      </c>
      <c r="Y52">
        <v>0</v>
      </c>
      <c r="Z52">
        <v>0</v>
      </c>
      <c r="AA52">
        <v>0</v>
      </c>
      <c r="AB52" s="36">
        <v>0</v>
      </c>
      <c r="AC52">
        <v>57758138305.012146</v>
      </c>
      <c r="AD52">
        <v>115516276610.02429</v>
      </c>
      <c r="AE52">
        <v>173274414915.03644</v>
      </c>
      <c r="AF52">
        <v>231032553220.04858</v>
      </c>
      <c r="AG52" s="36">
        <v>288790691525.06073</v>
      </c>
      <c r="AH52">
        <v>231032553220.04858</v>
      </c>
      <c r="AI52">
        <v>173274414915.03644</v>
      </c>
      <c r="AJ52">
        <v>115516276610.02429</v>
      </c>
      <c r="AK52">
        <v>57758138305.012146</v>
      </c>
      <c r="AL52" s="36">
        <v>0</v>
      </c>
    </row>
    <row r="53" spans="1:38" x14ac:dyDescent="0.35">
      <c r="A53" s="14">
        <v>500</v>
      </c>
      <c r="B53" s="35">
        <v>550</v>
      </c>
      <c r="C53" s="36">
        <v>0</v>
      </c>
      <c r="D53">
        <v>0</v>
      </c>
      <c r="E53">
        <v>0</v>
      </c>
      <c r="F53">
        <v>0</v>
      </c>
      <c r="G53">
        <v>0</v>
      </c>
      <c r="H53" s="36">
        <v>0</v>
      </c>
      <c r="I53">
        <v>0</v>
      </c>
      <c r="J53">
        <v>0</v>
      </c>
      <c r="K53">
        <v>0</v>
      </c>
      <c r="L53">
        <v>0</v>
      </c>
      <c r="M53" s="36">
        <v>0</v>
      </c>
      <c r="N53">
        <v>0</v>
      </c>
      <c r="O53">
        <v>0</v>
      </c>
      <c r="P53">
        <v>0</v>
      </c>
      <c r="Q53">
        <v>0</v>
      </c>
      <c r="R53" s="36">
        <v>0</v>
      </c>
      <c r="S53">
        <v>0</v>
      </c>
      <c r="T53">
        <v>0</v>
      </c>
      <c r="U53">
        <v>0</v>
      </c>
      <c r="V53">
        <v>0</v>
      </c>
      <c r="W53" s="36">
        <v>0</v>
      </c>
      <c r="X53">
        <v>0</v>
      </c>
      <c r="Y53">
        <v>0</v>
      </c>
      <c r="Z53">
        <v>0</v>
      </c>
      <c r="AA53">
        <v>0</v>
      </c>
      <c r="AB53" s="36">
        <v>0</v>
      </c>
      <c r="AC53">
        <v>83592884411.333298</v>
      </c>
      <c r="AD53">
        <v>167185768822.6666</v>
      </c>
      <c r="AE53">
        <v>250778653233.99988</v>
      </c>
      <c r="AF53">
        <v>334371537645.33319</v>
      </c>
      <c r="AG53" s="36">
        <v>417964422056.6665</v>
      </c>
      <c r="AH53">
        <v>334371537645.33319</v>
      </c>
      <c r="AI53">
        <v>250778653233.99988</v>
      </c>
      <c r="AJ53">
        <v>167185768822.66656</v>
      </c>
      <c r="AK53">
        <v>83592884411.333267</v>
      </c>
      <c r="AL53" s="36">
        <v>0</v>
      </c>
    </row>
    <row r="54" spans="1:38" x14ac:dyDescent="0.35">
      <c r="A54" s="14">
        <v>550</v>
      </c>
      <c r="B54" s="35">
        <v>600</v>
      </c>
      <c r="C54" s="36">
        <v>0</v>
      </c>
      <c r="D54">
        <v>0</v>
      </c>
      <c r="E54">
        <v>0</v>
      </c>
      <c r="F54">
        <v>0</v>
      </c>
      <c r="G54">
        <v>0</v>
      </c>
      <c r="H54" s="36">
        <v>0</v>
      </c>
      <c r="I54">
        <v>0</v>
      </c>
      <c r="J54">
        <v>0</v>
      </c>
      <c r="K54">
        <v>0</v>
      </c>
      <c r="L54">
        <v>0</v>
      </c>
      <c r="M54" s="36">
        <v>0</v>
      </c>
      <c r="N54">
        <v>0</v>
      </c>
      <c r="O54">
        <v>0</v>
      </c>
      <c r="P54">
        <v>0</v>
      </c>
      <c r="Q54">
        <v>0</v>
      </c>
      <c r="R54" s="36">
        <v>0</v>
      </c>
      <c r="S54">
        <v>0</v>
      </c>
      <c r="T54">
        <v>0</v>
      </c>
      <c r="U54">
        <v>0</v>
      </c>
      <c r="V54">
        <v>0</v>
      </c>
      <c r="W54" s="36">
        <v>0</v>
      </c>
      <c r="X54">
        <v>0</v>
      </c>
      <c r="Y54">
        <v>0</v>
      </c>
      <c r="Z54">
        <v>0</v>
      </c>
      <c r="AA54">
        <v>0</v>
      </c>
      <c r="AB54" s="36">
        <v>0</v>
      </c>
      <c r="AC54">
        <v>27186254903.161064</v>
      </c>
      <c r="AD54">
        <v>54372509806.322128</v>
      </c>
      <c r="AE54">
        <v>81558764709.483185</v>
      </c>
      <c r="AF54">
        <v>108745019612.64426</v>
      </c>
      <c r="AG54" s="36">
        <v>135931274515.80533</v>
      </c>
      <c r="AH54">
        <v>108745019612.64426</v>
      </c>
      <c r="AI54">
        <v>81558764709.483185</v>
      </c>
      <c r="AJ54">
        <v>54372509806.322121</v>
      </c>
      <c r="AK54">
        <v>27186254903.161057</v>
      </c>
      <c r="AL54" s="36">
        <v>0</v>
      </c>
    </row>
    <row r="55" spans="1:38" x14ac:dyDescent="0.35">
      <c r="A55" s="14">
        <v>600</v>
      </c>
      <c r="B55" s="35">
        <v>650</v>
      </c>
      <c r="C55" s="36">
        <v>0</v>
      </c>
      <c r="D55">
        <v>0</v>
      </c>
      <c r="E55">
        <v>0</v>
      </c>
      <c r="F55">
        <v>0</v>
      </c>
      <c r="G55">
        <v>0</v>
      </c>
      <c r="H55" s="36">
        <v>0</v>
      </c>
      <c r="I55">
        <v>0</v>
      </c>
      <c r="J55">
        <v>0</v>
      </c>
      <c r="K55">
        <v>0</v>
      </c>
      <c r="L55">
        <v>0</v>
      </c>
      <c r="M55" s="36">
        <v>0</v>
      </c>
      <c r="N55">
        <v>0</v>
      </c>
      <c r="O55">
        <v>0</v>
      </c>
      <c r="P55">
        <v>0</v>
      </c>
      <c r="Q55">
        <v>0</v>
      </c>
      <c r="R55" s="36">
        <v>0</v>
      </c>
      <c r="S55">
        <v>0</v>
      </c>
      <c r="T55">
        <v>0</v>
      </c>
      <c r="U55">
        <v>0</v>
      </c>
      <c r="V55">
        <v>0</v>
      </c>
      <c r="W55" s="36">
        <v>0</v>
      </c>
      <c r="X55">
        <v>0</v>
      </c>
      <c r="Y55">
        <v>0</v>
      </c>
      <c r="Z55">
        <v>0</v>
      </c>
      <c r="AA55">
        <v>0</v>
      </c>
      <c r="AB55" s="36">
        <v>0</v>
      </c>
      <c r="AC55">
        <v>25293804027.217415</v>
      </c>
      <c r="AD55">
        <v>50587608054.43483</v>
      </c>
      <c r="AE55">
        <v>75881412081.652252</v>
      </c>
      <c r="AF55">
        <v>101175216108.86966</v>
      </c>
      <c r="AG55" s="36">
        <v>126469020136.08707</v>
      </c>
      <c r="AH55">
        <v>101175216108.86966</v>
      </c>
      <c r="AI55">
        <v>75881412081.652252</v>
      </c>
      <c r="AJ55">
        <v>50587608054.434837</v>
      </c>
      <c r="AK55">
        <v>25293804027.217422</v>
      </c>
      <c r="AL55" s="36">
        <v>0</v>
      </c>
    </row>
    <row r="56" spans="1:38" x14ac:dyDescent="0.35">
      <c r="A56" s="14">
        <v>650</v>
      </c>
      <c r="B56" s="35">
        <v>700</v>
      </c>
      <c r="C56" s="36">
        <v>0</v>
      </c>
      <c r="D56">
        <v>0</v>
      </c>
      <c r="E56">
        <v>0</v>
      </c>
      <c r="F56">
        <v>0</v>
      </c>
      <c r="G56">
        <v>0</v>
      </c>
      <c r="H56" s="36">
        <v>0</v>
      </c>
      <c r="I56">
        <v>0</v>
      </c>
      <c r="J56">
        <v>0</v>
      </c>
      <c r="K56">
        <v>0</v>
      </c>
      <c r="L56">
        <v>0</v>
      </c>
      <c r="M56" s="36">
        <v>0</v>
      </c>
      <c r="N56">
        <v>0</v>
      </c>
      <c r="O56">
        <v>0</v>
      </c>
      <c r="P56">
        <v>0</v>
      </c>
      <c r="Q56">
        <v>0</v>
      </c>
      <c r="R56" s="36">
        <v>0</v>
      </c>
      <c r="S56">
        <v>0</v>
      </c>
      <c r="T56">
        <v>0</v>
      </c>
      <c r="U56">
        <v>0</v>
      </c>
      <c r="V56">
        <v>0</v>
      </c>
      <c r="W56" s="36">
        <v>0</v>
      </c>
      <c r="X56">
        <v>0</v>
      </c>
      <c r="Y56">
        <v>0</v>
      </c>
      <c r="Z56">
        <v>0</v>
      </c>
      <c r="AA56">
        <v>0</v>
      </c>
      <c r="AB56" s="36">
        <v>0</v>
      </c>
      <c r="AC56">
        <v>201755465488.36279</v>
      </c>
      <c r="AD56">
        <v>403510930976.72559</v>
      </c>
      <c r="AE56">
        <v>605266396465.08838</v>
      </c>
      <c r="AF56">
        <v>807021861953.45117</v>
      </c>
      <c r="AG56" s="36">
        <v>1008777327441.814</v>
      </c>
      <c r="AH56">
        <v>807021861953.45117</v>
      </c>
      <c r="AI56">
        <v>605266396465.08838</v>
      </c>
      <c r="AJ56">
        <v>403510930976.72559</v>
      </c>
      <c r="AK56">
        <v>201755465488.36279</v>
      </c>
      <c r="AL56" s="36">
        <v>0</v>
      </c>
    </row>
    <row r="57" spans="1:38" x14ac:dyDescent="0.35">
      <c r="A57" s="14">
        <v>700</v>
      </c>
      <c r="B57" s="35">
        <v>750</v>
      </c>
      <c r="C57" s="36">
        <v>0</v>
      </c>
      <c r="D57">
        <v>0</v>
      </c>
      <c r="E57">
        <v>0</v>
      </c>
      <c r="F57">
        <v>0</v>
      </c>
      <c r="G57">
        <v>0</v>
      </c>
      <c r="H57" s="36">
        <v>0</v>
      </c>
      <c r="I57">
        <v>0</v>
      </c>
      <c r="J57">
        <v>0</v>
      </c>
      <c r="K57">
        <v>0</v>
      </c>
      <c r="L57">
        <v>0</v>
      </c>
      <c r="M57" s="36">
        <v>0</v>
      </c>
      <c r="N57">
        <v>0</v>
      </c>
      <c r="O57">
        <v>0</v>
      </c>
      <c r="P57">
        <v>0</v>
      </c>
      <c r="Q57">
        <v>0</v>
      </c>
      <c r="R57" s="36">
        <v>0</v>
      </c>
      <c r="S57">
        <v>0</v>
      </c>
      <c r="T57">
        <v>0</v>
      </c>
      <c r="U57">
        <v>0</v>
      </c>
      <c r="V57">
        <v>0</v>
      </c>
      <c r="W57" s="36">
        <v>0</v>
      </c>
      <c r="X57">
        <v>0</v>
      </c>
      <c r="Y57">
        <v>0</v>
      </c>
      <c r="Z57">
        <v>0</v>
      </c>
      <c r="AA57">
        <v>0</v>
      </c>
      <c r="AB57" s="36">
        <v>0</v>
      </c>
      <c r="AC57">
        <v>0</v>
      </c>
      <c r="AD57">
        <v>0</v>
      </c>
      <c r="AE57">
        <v>0</v>
      </c>
      <c r="AF57">
        <v>0</v>
      </c>
      <c r="AG57" s="36">
        <v>0</v>
      </c>
      <c r="AH57">
        <v>0</v>
      </c>
      <c r="AI57">
        <v>0</v>
      </c>
      <c r="AJ57">
        <v>0</v>
      </c>
      <c r="AK57">
        <v>0</v>
      </c>
      <c r="AL57" s="36">
        <v>0</v>
      </c>
    </row>
    <row r="58" spans="1:38" x14ac:dyDescent="0.35">
      <c r="A58" s="14">
        <v>750</v>
      </c>
      <c r="B58" s="35">
        <v>800</v>
      </c>
      <c r="C58" s="36">
        <v>0</v>
      </c>
      <c r="D58">
        <v>0</v>
      </c>
      <c r="E58">
        <v>0</v>
      </c>
      <c r="F58">
        <v>0</v>
      </c>
      <c r="G58">
        <v>0</v>
      </c>
      <c r="H58" s="36">
        <v>0</v>
      </c>
      <c r="I58">
        <v>0</v>
      </c>
      <c r="J58">
        <v>0</v>
      </c>
      <c r="K58">
        <v>0</v>
      </c>
      <c r="L58">
        <v>0</v>
      </c>
      <c r="M58" s="36">
        <v>0</v>
      </c>
      <c r="N58">
        <v>0</v>
      </c>
      <c r="O58">
        <v>0</v>
      </c>
      <c r="P58">
        <v>0</v>
      </c>
      <c r="Q58">
        <v>0</v>
      </c>
      <c r="R58" s="36">
        <v>0</v>
      </c>
      <c r="S58">
        <v>0</v>
      </c>
      <c r="T58">
        <v>0</v>
      </c>
      <c r="U58">
        <v>0</v>
      </c>
      <c r="V58">
        <v>0</v>
      </c>
      <c r="W58" s="36">
        <v>0</v>
      </c>
      <c r="X58">
        <v>0</v>
      </c>
      <c r="Y58">
        <v>0</v>
      </c>
      <c r="Z58">
        <v>0</v>
      </c>
      <c r="AA58">
        <v>0</v>
      </c>
      <c r="AB58" s="36">
        <v>0</v>
      </c>
      <c r="AC58">
        <v>0</v>
      </c>
      <c r="AD58">
        <v>0</v>
      </c>
      <c r="AE58">
        <v>0</v>
      </c>
      <c r="AF58">
        <v>0</v>
      </c>
      <c r="AG58" s="36">
        <v>0</v>
      </c>
      <c r="AH58">
        <v>0</v>
      </c>
      <c r="AI58">
        <v>0</v>
      </c>
      <c r="AJ58">
        <v>0</v>
      </c>
      <c r="AK58">
        <v>0</v>
      </c>
      <c r="AL58" s="36">
        <v>0</v>
      </c>
    </row>
    <row r="59" spans="1:38" x14ac:dyDescent="0.35">
      <c r="A59" s="14">
        <v>800</v>
      </c>
      <c r="B59" s="35">
        <v>850</v>
      </c>
      <c r="C59" s="36">
        <v>0</v>
      </c>
      <c r="D59">
        <v>0</v>
      </c>
      <c r="E59">
        <v>0</v>
      </c>
      <c r="F59">
        <v>0</v>
      </c>
      <c r="G59">
        <v>0</v>
      </c>
      <c r="H59" s="36">
        <v>0</v>
      </c>
      <c r="I59">
        <v>0</v>
      </c>
      <c r="J59">
        <v>0</v>
      </c>
      <c r="K59">
        <v>0</v>
      </c>
      <c r="L59">
        <v>0</v>
      </c>
      <c r="M59" s="36">
        <v>0</v>
      </c>
      <c r="N59">
        <v>0</v>
      </c>
      <c r="O59">
        <v>0</v>
      </c>
      <c r="P59">
        <v>0</v>
      </c>
      <c r="Q59">
        <v>0</v>
      </c>
      <c r="R59" s="36">
        <v>0</v>
      </c>
      <c r="S59">
        <v>0</v>
      </c>
      <c r="T59">
        <v>0</v>
      </c>
      <c r="U59">
        <v>0</v>
      </c>
      <c r="V59">
        <v>0</v>
      </c>
      <c r="W59" s="36">
        <v>0</v>
      </c>
      <c r="X59">
        <v>0</v>
      </c>
      <c r="Y59">
        <v>0</v>
      </c>
      <c r="Z59">
        <v>0</v>
      </c>
      <c r="AA59">
        <v>0</v>
      </c>
      <c r="AB59" s="36">
        <v>0</v>
      </c>
      <c r="AC59">
        <v>75547368694.768219</v>
      </c>
      <c r="AD59">
        <v>151094737389.53644</v>
      </c>
      <c r="AE59">
        <v>226642106084.30466</v>
      </c>
      <c r="AF59">
        <v>302189474779.07288</v>
      </c>
      <c r="AG59" s="36">
        <v>377736843473.84113</v>
      </c>
      <c r="AH59">
        <v>302189474779.07288</v>
      </c>
      <c r="AI59">
        <v>226642106084.30466</v>
      </c>
      <c r="AJ59">
        <v>151094737389.53644</v>
      </c>
      <c r="AK59">
        <v>75547368694.768219</v>
      </c>
      <c r="AL59" s="36">
        <v>0</v>
      </c>
    </row>
    <row r="60" spans="1:38" x14ac:dyDescent="0.35">
      <c r="A60" s="14">
        <v>850</v>
      </c>
      <c r="B60" s="35">
        <v>900</v>
      </c>
      <c r="C60" s="36">
        <v>0</v>
      </c>
      <c r="D60">
        <v>0</v>
      </c>
      <c r="E60">
        <v>0</v>
      </c>
      <c r="F60">
        <v>0</v>
      </c>
      <c r="G60">
        <v>0</v>
      </c>
      <c r="H60" s="36">
        <v>0</v>
      </c>
      <c r="I60">
        <v>0</v>
      </c>
      <c r="J60">
        <v>0</v>
      </c>
      <c r="K60">
        <v>0</v>
      </c>
      <c r="L60">
        <v>0</v>
      </c>
      <c r="M60" s="36">
        <v>0</v>
      </c>
      <c r="N60">
        <v>0</v>
      </c>
      <c r="O60">
        <v>0</v>
      </c>
      <c r="P60">
        <v>0</v>
      </c>
      <c r="Q60">
        <v>0</v>
      </c>
      <c r="R60" s="36">
        <v>0</v>
      </c>
      <c r="S60">
        <v>0</v>
      </c>
      <c r="T60">
        <v>0</v>
      </c>
      <c r="U60">
        <v>0</v>
      </c>
      <c r="V60">
        <v>0</v>
      </c>
      <c r="W60" s="36">
        <v>0</v>
      </c>
      <c r="X60">
        <v>0</v>
      </c>
      <c r="Y60">
        <v>0</v>
      </c>
      <c r="Z60">
        <v>0</v>
      </c>
      <c r="AA60">
        <v>0</v>
      </c>
      <c r="AB60" s="36">
        <v>0</v>
      </c>
      <c r="AC60">
        <v>0.83263038831821667</v>
      </c>
      <c r="AD60">
        <v>1.6652607766364333</v>
      </c>
      <c r="AE60">
        <v>2.49789116495465</v>
      </c>
      <c r="AF60">
        <v>3.3305215532728667</v>
      </c>
      <c r="AG60" s="36">
        <v>4.1631519415910834</v>
      </c>
      <c r="AH60">
        <v>3.3305215532728667</v>
      </c>
      <c r="AI60">
        <v>2.49789116495465</v>
      </c>
      <c r="AJ60">
        <v>1.6652607766364333</v>
      </c>
      <c r="AK60">
        <v>0.83263038831821667</v>
      </c>
      <c r="AL60" s="36">
        <v>0</v>
      </c>
    </row>
    <row r="61" spans="1:38" x14ac:dyDescent="0.35">
      <c r="A61" s="14">
        <v>900</v>
      </c>
      <c r="B61" s="35">
        <v>950</v>
      </c>
      <c r="C61" s="36">
        <v>0</v>
      </c>
      <c r="D61">
        <v>0</v>
      </c>
      <c r="E61">
        <v>0</v>
      </c>
      <c r="F61">
        <v>0</v>
      </c>
      <c r="G61">
        <v>0</v>
      </c>
      <c r="H61" s="36">
        <v>0</v>
      </c>
      <c r="I61">
        <v>0</v>
      </c>
      <c r="J61">
        <v>0</v>
      </c>
      <c r="K61">
        <v>0</v>
      </c>
      <c r="L61">
        <v>0</v>
      </c>
      <c r="M61" s="36">
        <v>0</v>
      </c>
      <c r="N61">
        <v>0</v>
      </c>
      <c r="O61">
        <v>0</v>
      </c>
      <c r="P61">
        <v>0</v>
      </c>
      <c r="Q61">
        <v>0</v>
      </c>
      <c r="R61" s="36">
        <v>0</v>
      </c>
      <c r="S61">
        <v>0</v>
      </c>
      <c r="T61">
        <v>0</v>
      </c>
      <c r="U61">
        <v>0</v>
      </c>
      <c r="V61">
        <v>0</v>
      </c>
      <c r="W61" s="36">
        <v>0</v>
      </c>
      <c r="X61">
        <v>0</v>
      </c>
      <c r="Y61">
        <v>0</v>
      </c>
      <c r="Z61">
        <v>0</v>
      </c>
      <c r="AA61">
        <v>0</v>
      </c>
      <c r="AB61" s="36">
        <v>0</v>
      </c>
      <c r="AC61">
        <v>0</v>
      </c>
      <c r="AD61">
        <v>0</v>
      </c>
      <c r="AE61">
        <v>0</v>
      </c>
      <c r="AF61">
        <v>0</v>
      </c>
      <c r="AG61" s="36">
        <v>0</v>
      </c>
      <c r="AH61">
        <v>0</v>
      </c>
      <c r="AI61">
        <v>0</v>
      </c>
      <c r="AJ61">
        <v>0</v>
      </c>
      <c r="AK61">
        <v>0</v>
      </c>
      <c r="AL61" s="36">
        <v>0</v>
      </c>
    </row>
    <row r="62" spans="1:38" x14ac:dyDescent="0.35">
      <c r="A62" s="14">
        <v>950</v>
      </c>
      <c r="B62" s="35">
        <v>1000</v>
      </c>
      <c r="C62" s="36">
        <v>0</v>
      </c>
      <c r="D62">
        <v>0</v>
      </c>
      <c r="E62">
        <v>0</v>
      </c>
      <c r="F62">
        <v>0</v>
      </c>
      <c r="G62">
        <v>0</v>
      </c>
      <c r="H62" s="36">
        <v>0</v>
      </c>
      <c r="I62">
        <v>0</v>
      </c>
      <c r="J62">
        <v>0</v>
      </c>
      <c r="K62">
        <v>0</v>
      </c>
      <c r="L62">
        <v>0</v>
      </c>
      <c r="M62" s="36">
        <v>0</v>
      </c>
      <c r="N62">
        <v>0</v>
      </c>
      <c r="O62">
        <v>0</v>
      </c>
      <c r="P62">
        <v>0</v>
      </c>
      <c r="Q62">
        <v>0</v>
      </c>
      <c r="R62" s="36">
        <v>0</v>
      </c>
      <c r="S62">
        <v>0</v>
      </c>
      <c r="T62">
        <v>0</v>
      </c>
      <c r="U62">
        <v>0</v>
      </c>
      <c r="V62">
        <v>0</v>
      </c>
      <c r="W62" s="36">
        <v>0</v>
      </c>
      <c r="X62">
        <v>0</v>
      </c>
      <c r="Y62">
        <v>0</v>
      </c>
      <c r="Z62">
        <v>0</v>
      </c>
      <c r="AA62">
        <v>0</v>
      </c>
      <c r="AB62" s="36">
        <v>0</v>
      </c>
      <c r="AC62">
        <v>0</v>
      </c>
      <c r="AD62">
        <v>0</v>
      </c>
      <c r="AE62">
        <v>0</v>
      </c>
      <c r="AF62">
        <v>0</v>
      </c>
      <c r="AG62" s="36">
        <v>0</v>
      </c>
      <c r="AH62">
        <v>0</v>
      </c>
      <c r="AI62">
        <v>0</v>
      </c>
      <c r="AJ62">
        <v>0</v>
      </c>
      <c r="AK62">
        <v>0</v>
      </c>
      <c r="AL62" s="36">
        <v>0</v>
      </c>
    </row>
    <row r="63" spans="1:38" x14ac:dyDescent="0.35">
      <c r="A63" s="14">
        <v>1000</v>
      </c>
      <c r="B63" s="35">
        <v>1050</v>
      </c>
      <c r="C63" s="36">
        <v>0</v>
      </c>
      <c r="D63">
        <v>0</v>
      </c>
      <c r="E63">
        <v>0</v>
      </c>
      <c r="F63">
        <v>0</v>
      </c>
      <c r="G63">
        <v>0</v>
      </c>
      <c r="H63" s="36">
        <v>0</v>
      </c>
      <c r="I63">
        <v>0</v>
      </c>
      <c r="J63">
        <v>0</v>
      </c>
      <c r="K63">
        <v>0</v>
      </c>
      <c r="L63">
        <v>0</v>
      </c>
      <c r="M63" s="36">
        <v>0</v>
      </c>
      <c r="N63">
        <v>0</v>
      </c>
      <c r="O63">
        <v>0</v>
      </c>
      <c r="P63">
        <v>0</v>
      </c>
      <c r="Q63">
        <v>0</v>
      </c>
      <c r="R63" s="36">
        <v>0</v>
      </c>
      <c r="S63">
        <v>0</v>
      </c>
      <c r="T63">
        <v>0</v>
      </c>
      <c r="U63">
        <v>0</v>
      </c>
      <c r="V63">
        <v>0</v>
      </c>
      <c r="W63" s="36">
        <v>0</v>
      </c>
      <c r="X63">
        <v>0</v>
      </c>
      <c r="Y63">
        <v>0</v>
      </c>
      <c r="Z63">
        <v>0</v>
      </c>
      <c r="AA63">
        <v>0</v>
      </c>
      <c r="AB63" s="36">
        <v>0</v>
      </c>
      <c r="AC63">
        <v>0</v>
      </c>
      <c r="AD63">
        <v>0</v>
      </c>
      <c r="AE63">
        <v>0</v>
      </c>
      <c r="AF63">
        <v>0</v>
      </c>
      <c r="AG63" s="36">
        <v>0</v>
      </c>
      <c r="AH63">
        <v>0</v>
      </c>
      <c r="AI63">
        <v>0</v>
      </c>
      <c r="AJ63">
        <v>0</v>
      </c>
      <c r="AK63">
        <v>0</v>
      </c>
      <c r="AL63" s="36">
        <v>0</v>
      </c>
    </row>
    <row r="64" spans="1:38" x14ac:dyDescent="0.35">
      <c r="A64" s="14">
        <v>1050</v>
      </c>
      <c r="B64" s="35">
        <v>1100</v>
      </c>
      <c r="C64" s="36">
        <v>0</v>
      </c>
      <c r="D64">
        <v>0</v>
      </c>
      <c r="E64">
        <v>0</v>
      </c>
      <c r="F64">
        <v>0</v>
      </c>
      <c r="G64">
        <v>0</v>
      </c>
      <c r="H64" s="36">
        <v>0</v>
      </c>
      <c r="I64">
        <v>0</v>
      </c>
      <c r="J64">
        <v>0</v>
      </c>
      <c r="K64">
        <v>0</v>
      </c>
      <c r="L64">
        <v>0</v>
      </c>
      <c r="M64" s="36">
        <v>0</v>
      </c>
      <c r="N64">
        <v>0</v>
      </c>
      <c r="O64">
        <v>0</v>
      </c>
      <c r="P64">
        <v>0</v>
      </c>
      <c r="Q64">
        <v>0</v>
      </c>
      <c r="R64" s="36">
        <v>0</v>
      </c>
      <c r="S64">
        <v>0</v>
      </c>
      <c r="T64">
        <v>0</v>
      </c>
      <c r="U64">
        <v>0</v>
      </c>
      <c r="V64">
        <v>0</v>
      </c>
      <c r="W64" s="36">
        <v>0</v>
      </c>
      <c r="X64">
        <v>0</v>
      </c>
      <c r="Y64">
        <v>0</v>
      </c>
      <c r="Z64">
        <v>0</v>
      </c>
      <c r="AA64">
        <v>0</v>
      </c>
      <c r="AB64" s="36">
        <v>0</v>
      </c>
      <c r="AC64">
        <v>0</v>
      </c>
      <c r="AD64">
        <v>0</v>
      </c>
      <c r="AE64">
        <v>0</v>
      </c>
      <c r="AF64">
        <v>0</v>
      </c>
      <c r="AG64" s="36">
        <v>0</v>
      </c>
      <c r="AH64">
        <v>0</v>
      </c>
      <c r="AI64">
        <v>0</v>
      </c>
      <c r="AJ64">
        <v>0</v>
      </c>
      <c r="AK64">
        <v>0</v>
      </c>
      <c r="AL64" s="36">
        <v>0</v>
      </c>
    </row>
    <row r="65" spans="1:38" x14ac:dyDescent="0.35">
      <c r="A65" s="14">
        <v>1100</v>
      </c>
      <c r="B65" s="35">
        <v>1150</v>
      </c>
      <c r="C65" s="36">
        <v>162399998966.74554</v>
      </c>
      <c r="D65">
        <v>129919999173.39644</v>
      </c>
      <c r="E65">
        <v>97439999380.047333</v>
      </c>
      <c r="F65">
        <v>64959999586.698227</v>
      </c>
      <c r="G65">
        <v>32479999793.349117</v>
      </c>
      <c r="H65" s="36">
        <v>0</v>
      </c>
      <c r="I65">
        <v>0</v>
      </c>
      <c r="J65">
        <v>0</v>
      </c>
      <c r="K65">
        <v>0</v>
      </c>
      <c r="L65">
        <v>0</v>
      </c>
      <c r="M65" s="36">
        <v>0</v>
      </c>
      <c r="N65">
        <v>0</v>
      </c>
      <c r="O65">
        <v>0</v>
      </c>
      <c r="P65">
        <v>0</v>
      </c>
      <c r="Q65">
        <v>0</v>
      </c>
      <c r="R65" s="36">
        <v>0</v>
      </c>
      <c r="S65">
        <v>0</v>
      </c>
      <c r="T65">
        <v>0</v>
      </c>
      <c r="U65">
        <v>0</v>
      </c>
      <c r="V65">
        <v>0</v>
      </c>
      <c r="W65" s="36">
        <v>0</v>
      </c>
      <c r="X65">
        <v>0</v>
      </c>
      <c r="Y65">
        <v>0</v>
      </c>
      <c r="Z65">
        <v>0</v>
      </c>
      <c r="AA65">
        <v>0</v>
      </c>
      <c r="AB65" s="36">
        <v>0</v>
      </c>
      <c r="AC65">
        <v>0</v>
      </c>
      <c r="AD65">
        <v>0</v>
      </c>
      <c r="AE65">
        <v>0</v>
      </c>
      <c r="AF65">
        <v>0</v>
      </c>
      <c r="AG65" s="36">
        <v>0</v>
      </c>
      <c r="AH65">
        <v>0</v>
      </c>
      <c r="AI65">
        <v>0</v>
      </c>
      <c r="AJ65">
        <v>0</v>
      </c>
      <c r="AK65">
        <v>0</v>
      </c>
      <c r="AL65" s="36">
        <v>0</v>
      </c>
    </row>
    <row r="66" spans="1:38" x14ac:dyDescent="0.35">
      <c r="A66" s="14">
        <v>1150</v>
      </c>
      <c r="B66" s="35">
        <v>1200</v>
      </c>
      <c r="C66" s="36">
        <v>0</v>
      </c>
      <c r="D66">
        <v>34823822358.860809</v>
      </c>
      <c r="E66">
        <v>69647644717.721619</v>
      </c>
      <c r="F66">
        <v>104471467076.58243</v>
      </c>
      <c r="G66">
        <v>139295289435.44324</v>
      </c>
      <c r="H66" s="36">
        <v>174119111794.30405</v>
      </c>
      <c r="I66">
        <v>139295289435.44324</v>
      </c>
      <c r="J66">
        <v>104471467076.58243</v>
      </c>
      <c r="K66">
        <v>69647644717.721619</v>
      </c>
      <c r="L66">
        <v>34823822358.860809</v>
      </c>
      <c r="M66" s="36">
        <v>0</v>
      </c>
      <c r="N66">
        <v>0</v>
      </c>
      <c r="O66">
        <v>0</v>
      </c>
      <c r="P66">
        <v>0</v>
      </c>
      <c r="Q66">
        <v>0</v>
      </c>
      <c r="R66" s="36">
        <v>0</v>
      </c>
      <c r="S66">
        <v>0</v>
      </c>
      <c r="T66">
        <v>0</v>
      </c>
      <c r="U66">
        <v>0</v>
      </c>
      <c r="V66">
        <v>0</v>
      </c>
      <c r="W66" s="36">
        <v>0</v>
      </c>
      <c r="X66">
        <v>0</v>
      </c>
      <c r="Y66">
        <v>0</v>
      </c>
      <c r="Z66">
        <v>0</v>
      </c>
      <c r="AA66">
        <v>0</v>
      </c>
      <c r="AB66" s="36">
        <v>0</v>
      </c>
      <c r="AC66">
        <v>0</v>
      </c>
      <c r="AD66">
        <v>0</v>
      </c>
      <c r="AE66">
        <v>0</v>
      </c>
      <c r="AF66">
        <v>0</v>
      </c>
      <c r="AG66" s="36">
        <v>0</v>
      </c>
      <c r="AH66">
        <v>0</v>
      </c>
      <c r="AI66">
        <v>0</v>
      </c>
      <c r="AJ66">
        <v>0</v>
      </c>
      <c r="AK66">
        <v>0</v>
      </c>
      <c r="AL66" s="36">
        <v>0</v>
      </c>
    </row>
    <row r="67" spans="1:38" x14ac:dyDescent="0.35">
      <c r="A67" s="14">
        <v>1200</v>
      </c>
      <c r="B67" s="35">
        <v>1250</v>
      </c>
      <c r="C67" s="36">
        <v>0</v>
      </c>
      <c r="D67">
        <v>0</v>
      </c>
      <c r="E67">
        <v>0</v>
      </c>
      <c r="F67">
        <v>0</v>
      </c>
      <c r="G67">
        <v>0</v>
      </c>
      <c r="H67" s="36">
        <v>0</v>
      </c>
      <c r="I67">
        <v>0.44431503093040875</v>
      </c>
      <c r="J67">
        <v>0.8886300618608175</v>
      </c>
      <c r="K67">
        <v>1.3329450927912263</v>
      </c>
      <c r="L67">
        <v>1.777260123721635</v>
      </c>
      <c r="M67" s="36">
        <v>2.2215751546520437</v>
      </c>
      <c r="N67">
        <v>1.777260123721635</v>
      </c>
      <c r="O67">
        <v>1.3329450927912263</v>
      </c>
      <c r="P67">
        <v>0.88863006186081761</v>
      </c>
      <c r="Q67">
        <v>0.44431503093040886</v>
      </c>
      <c r="R67" s="36">
        <v>0</v>
      </c>
      <c r="S67">
        <v>0</v>
      </c>
      <c r="T67">
        <v>0</v>
      </c>
      <c r="U67">
        <v>0</v>
      </c>
      <c r="V67">
        <v>0</v>
      </c>
      <c r="W67" s="36">
        <v>0</v>
      </c>
      <c r="X67">
        <v>0</v>
      </c>
      <c r="Y67">
        <v>0</v>
      </c>
      <c r="Z67">
        <v>0</v>
      </c>
      <c r="AA67">
        <v>0</v>
      </c>
      <c r="AB67" s="36">
        <v>0</v>
      </c>
      <c r="AC67">
        <v>0</v>
      </c>
      <c r="AD67">
        <v>0</v>
      </c>
      <c r="AE67">
        <v>0</v>
      </c>
      <c r="AF67">
        <v>0</v>
      </c>
      <c r="AG67" s="36">
        <v>0</v>
      </c>
      <c r="AH67">
        <v>0</v>
      </c>
      <c r="AI67">
        <v>0</v>
      </c>
      <c r="AJ67">
        <v>0</v>
      </c>
      <c r="AK67">
        <v>0</v>
      </c>
      <c r="AL67" s="36">
        <v>0</v>
      </c>
    </row>
    <row r="68" spans="1:38" x14ac:dyDescent="0.35">
      <c r="A68" s="14">
        <v>1250</v>
      </c>
      <c r="B68" s="35">
        <v>1300</v>
      </c>
      <c r="C68" s="36">
        <v>0</v>
      </c>
      <c r="D68">
        <v>0</v>
      </c>
      <c r="E68">
        <v>0</v>
      </c>
      <c r="F68">
        <v>0</v>
      </c>
      <c r="G68">
        <v>0</v>
      </c>
      <c r="H68" s="36">
        <v>0</v>
      </c>
      <c r="I68">
        <v>14856061251.543415</v>
      </c>
      <c r="J68">
        <v>29712122503.08683</v>
      </c>
      <c r="K68">
        <v>44568183754.630249</v>
      </c>
      <c r="L68">
        <v>59424245006.17366</v>
      </c>
      <c r="M68" s="36">
        <v>74280306257.717072</v>
      </c>
      <c r="N68">
        <v>59424245006.17366</v>
      </c>
      <c r="O68">
        <v>44568183754.630249</v>
      </c>
      <c r="P68">
        <v>29712122503.086834</v>
      </c>
      <c r="Q68">
        <v>14856061251.543419</v>
      </c>
      <c r="R68" s="36">
        <v>0</v>
      </c>
      <c r="S68">
        <v>0</v>
      </c>
      <c r="T68">
        <v>0</v>
      </c>
      <c r="U68">
        <v>0</v>
      </c>
      <c r="V68">
        <v>0</v>
      </c>
      <c r="W68" s="36">
        <v>0</v>
      </c>
      <c r="X68">
        <v>0</v>
      </c>
      <c r="Y68">
        <v>0</v>
      </c>
      <c r="Z68">
        <v>0</v>
      </c>
      <c r="AA68">
        <v>0</v>
      </c>
      <c r="AB68" s="36">
        <v>0</v>
      </c>
      <c r="AC68">
        <v>0</v>
      </c>
      <c r="AD68">
        <v>0</v>
      </c>
      <c r="AE68">
        <v>0</v>
      </c>
      <c r="AF68">
        <v>0</v>
      </c>
      <c r="AG68" s="36">
        <v>0</v>
      </c>
      <c r="AH68">
        <v>0</v>
      </c>
      <c r="AI68">
        <v>0</v>
      </c>
      <c r="AJ68">
        <v>0</v>
      </c>
      <c r="AK68">
        <v>0</v>
      </c>
      <c r="AL68" s="36">
        <v>0</v>
      </c>
    </row>
    <row r="69" spans="1:38" x14ac:dyDescent="0.35">
      <c r="A69" s="14">
        <v>1300</v>
      </c>
      <c r="B69" s="35">
        <v>1350</v>
      </c>
      <c r="C69" s="36">
        <v>0</v>
      </c>
      <c r="D69">
        <v>0</v>
      </c>
      <c r="E69">
        <v>0</v>
      </c>
      <c r="F69">
        <v>0</v>
      </c>
      <c r="G69">
        <v>0</v>
      </c>
      <c r="H69" s="36">
        <v>0</v>
      </c>
      <c r="I69">
        <v>0</v>
      </c>
      <c r="J69">
        <v>0</v>
      </c>
      <c r="K69">
        <v>0</v>
      </c>
      <c r="L69">
        <v>0</v>
      </c>
      <c r="M69" s="36">
        <v>0</v>
      </c>
      <c r="N69">
        <v>42235562358.077271</v>
      </c>
      <c r="O69">
        <v>84471124716.154541</v>
      </c>
      <c r="P69">
        <v>126706687074.23181</v>
      </c>
      <c r="Q69">
        <v>168942249432.30908</v>
      </c>
      <c r="R69" s="36">
        <v>211177811790.38635</v>
      </c>
      <c r="S69">
        <v>168942249432.30908</v>
      </c>
      <c r="T69">
        <v>126706687074.23181</v>
      </c>
      <c r="U69">
        <v>84471124716.154541</v>
      </c>
      <c r="V69">
        <v>42235562358.077271</v>
      </c>
      <c r="W69" s="36">
        <v>0</v>
      </c>
      <c r="X69">
        <v>0</v>
      </c>
      <c r="Y69">
        <v>0</v>
      </c>
      <c r="Z69">
        <v>0</v>
      </c>
      <c r="AA69">
        <v>0</v>
      </c>
      <c r="AB69" s="36">
        <v>0</v>
      </c>
      <c r="AC69">
        <v>0</v>
      </c>
      <c r="AD69">
        <v>0</v>
      </c>
      <c r="AE69">
        <v>0</v>
      </c>
      <c r="AF69">
        <v>0</v>
      </c>
      <c r="AG69" s="36">
        <v>0</v>
      </c>
      <c r="AH69">
        <v>0</v>
      </c>
      <c r="AI69">
        <v>0</v>
      </c>
      <c r="AJ69">
        <v>0</v>
      </c>
      <c r="AK69">
        <v>0</v>
      </c>
      <c r="AL69" s="36">
        <v>0</v>
      </c>
    </row>
    <row r="70" spans="1:38" x14ac:dyDescent="0.35">
      <c r="A70" s="14">
        <v>1350</v>
      </c>
      <c r="B70" s="35">
        <v>1400</v>
      </c>
      <c r="C70" s="36">
        <v>0</v>
      </c>
      <c r="D70">
        <v>0</v>
      </c>
      <c r="E70">
        <v>0</v>
      </c>
      <c r="F70">
        <v>0</v>
      </c>
      <c r="G70">
        <v>0</v>
      </c>
      <c r="H70" s="36">
        <v>0</v>
      </c>
      <c r="I70">
        <v>0</v>
      </c>
      <c r="J70">
        <v>0</v>
      </c>
      <c r="K70">
        <v>0</v>
      </c>
      <c r="L70">
        <v>0</v>
      </c>
      <c r="M70" s="36">
        <v>0</v>
      </c>
      <c r="N70">
        <v>7614348907.2022753</v>
      </c>
      <c r="O70">
        <v>15228697814.404551</v>
      </c>
      <c r="P70">
        <v>22843046721.606827</v>
      </c>
      <c r="Q70">
        <v>30457395628.809101</v>
      </c>
      <c r="R70" s="36">
        <v>38071744536.011375</v>
      </c>
      <c r="S70">
        <v>30457395628.809101</v>
      </c>
      <c r="T70">
        <v>22843046721.606827</v>
      </c>
      <c r="U70">
        <v>15228697814.404552</v>
      </c>
      <c r="V70">
        <v>7614348907.2022772</v>
      </c>
      <c r="W70" s="36">
        <v>0</v>
      </c>
      <c r="X70">
        <v>0</v>
      </c>
      <c r="Y70">
        <v>0</v>
      </c>
      <c r="Z70">
        <v>0</v>
      </c>
      <c r="AA70">
        <v>0</v>
      </c>
      <c r="AB70" s="36">
        <v>0</v>
      </c>
      <c r="AC70">
        <v>0</v>
      </c>
      <c r="AD70">
        <v>0</v>
      </c>
      <c r="AE70">
        <v>0</v>
      </c>
      <c r="AF70">
        <v>0</v>
      </c>
      <c r="AG70" s="36">
        <v>0</v>
      </c>
      <c r="AH70">
        <v>0</v>
      </c>
      <c r="AI70">
        <v>0</v>
      </c>
      <c r="AJ70">
        <v>0</v>
      </c>
      <c r="AK70">
        <v>0</v>
      </c>
      <c r="AL70" s="36">
        <v>0</v>
      </c>
    </row>
    <row r="71" spans="1:38" x14ac:dyDescent="0.35">
      <c r="A71" s="14">
        <v>1400</v>
      </c>
      <c r="B71" s="35">
        <v>1450</v>
      </c>
      <c r="C71" s="36">
        <v>0</v>
      </c>
      <c r="D71">
        <v>0</v>
      </c>
      <c r="E71">
        <v>0</v>
      </c>
      <c r="F71">
        <v>0</v>
      </c>
      <c r="G71">
        <v>0</v>
      </c>
      <c r="H71" s="36">
        <v>0</v>
      </c>
      <c r="I71">
        <v>0</v>
      </c>
      <c r="J71">
        <v>0</v>
      </c>
      <c r="K71">
        <v>0</v>
      </c>
      <c r="L71">
        <v>0</v>
      </c>
      <c r="M71" s="36">
        <v>0</v>
      </c>
      <c r="N71">
        <v>0</v>
      </c>
      <c r="O71">
        <v>0</v>
      </c>
      <c r="P71">
        <v>0</v>
      </c>
      <c r="Q71">
        <v>0</v>
      </c>
      <c r="R71" s="36">
        <v>0</v>
      </c>
      <c r="S71">
        <v>0</v>
      </c>
      <c r="T71">
        <v>0</v>
      </c>
      <c r="U71">
        <v>0</v>
      </c>
      <c r="V71">
        <v>0</v>
      </c>
      <c r="W71" s="36">
        <v>0</v>
      </c>
      <c r="X71">
        <v>0</v>
      </c>
      <c r="Y71">
        <v>0</v>
      </c>
      <c r="Z71">
        <v>0</v>
      </c>
      <c r="AA71">
        <v>0</v>
      </c>
      <c r="AB71" s="36">
        <v>0</v>
      </c>
      <c r="AC71">
        <v>0</v>
      </c>
      <c r="AD71">
        <v>0</v>
      </c>
      <c r="AE71">
        <v>0</v>
      </c>
      <c r="AF71">
        <v>0</v>
      </c>
      <c r="AG71" s="36">
        <v>0</v>
      </c>
      <c r="AH71">
        <v>0</v>
      </c>
      <c r="AI71">
        <v>0</v>
      </c>
      <c r="AJ71">
        <v>0</v>
      </c>
      <c r="AK71">
        <v>0</v>
      </c>
      <c r="AL71" s="36">
        <v>0</v>
      </c>
    </row>
    <row r="72" spans="1:38" x14ac:dyDescent="0.35">
      <c r="A72" s="14">
        <v>1450</v>
      </c>
      <c r="B72" s="35">
        <v>1500</v>
      </c>
      <c r="C72" s="36">
        <v>0</v>
      </c>
      <c r="D72">
        <v>0</v>
      </c>
      <c r="E72">
        <v>0</v>
      </c>
      <c r="F72">
        <v>0</v>
      </c>
      <c r="G72">
        <v>0</v>
      </c>
      <c r="H72" s="36">
        <v>0</v>
      </c>
      <c r="I72">
        <v>0</v>
      </c>
      <c r="J72">
        <v>0</v>
      </c>
      <c r="K72">
        <v>0</v>
      </c>
      <c r="L72">
        <v>0</v>
      </c>
      <c r="M72" s="36">
        <v>0</v>
      </c>
      <c r="N72">
        <v>0</v>
      </c>
      <c r="O72">
        <v>0</v>
      </c>
      <c r="P72">
        <v>0</v>
      </c>
      <c r="Q72">
        <v>0</v>
      </c>
      <c r="R72" s="36">
        <v>0</v>
      </c>
      <c r="S72">
        <v>0</v>
      </c>
      <c r="T72">
        <v>0</v>
      </c>
      <c r="U72">
        <v>0</v>
      </c>
      <c r="V72">
        <v>0</v>
      </c>
      <c r="W72" s="36">
        <v>0</v>
      </c>
      <c r="X72">
        <v>0</v>
      </c>
      <c r="Y72">
        <v>0</v>
      </c>
      <c r="Z72">
        <v>0</v>
      </c>
      <c r="AA72">
        <v>0</v>
      </c>
      <c r="AB72" s="36">
        <v>0</v>
      </c>
      <c r="AC72">
        <v>0</v>
      </c>
      <c r="AD72">
        <v>0</v>
      </c>
      <c r="AE72">
        <v>0</v>
      </c>
      <c r="AF72">
        <v>0</v>
      </c>
      <c r="AG72" s="36">
        <v>0</v>
      </c>
      <c r="AH72">
        <v>0</v>
      </c>
      <c r="AI72">
        <v>0</v>
      </c>
      <c r="AJ72">
        <v>0</v>
      </c>
      <c r="AK72">
        <v>0</v>
      </c>
      <c r="AL72" s="36">
        <v>0</v>
      </c>
    </row>
    <row r="73" spans="1:38" x14ac:dyDescent="0.35">
      <c r="A73" s="14">
        <v>1500</v>
      </c>
      <c r="B73" s="35">
        <v>1550</v>
      </c>
      <c r="C73" s="36">
        <v>0</v>
      </c>
      <c r="D73">
        <v>0</v>
      </c>
      <c r="E73">
        <v>0</v>
      </c>
      <c r="F73">
        <v>0</v>
      </c>
      <c r="G73">
        <v>0</v>
      </c>
      <c r="H73" s="36">
        <v>0</v>
      </c>
      <c r="I73">
        <v>0</v>
      </c>
      <c r="J73">
        <v>0</v>
      </c>
      <c r="K73">
        <v>0</v>
      </c>
      <c r="L73">
        <v>0</v>
      </c>
      <c r="M73" s="36">
        <v>0</v>
      </c>
      <c r="N73">
        <v>0</v>
      </c>
      <c r="O73">
        <v>0</v>
      </c>
      <c r="P73">
        <v>0</v>
      </c>
      <c r="Q73">
        <v>0</v>
      </c>
      <c r="R73" s="36">
        <v>0</v>
      </c>
      <c r="S73">
        <v>0</v>
      </c>
      <c r="T73">
        <v>0</v>
      </c>
      <c r="U73">
        <v>0</v>
      </c>
      <c r="V73">
        <v>0</v>
      </c>
      <c r="W73" s="36">
        <v>0</v>
      </c>
      <c r="X73">
        <v>0</v>
      </c>
      <c r="Y73">
        <v>0</v>
      </c>
      <c r="Z73">
        <v>0</v>
      </c>
      <c r="AA73">
        <v>0</v>
      </c>
      <c r="AB73" s="36">
        <v>0</v>
      </c>
      <c r="AC73">
        <v>0</v>
      </c>
      <c r="AD73">
        <v>0</v>
      </c>
      <c r="AE73">
        <v>0</v>
      </c>
      <c r="AF73">
        <v>0</v>
      </c>
      <c r="AG73" s="36">
        <v>0</v>
      </c>
      <c r="AH73">
        <v>0</v>
      </c>
      <c r="AI73">
        <v>0</v>
      </c>
      <c r="AJ73">
        <v>0</v>
      </c>
      <c r="AK73">
        <v>0</v>
      </c>
      <c r="AL73" s="36">
        <v>0</v>
      </c>
    </row>
    <row r="74" spans="1:38" x14ac:dyDescent="0.35">
      <c r="A74" s="14">
        <v>1550</v>
      </c>
      <c r="B74" s="35">
        <v>1600</v>
      </c>
      <c r="C74" s="36">
        <v>0</v>
      </c>
      <c r="D74">
        <v>0</v>
      </c>
      <c r="E74">
        <v>0</v>
      </c>
      <c r="F74">
        <v>0</v>
      </c>
      <c r="G74">
        <v>0</v>
      </c>
      <c r="H74" s="36">
        <v>0</v>
      </c>
      <c r="I74">
        <v>0</v>
      </c>
      <c r="J74">
        <v>0</v>
      </c>
      <c r="K74">
        <v>0</v>
      </c>
      <c r="L74">
        <v>0</v>
      </c>
      <c r="M74" s="36">
        <v>0</v>
      </c>
      <c r="N74">
        <v>0</v>
      </c>
      <c r="O74">
        <v>0</v>
      </c>
      <c r="P74">
        <v>0</v>
      </c>
      <c r="Q74">
        <v>0</v>
      </c>
      <c r="R74" s="36">
        <v>0</v>
      </c>
      <c r="S74">
        <v>0</v>
      </c>
      <c r="T74">
        <v>0</v>
      </c>
      <c r="U74">
        <v>0</v>
      </c>
      <c r="V74">
        <v>0</v>
      </c>
      <c r="W74" s="36">
        <v>0</v>
      </c>
      <c r="X74">
        <v>0</v>
      </c>
      <c r="Y74">
        <v>0</v>
      </c>
      <c r="Z74">
        <v>0</v>
      </c>
      <c r="AA74">
        <v>0</v>
      </c>
      <c r="AB74" s="36">
        <v>0</v>
      </c>
      <c r="AC74">
        <v>0</v>
      </c>
      <c r="AD74">
        <v>0</v>
      </c>
      <c r="AE74">
        <v>0</v>
      </c>
      <c r="AF74">
        <v>0</v>
      </c>
      <c r="AG74" s="36">
        <v>0</v>
      </c>
      <c r="AH74">
        <v>0</v>
      </c>
      <c r="AI74">
        <v>0</v>
      </c>
      <c r="AJ74">
        <v>0</v>
      </c>
      <c r="AK74">
        <v>0</v>
      </c>
      <c r="AL74" s="36">
        <v>0</v>
      </c>
    </row>
    <row r="77" spans="1:38" x14ac:dyDescent="0.35">
      <c r="B77" s="34" t="s">
        <v>123</v>
      </c>
      <c r="C77">
        <f>SUM(C3:C74)</f>
        <v>274015019075.57697</v>
      </c>
      <c r="D77">
        <f t="shared" ref="D77:AL77" si="0">SUM(D3:D74)</f>
        <v>385372257389.62109</v>
      </c>
      <c r="E77">
        <f t="shared" si="0"/>
        <v>496729495703.66522</v>
      </c>
      <c r="F77">
        <f t="shared" si="0"/>
        <v>608086734017.70935</v>
      </c>
      <c r="G77">
        <f t="shared" si="0"/>
        <v>719443972331.7533</v>
      </c>
      <c r="H77">
        <f t="shared" si="0"/>
        <v>830801210645.79749</v>
      </c>
      <c r="I77">
        <f t="shared" si="0"/>
        <v>718739414179.88586</v>
      </c>
      <c r="J77">
        <f t="shared" si="0"/>
        <v>606677617713.97424</v>
      </c>
      <c r="K77">
        <f t="shared" si="0"/>
        <v>494615821248.06262</v>
      </c>
      <c r="L77">
        <f t="shared" si="0"/>
        <v>382554024782.151</v>
      </c>
      <c r="M77">
        <f t="shared" si="0"/>
        <v>270492228316.23941</v>
      </c>
      <c r="N77">
        <f t="shared" si="0"/>
        <v>517465713271.93878</v>
      </c>
      <c r="O77">
        <f t="shared" si="0"/>
        <v>764439198227.63806</v>
      </c>
      <c r="P77">
        <f t="shared" si="0"/>
        <v>1011412683183.3375</v>
      </c>
      <c r="Q77">
        <f t="shared" si="0"/>
        <v>1258386168139.0371</v>
      </c>
      <c r="R77">
        <f t="shared" si="0"/>
        <v>1505359653094.7366</v>
      </c>
      <c r="S77">
        <f t="shared" si="0"/>
        <v>1562559839072.696</v>
      </c>
      <c r="T77">
        <f t="shared" si="0"/>
        <v>1619760025050.6558</v>
      </c>
      <c r="U77">
        <f t="shared" si="0"/>
        <v>1676960211028.6152</v>
      </c>
      <c r="V77">
        <f t="shared" si="0"/>
        <v>1734160397006.575</v>
      </c>
      <c r="W77">
        <f t="shared" si="0"/>
        <v>1791360582984.5349</v>
      </c>
      <c r="X77">
        <f t="shared" si="0"/>
        <v>1783442384584.8728</v>
      </c>
      <c r="Y77">
        <f t="shared" si="0"/>
        <v>1775524186185.2104</v>
      </c>
      <c r="Z77">
        <f t="shared" si="0"/>
        <v>1767605987785.5483</v>
      </c>
      <c r="AA77">
        <f t="shared" si="0"/>
        <v>1759687789385.886</v>
      </c>
      <c r="AB77">
        <f t="shared" si="0"/>
        <v>1751769590986.2241</v>
      </c>
      <c r="AC77">
        <f t="shared" si="0"/>
        <v>2841358912320.4795</v>
      </c>
      <c r="AD77">
        <f t="shared" si="0"/>
        <v>3930948233654.7363</v>
      </c>
      <c r="AE77">
        <f t="shared" si="0"/>
        <v>5020537554988.9932</v>
      </c>
      <c r="AF77">
        <f t="shared" si="0"/>
        <v>6110126876323.248</v>
      </c>
      <c r="AG77">
        <f t="shared" si="0"/>
        <v>7199716197657.5039</v>
      </c>
      <c r="AH77">
        <f t="shared" si="0"/>
        <v>13918423735963.039</v>
      </c>
      <c r="AI77">
        <f t="shared" si="0"/>
        <v>20637131274268.57</v>
      </c>
      <c r="AJ77">
        <f t="shared" si="0"/>
        <v>27355838812574.109</v>
      </c>
      <c r="AK77">
        <f t="shared" si="0"/>
        <v>34074546350879.656</v>
      </c>
      <c r="AL77">
        <f t="shared" si="0"/>
        <v>40793253889185.195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26</vt:i4>
      </vt:variant>
    </vt:vector>
  </HeadingPairs>
  <TitlesOfParts>
    <vt:vector size="42" baseType="lpstr">
      <vt:lpstr>About</vt:lpstr>
      <vt:lpstr>Summary Results</vt:lpstr>
      <vt:lpstr>Individual Objective Scenarios</vt:lpstr>
      <vt:lpstr>Wedge Diagram</vt:lpstr>
      <vt:lpstr>Generation Capacity</vt:lpstr>
      <vt:lpstr>End Use Efficiency</vt:lpstr>
      <vt:lpstr>Flexible Demand</vt:lpstr>
      <vt:lpstr>HFCs</vt:lpstr>
      <vt:lpstr>Cash Flows</vt:lpstr>
      <vt:lpstr>DRC-BDRC</vt:lpstr>
      <vt:lpstr>DRC-PADRC</vt:lpstr>
      <vt:lpstr>BCRbQ</vt:lpstr>
      <vt:lpstr>PERAC-fgassubstitution</vt:lpstr>
      <vt:lpstr>PERAC-fgasdestruction</vt:lpstr>
      <vt:lpstr>PERAC-fgasrecovery</vt:lpstr>
      <vt:lpstr>PERAC-inspctmaintretrofit</vt:lpstr>
      <vt:lpstr>CashFlowsBAU</vt:lpstr>
      <vt:lpstr>CashFlowsNotes</vt:lpstr>
      <vt:lpstr>CashFlowsPolicyScenario</vt:lpstr>
      <vt:lpstr>DRBAU</vt:lpstr>
      <vt:lpstr>DRCalcs</vt:lpstr>
      <vt:lpstr>DREPSSettings</vt:lpstr>
      <vt:lpstr>DRNotes</vt:lpstr>
      <vt:lpstr>DRPolicyScenario</vt:lpstr>
      <vt:lpstr>EfficiencyBAU</vt:lpstr>
      <vt:lpstr>EfficiencyCalcs</vt:lpstr>
      <vt:lpstr>EfficiencyEPSSettings</vt:lpstr>
      <vt:lpstr>EfficiencyNotes</vt:lpstr>
      <vt:lpstr>EfficiencyPolicyScenario</vt:lpstr>
      <vt:lpstr>GenCapBAU</vt:lpstr>
      <vt:lpstr>GenCapEPSSettings</vt:lpstr>
      <vt:lpstr>GenCapNotes</vt:lpstr>
      <vt:lpstr>GenCapPolicyScenario</vt:lpstr>
      <vt:lpstr>HFCsBAU</vt:lpstr>
      <vt:lpstr>HFCsCalcs</vt:lpstr>
      <vt:lpstr>HFCsEPSSettings</vt:lpstr>
      <vt:lpstr>HFCsNotes</vt:lpstr>
      <vt:lpstr>HFCsPolicyScenario</vt:lpstr>
      <vt:lpstr>KigaliImpact</vt:lpstr>
      <vt:lpstr>SummaryBAU</vt:lpstr>
      <vt:lpstr>SummaryCalcs</vt:lpstr>
      <vt:lpstr>SummaryPolicyScenario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Minshu Deng</dc:creator>
  <cp:lastModifiedBy>Minshu Deng</cp:lastModifiedBy>
  <dcterms:created xsi:type="dcterms:W3CDTF">2022-07-11T22:41:33Z</dcterms:created>
  <dcterms:modified xsi:type="dcterms:W3CDTF">2022-08-08T23:25:10Z</dcterms:modified>
</cp:coreProperties>
</file>